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\\vmware-host\Shared Folders\Shared\Work\Jobs\Dakota library\"/>
    </mc:Choice>
  </mc:AlternateContent>
  <xr:revisionPtr revIDLastSave="0" documentId="13_ncr:1_{90CED7F9-12BD-4D9E-B18C-4F5263AC36AB}" xr6:coauthVersionLast="47" xr6:coauthVersionMax="47" xr10:uidLastSave="{00000000-0000-0000-0000-000000000000}"/>
  <bookViews>
    <workbookView xWindow="-120" yWindow="-120" windowWidth="28950" windowHeight="14115" xr2:uid="{00000000-000D-0000-FFFF-FFFF00000000}"/>
  </bookViews>
  <sheets>
    <sheet name="Cut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3" i="1" l="1"/>
  <c r="AD124" i="1"/>
  <c r="AD125" i="1"/>
  <c r="AD126" i="1"/>
  <c r="AD127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P33" i="1"/>
  <c r="D275" i="1"/>
  <c r="P49" i="1"/>
  <c r="P48" i="1"/>
  <c r="P47" i="1"/>
  <c r="P46" i="1"/>
  <c r="P45" i="1"/>
  <c r="P44" i="1"/>
  <c r="P43" i="1"/>
  <c r="P42" i="1"/>
  <c r="P41" i="1"/>
  <c r="P40" i="1"/>
  <c r="P37" i="1"/>
  <c r="P35" i="1"/>
  <c r="T82" i="1"/>
  <c r="V82" i="1"/>
  <c r="AA82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2" i="1"/>
  <c r="AA43" i="1"/>
  <c r="AA44" i="1"/>
  <c r="AA45" i="1"/>
  <c r="AA46" i="1"/>
  <c r="AA48" i="1"/>
  <c r="AA49" i="1"/>
  <c r="AA50" i="1"/>
  <c r="AA51" i="1"/>
  <c r="AA53" i="1"/>
  <c r="AA54" i="1"/>
  <c r="AA55" i="1"/>
  <c r="AA56" i="1"/>
  <c r="AA57" i="1"/>
  <c r="AA58" i="1"/>
  <c r="AA59" i="1"/>
  <c r="AA60" i="1"/>
  <c r="AA63" i="1"/>
  <c r="AA64" i="1"/>
  <c r="AA65" i="1"/>
  <c r="AA66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8" i="1"/>
  <c r="AA119" i="1"/>
  <c r="AA122" i="1"/>
  <c r="AA4" i="1"/>
  <c r="AA5" i="1"/>
  <c r="AA6" i="1"/>
  <c r="AA7" i="1"/>
  <c r="AA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8" i="1"/>
  <c r="V29" i="1"/>
  <c r="V30" i="1"/>
  <c r="V31" i="1"/>
  <c r="V32" i="1"/>
  <c r="V33" i="1"/>
  <c r="V34" i="1"/>
  <c r="V35" i="1"/>
  <c r="V36" i="1"/>
  <c r="V38" i="1"/>
  <c r="V39" i="1"/>
  <c r="V40" i="1"/>
  <c r="V42" i="1"/>
  <c r="V43" i="1"/>
  <c r="V44" i="1"/>
  <c r="V45" i="1"/>
  <c r="V46" i="1"/>
  <c r="V48" i="1"/>
  <c r="V49" i="1"/>
  <c r="V50" i="1"/>
  <c r="V51" i="1"/>
  <c r="V53" i="1"/>
  <c r="V54" i="1"/>
  <c r="V55" i="1"/>
  <c r="V56" i="1"/>
  <c r="V57" i="1"/>
  <c r="V58" i="1"/>
  <c r="V59" i="1"/>
  <c r="V60" i="1"/>
  <c r="V63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8" i="1"/>
  <c r="V119" i="1"/>
  <c r="V122" i="1"/>
  <c r="V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4" i="1"/>
  <c r="P38" i="1"/>
  <c r="P36" i="1"/>
  <c r="P34" i="1"/>
  <c r="P32" i="1"/>
  <c r="P50" i="1"/>
  <c r="P39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V127" i="1" l="1"/>
  <c r="V128" i="1" s="1"/>
  <c r="V126" i="1"/>
</calcChain>
</file>

<file path=xl/sharedStrings.xml><?xml version="1.0" encoding="utf-8"?>
<sst xmlns="http://schemas.openxmlformats.org/spreadsheetml/2006/main" count="1822" uniqueCount="439">
  <si>
    <t>Panels-upper</t>
  </si>
  <si>
    <t>Profiles</t>
  </si>
  <si>
    <t>Layout drawing</t>
  </si>
  <si>
    <t>Qty</t>
  </si>
  <si>
    <t>Dim A</t>
  </si>
  <si>
    <t>Dim B</t>
  </si>
  <si>
    <t>Dim C</t>
  </si>
  <si>
    <t>Profile</t>
  </si>
  <si>
    <t>A</t>
  </si>
  <si>
    <t>3.625 rectangular panel</t>
  </si>
  <si>
    <t>N panels</t>
  </si>
  <si>
    <t>North doorway</t>
  </si>
  <si>
    <t>N1</t>
  </si>
  <si>
    <t>B</t>
  </si>
  <si>
    <t>3.625x4.125 chamfered cap (3/4x3/4)</t>
  </si>
  <si>
    <t>N2</t>
  </si>
  <si>
    <t>C</t>
  </si>
  <si>
    <t>5.5x8.625 sill w/wash</t>
  </si>
  <si>
    <t>Panels-lower</t>
  </si>
  <si>
    <t>D</t>
  </si>
  <si>
    <t>4.625x3.625x22.125 rtn</t>
  </si>
  <si>
    <t>N3</t>
  </si>
  <si>
    <t>E</t>
  </si>
  <si>
    <t>2.75x16.75 dbl wash cap w/ double drip</t>
  </si>
  <si>
    <t>N4</t>
  </si>
  <si>
    <t>F</t>
  </si>
  <si>
    <t>1" rectangular panel</t>
  </si>
  <si>
    <t>NE wall</t>
  </si>
  <si>
    <t>Drawings</t>
  </si>
  <si>
    <t>NE A panels</t>
  </si>
  <si>
    <t>NE wall @ ramp</t>
  </si>
  <si>
    <t>NE1</t>
  </si>
  <si>
    <t>NE2</t>
  </si>
  <si>
    <t>NE3</t>
  </si>
  <si>
    <t>NE4</t>
  </si>
  <si>
    <t>NE C panels</t>
  </si>
  <si>
    <t>NE5</t>
  </si>
  <si>
    <t>NE E panels</t>
  </si>
  <si>
    <t>NE6</t>
  </si>
  <si>
    <t>NE G panels</t>
  </si>
  <si>
    <t>NE7</t>
  </si>
  <si>
    <t>NE8</t>
  </si>
  <si>
    <t>NE9</t>
  </si>
  <si>
    <t>NE10</t>
  </si>
  <si>
    <t>NE B panels</t>
  </si>
  <si>
    <t>NE11</t>
  </si>
  <si>
    <t>NE12</t>
  </si>
  <si>
    <t>NE13</t>
  </si>
  <si>
    <t>NE14</t>
  </si>
  <si>
    <t>NE D panels</t>
  </si>
  <si>
    <t>NE15</t>
  </si>
  <si>
    <t>NE F panels</t>
  </si>
  <si>
    <t>NE16</t>
  </si>
  <si>
    <t>NE H panels</t>
  </si>
  <si>
    <t>NE17</t>
  </si>
  <si>
    <t>NE18</t>
  </si>
  <si>
    <t>NE19</t>
  </si>
  <si>
    <t>NE20</t>
  </si>
  <si>
    <t>Caps</t>
  </si>
  <si>
    <t>E ledge A</t>
  </si>
  <si>
    <t>NE21</t>
  </si>
  <si>
    <t>NE22</t>
  </si>
  <si>
    <t>NE23</t>
  </si>
  <si>
    <t>E ledge B</t>
  </si>
  <si>
    <t>NE24</t>
  </si>
  <si>
    <t>NE25</t>
  </si>
  <si>
    <t>NE26</t>
  </si>
  <si>
    <t>NE27</t>
  </si>
  <si>
    <t>Sills</t>
  </si>
  <si>
    <t>E sill A</t>
  </si>
  <si>
    <t>NE28</t>
  </si>
  <si>
    <t>NE29</t>
  </si>
  <si>
    <t>SE wall</t>
  </si>
  <si>
    <t>SE panels A</t>
  </si>
  <si>
    <t>SE1</t>
  </si>
  <si>
    <t>SE2</t>
  </si>
  <si>
    <t>SE panels C</t>
  </si>
  <si>
    <t>SE3</t>
  </si>
  <si>
    <t>SE4</t>
  </si>
  <si>
    <t>SE5</t>
  </si>
  <si>
    <t>SE6</t>
  </si>
  <si>
    <t>SE panels B</t>
  </si>
  <si>
    <t>SE7</t>
  </si>
  <si>
    <t>SE8</t>
  </si>
  <si>
    <t>SE panels D</t>
  </si>
  <si>
    <t>SE9</t>
  </si>
  <si>
    <t>SE10</t>
  </si>
  <si>
    <t>SE11</t>
  </si>
  <si>
    <t>SE12</t>
  </si>
  <si>
    <t>E ledge C</t>
  </si>
  <si>
    <t>SE13</t>
  </si>
  <si>
    <t>SE14</t>
  </si>
  <si>
    <t>E sill B</t>
  </si>
  <si>
    <t>SE15</t>
  </si>
  <si>
    <t>SE16</t>
  </si>
  <si>
    <t>S panels A</t>
  </si>
  <si>
    <t>S wall A</t>
  </si>
  <si>
    <t>SWA1</t>
  </si>
  <si>
    <t>SWA2</t>
  </si>
  <si>
    <t>SWA3</t>
  </si>
  <si>
    <t>SWA4</t>
  </si>
  <si>
    <t>S panels C</t>
  </si>
  <si>
    <t>SWA5</t>
  </si>
  <si>
    <t>SWA6</t>
  </si>
  <si>
    <t>SWA7</t>
  </si>
  <si>
    <t>S panels B</t>
  </si>
  <si>
    <t>SWA8</t>
  </si>
  <si>
    <t>SWA9</t>
  </si>
  <si>
    <t>SWA10</t>
  </si>
  <si>
    <t>SWA11</t>
  </si>
  <si>
    <t>S ledge A</t>
  </si>
  <si>
    <t>SWA12</t>
  </si>
  <si>
    <t>SWA13</t>
  </si>
  <si>
    <t>SWA14</t>
  </si>
  <si>
    <t>S sill A</t>
  </si>
  <si>
    <t>SWA15</t>
  </si>
  <si>
    <t>SWA16</t>
  </si>
  <si>
    <t>C*</t>
  </si>
  <si>
    <t>Panels-all</t>
  </si>
  <si>
    <t>S panels E</t>
  </si>
  <si>
    <t>S wall B</t>
  </si>
  <si>
    <t>SWB1</t>
  </si>
  <si>
    <t>SWB2</t>
  </si>
  <si>
    <t>SWB3</t>
  </si>
  <si>
    <t>SWB4</t>
  </si>
  <si>
    <t>SWB5</t>
  </si>
  <si>
    <t>SWB6</t>
  </si>
  <si>
    <t>Ledge</t>
  </si>
  <si>
    <t>SWB7</t>
  </si>
  <si>
    <t>SWB8</t>
  </si>
  <si>
    <t>SWB9</t>
  </si>
  <si>
    <t>SWB10</t>
  </si>
  <si>
    <t>B*</t>
  </si>
  <si>
    <t>Sill</t>
  </si>
  <si>
    <t>SWB11</t>
  </si>
  <si>
    <t>S panels F</t>
  </si>
  <si>
    <t>S wall C</t>
  </si>
  <si>
    <t>SWC1</t>
  </si>
  <si>
    <t>SWC2</t>
  </si>
  <si>
    <t>SWC3</t>
  </si>
  <si>
    <t>S panels G</t>
  </si>
  <si>
    <t>SWC4</t>
  </si>
  <si>
    <t>SWC5</t>
  </si>
  <si>
    <t>SWC6</t>
  </si>
  <si>
    <t>SWC7</t>
  </si>
  <si>
    <t>SWC8</t>
  </si>
  <si>
    <t>SWC9</t>
  </si>
  <si>
    <t>SWC10</t>
  </si>
  <si>
    <t>SWC11</t>
  </si>
  <si>
    <t>SWC12</t>
  </si>
  <si>
    <t>Sill C</t>
  </si>
  <si>
    <t>SWC13</t>
  </si>
  <si>
    <t>SWC14</t>
  </si>
  <si>
    <t>SWC15</t>
  </si>
  <si>
    <t>S panels H</t>
  </si>
  <si>
    <t>S wall D</t>
  </si>
  <si>
    <t>SWD1</t>
  </si>
  <si>
    <t>SWD2</t>
  </si>
  <si>
    <t>SWD3</t>
  </si>
  <si>
    <t>SWD4</t>
  </si>
  <si>
    <t>SWD5</t>
  </si>
  <si>
    <t>SWD6</t>
  </si>
  <si>
    <t>SWD7</t>
  </si>
  <si>
    <t>SWD8</t>
  </si>
  <si>
    <t>S Panels I</t>
  </si>
  <si>
    <t>S wall E</t>
  </si>
  <si>
    <t>SWE1</t>
  </si>
  <si>
    <t>SWE2</t>
  </si>
  <si>
    <t>SWE3</t>
  </si>
  <si>
    <t>S Panels J</t>
  </si>
  <si>
    <t>SWE4</t>
  </si>
  <si>
    <t>SWE5</t>
  </si>
  <si>
    <t>SWE6</t>
  </si>
  <si>
    <t>SWE7</t>
  </si>
  <si>
    <t>SWE8</t>
  </si>
  <si>
    <t>SWE9</t>
  </si>
  <si>
    <t>W Wall</t>
  </si>
  <si>
    <t>W panels</t>
  </si>
  <si>
    <t>WW1</t>
  </si>
  <si>
    <t>WW2</t>
  </si>
  <si>
    <t>W ledge</t>
  </si>
  <si>
    <t>WW3</t>
  </si>
  <si>
    <t>WW4</t>
  </si>
  <si>
    <t>Porch</t>
  </si>
  <si>
    <t>Column caps</t>
  </si>
  <si>
    <t>Porch column cap</t>
  </si>
  <si>
    <t>P1</t>
  </si>
  <si>
    <t>S</t>
  </si>
  <si>
    <t>P2</t>
  </si>
  <si>
    <t>SR</t>
  </si>
  <si>
    <t>P3</t>
  </si>
  <si>
    <t>P4</t>
  </si>
  <si>
    <t>Wall cap</t>
  </si>
  <si>
    <t>Porch wall cap</t>
  </si>
  <si>
    <t>Porch E outside</t>
  </si>
  <si>
    <t>P5</t>
  </si>
  <si>
    <t>P6</t>
  </si>
  <si>
    <t>E porch RW veneer-outside</t>
  </si>
  <si>
    <t>E porch wall veneer</t>
  </si>
  <si>
    <t>P7</t>
  </si>
  <si>
    <t>P8</t>
  </si>
  <si>
    <t>P9</t>
  </si>
  <si>
    <t>P10</t>
  </si>
  <si>
    <t>E porch RW veneer-inside</t>
  </si>
  <si>
    <t>W porch wall veneer</t>
  </si>
  <si>
    <t>Porch E inside</t>
  </si>
  <si>
    <t>P11</t>
  </si>
  <si>
    <t>P12</t>
  </si>
  <si>
    <r>
      <rPr>
        <b/>
        <sz val="12"/>
        <color rgb="FFFF0000"/>
        <rFont val="Arial"/>
      </rPr>
      <t>SE</t>
    </r>
    <r>
      <rPr>
        <b/>
        <sz val="12"/>
        <color theme="1"/>
        <rFont val="Arial"/>
      </rPr>
      <t xml:space="preserve"> column veneer-East Side</t>
    </r>
  </si>
  <si>
    <t>SE column veneer</t>
  </si>
  <si>
    <t>P13</t>
  </si>
  <si>
    <t>P14</t>
  </si>
  <si>
    <t>P15</t>
  </si>
  <si>
    <t>P16</t>
  </si>
  <si>
    <r>
      <rPr>
        <b/>
        <sz val="12"/>
        <color rgb="FFFF0000"/>
        <rFont val="Arial"/>
      </rPr>
      <t>SE</t>
    </r>
    <r>
      <rPr>
        <b/>
        <sz val="12"/>
        <color theme="1"/>
        <rFont val="Arial"/>
      </rPr>
      <t xml:space="preserve"> column veneer-South Side</t>
    </r>
  </si>
  <si>
    <t>Porch S outside</t>
  </si>
  <si>
    <t>P17</t>
  </si>
  <si>
    <t>P18</t>
  </si>
  <si>
    <t>P19</t>
  </si>
  <si>
    <t>P20</t>
  </si>
  <si>
    <r>
      <rPr>
        <b/>
        <sz val="12"/>
        <color rgb="FFFF0000"/>
        <rFont val="Arial"/>
      </rPr>
      <t xml:space="preserve">SE </t>
    </r>
    <r>
      <rPr>
        <b/>
        <sz val="12"/>
        <color theme="1"/>
        <rFont val="Arial"/>
      </rPr>
      <t>column veneer-West Side</t>
    </r>
  </si>
  <si>
    <t>P21</t>
  </si>
  <si>
    <t>P22</t>
  </si>
  <si>
    <r>
      <rPr>
        <b/>
        <sz val="12"/>
        <color rgb="FFFF0000"/>
        <rFont val="Arial"/>
      </rPr>
      <t>SE</t>
    </r>
    <r>
      <rPr>
        <b/>
        <sz val="12"/>
        <color theme="1"/>
        <rFont val="Arial"/>
      </rPr>
      <t xml:space="preserve"> column veneer-North Side</t>
    </r>
  </si>
  <si>
    <t>TBD</t>
  </si>
  <si>
    <t>P23</t>
  </si>
  <si>
    <t>P24</t>
  </si>
  <si>
    <t>P25</t>
  </si>
  <si>
    <r>
      <rPr>
        <b/>
        <sz val="12"/>
        <color rgb="FFFF9900"/>
        <rFont val="Arial"/>
      </rPr>
      <t>NE</t>
    </r>
    <r>
      <rPr>
        <b/>
        <sz val="12"/>
        <color theme="1"/>
        <rFont val="Arial"/>
      </rPr>
      <t xml:space="preserve"> column veneer-East Side</t>
    </r>
  </si>
  <si>
    <t>NE column veneer</t>
  </si>
  <si>
    <t>P26</t>
  </si>
  <si>
    <t>P27</t>
  </si>
  <si>
    <t>P28</t>
  </si>
  <si>
    <t>P29</t>
  </si>
  <si>
    <r>
      <rPr>
        <b/>
        <sz val="12"/>
        <color rgb="FFFF9900"/>
        <rFont val="Arial"/>
      </rPr>
      <t>NE</t>
    </r>
    <r>
      <rPr>
        <b/>
        <sz val="12"/>
        <color theme="1"/>
        <rFont val="Arial"/>
      </rPr>
      <t xml:space="preserve"> column veneer-North Side</t>
    </r>
  </si>
  <si>
    <t>Porch N outside</t>
  </si>
  <si>
    <t>P30</t>
  </si>
  <si>
    <t>P31</t>
  </si>
  <si>
    <t>P32</t>
  </si>
  <si>
    <r>
      <rPr>
        <b/>
        <sz val="12"/>
        <color rgb="FFFF9900"/>
        <rFont val="Arial"/>
      </rPr>
      <t>NE</t>
    </r>
    <r>
      <rPr>
        <b/>
        <sz val="12"/>
        <color theme="1"/>
        <rFont val="Arial"/>
      </rPr>
      <t xml:space="preserve"> column veneer-West Side</t>
    </r>
  </si>
  <si>
    <t>P33</t>
  </si>
  <si>
    <t>P34</t>
  </si>
  <si>
    <r>
      <rPr>
        <b/>
        <sz val="12"/>
        <color rgb="FFFF9900"/>
        <rFont val="Arial"/>
      </rPr>
      <t>NE</t>
    </r>
    <r>
      <rPr>
        <b/>
        <sz val="12"/>
        <color theme="1"/>
        <rFont val="Arial"/>
      </rPr>
      <t xml:space="preserve"> column veneer-South Side</t>
    </r>
  </si>
  <si>
    <t>P35</t>
  </si>
  <si>
    <t>P36</t>
  </si>
  <si>
    <t>P37</t>
  </si>
  <si>
    <r>
      <rPr>
        <b/>
        <sz val="12"/>
        <color rgb="FFA64D79"/>
        <rFont val="Arial"/>
      </rPr>
      <t>SW</t>
    </r>
    <r>
      <rPr>
        <b/>
        <sz val="12"/>
        <color theme="1"/>
        <rFont val="Arial"/>
      </rPr>
      <t xml:space="preserve"> column veneer-East Side</t>
    </r>
  </si>
  <si>
    <t>SW column veneer</t>
  </si>
  <si>
    <t>Porch beyond-E</t>
  </si>
  <si>
    <t>P38</t>
  </si>
  <si>
    <t>P39</t>
  </si>
  <si>
    <r>
      <rPr>
        <b/>
        <sz val="12"/>
        <color rgb="FFA64D79"/>
        <rFont val="Arial"/>
      </rPr>
      <t>SW</t>
    </r>
    <r>
      <rPr>
        <b/>
        <sz val="12"/>
        <color theme="1"/>
        <rFont val="Arial"/>
      </rPr>
      <t xml:space="preserve"> column veneer-South Side</t>
    </r>
  </si>
  <si>
    <t>P40</t>
  </si>
  <si>
    <t>P41</t>
  </si>
  <si>
    <t>P42</t>
  </si>
  <si>
    <t>P43</t>
  </si>
  <si>
    <r>
      <rPr>
        <b/>
        <sz val="12"/>
        <color rgb="FFA64D79"/>
        <rFont val="Arial"/>
      </rPr>
      <t>SW</t>
    </r>
    <r>
      <rPr>
        <b/>
        <sz val="12"/>
        <color theme="1"/>
        <rFont val="Arial"/>
      </rPr>
      <t xml:space="preserve"> column veneer-North Side</t>
    </r>
  </si>
  <si>
    <t>P44</t>
  </si>
  <si>
    <t>P45</t>
  </si>
  <si>
    <t>P46</t>
  </si>
  <si>
    <r>
      <rPr>
        <b/>
        <sz val="12"/>
        <color rgb="FF93C47D"/>
        <rFont val="Arial"/>
      </rPr>
      <t>NW</t>
    </r>
    <r>
      <rPr>
        <b/>
        <sz val="12"/>
        <color theme="1"/>
        <rFont val="Arial"/>
      </rPr>
      <t xml:space="preserve"> column veneer-East Side</t>
    </r>
  </si>
  <si>
    <t>NW column veneer</t>
  </si>
  <si>
    <t>P47</t>
  </si>
  <si>
    <t>P48</t>
  </si>
  <si>
    <r>
      <rPr>
        <b/>
        <sz val="12"/>
        <color rgb="FF93C47D"/>
        <rFont val="Arial"/>
      </rPr>
      <t xml:space="preserve">NW </t>
    </r>
    <r>
      <rPr>
        <b/>
        <sz val="12"/>
        <color theme="1"/>
        <rFont val="Arial"/>
      </rPr>
      <t>column veneer-South Side</t>
    </r>
  </si>
  <si>
    <t>P49</t>
  </si>
  <si>
    <t>P50</t>
  </si>
  <si>
    <t>P51</t>
  </si>
  <si>
    <r>
      <rPr>
        <b/>
        <sz val="12"/>
        <color rgb="FF93C47D"/>
        <rFont val="Arial"/>
      </rPr>
      <t xml:space="preserve">NW </t>
    </r>
    <r>
      <rPr>
        <b/>
        <sz val="12"/>
        <color theme="1"/>
        <rFont val="Arial"/>
      </rPr>
      <t>column veneer-North Side</t>
    </r>
  </si>
  <si>
    <t>P52</t>
  </si>
  <si>
    <t>P53</t>
  </si>
  <si>
    <t>Window returns</t>
  </si>
  <si>
    <t>Hidden</t>
  </si>
  <si>
    <t>R1</t>
  </si>
  <si>
    <t>Dupes</t>
  </si>
  <si>
    <t>SE3, SWA4</t>
  </si>
  <si>
    <t>SWA5, SWC1, SWE1</t>
  </si>
  <si>
    <t>SE7, SE9, SWA11</t>
  </si>
  <si>
    <t>SE15,SWA15</t>
  </si>
  <si>
    <t>SWB2, SWD1</t>
  </si>
  <si>
    <t>SWB7,SWD5</t>
  </si>
  <si>
    <t>NE21, NE24, SE13, SWA12, SWC9, SWE7, WW3</t>
  </si>
  <si>
    <t>P13, P26</t>
  </si>
  <si>
    <t>P14, P17, P27, P30, P40</t>
  </si>
  <si>
    <t>P18, P24, P31, P36</t>
  </si>
  <si>
    <t>P16, P19, P29, P32, P42</t>
  </si>
  <si>
    <t>P15, P28</t>
  </si>
  <si>
    <t>P21, P33, P38, P47</t>
  </si>
  <si>
    <t>P22, P23, P34, P35, P39, P45, P48, P50, P53</t>
  </si>
  <si>
    <t>P44, P49, P52</t>
  </si>
  <si>
    <t>P46, P51</t>
  </si>
  <si>
    <t>Total</t>
  </si>
  <si>
    <t>Notes</t>
  </si>
  <si>
    <t>Dup. group</t>
  </si>
  <si>
    <t>Code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</si>
  <si>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</si>
  <si>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</si>
  <si>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</si>
  <si>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</si>
  <si>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</si>
  <si>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</si>
  <si>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</si>
  <si>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</si>
  <si>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</si>
  <si>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</si>
  <si>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</si>
  <si>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</si>
  <si>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</si>
  <si>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</si>
  <si>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</si>
  <si>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</si>
  <si>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</si>
  <si>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</si>
  <si>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</si>
  <si>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</si>
  <si>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</si>
  <si>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</si>
  <si>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</si>
  <si>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</si>
  <si>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</si>
  <si>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</si>
  <si>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</si>
  <si>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</si>
  <si>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</si>
  <si>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</si>
  <si>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</si>
  <si>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</si>
  <si>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</si>
  <si>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</si>
  <si>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</si>
  <si>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</si>
  <si>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</si>
  <si>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</si>
  <si>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</si>
  <si>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</si>
  <si>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</si>
  <si>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</si>
  <si>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</si>
  <si>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</si>
  <si>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</si>
  <si>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</si>
  <si>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</si>
  <si>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</si>
  <si>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</si>
  <si>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</si>
  <si>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</si>
  <si>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</si>
  <si>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</si>
  <si>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</si>
  <si>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</si>
  <si>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</si>
  <si>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</si>
  <si>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</si>
  <si>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</si>
  <si>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</si>
  <si>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</si>
  <si>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</si>
  <si>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</si>
  <si>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</si>
  <si>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</si>
  <si>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</si>
  <si>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</si>
  <si>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</si>
  <si>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</si>
  <si>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</si>
  <si>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</si>
  <si>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</si>
  <si>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</si>
  <si>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</si>
  <si>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</si>
  <si>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</si>
  <si>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</si>
  <si>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</si>
  <si>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</si>
  <si>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</si>
  <si>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</si>
  <si>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</si>
  <si>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</si>
  <si>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</si>
  <si>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</si>
  <si>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</si>
  <si>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</si>
  <si>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</si>
  <si>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</si>
  <si>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</si>
  <si>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</si>
  <si>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</si>
  <si>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</si>
  <si>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</si>
  <si>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</si>
  <si>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</si>
  <si>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</si>
  <si>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</si>
  <si>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</si>
  <si>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</si>
  <si>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</si>
  <si>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</si>
  <si>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</si>
  <si>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P20, P25, P37</t>
  </si>
  <si>
    <t>DG</t>
  </si>
  <si>
    <t>DH</t>
  </si>
  <si>
    <t>DI</t>
  </si>
  <si>
    <t>DJ</t>
  </si>
  <si>
    <t>DK</t>
  </si>
  <si>
    <t>DL</t>
  </si>
  <si>
    <t>DM</t>
  </si>
  <si>
    <t>DN</t>
  </si>
  <si>
    <t>Total pcs</t>
  </si>
  <si>
    <t>B**</t>
  </si>
  <si>
    <t>SWC12, SWD8</t>
  </si>
  <si>
    <t>DO</t>
  </si>
  <si>
    <t>REV</t>
  </si>
  <si>
    <t>FWD</t>
  </si>
  <si>
    <t>W wall</t>
  </si>
  <si>
    <t>N wall</t>
  </si>
  <si>
    <t>*</t>
  </si>
  <si>
    <t>SWB1, SWD4, WW1</t>
  </si>
  <si>
    <t>DP</t>
  </si>
  <si>
    <t>Special*</t>
  </si>
  <si>
    <t>Match?</t>
  </si>
  <si>
    <t>Tot. Parts</t>
  </si>
  <si>
    <t>Individual P/N's</t>
  </si>
  <si>
    <t>Part key</t>
  </si>
  <si>
    <t>Temp Key</t>
  </si>
  <si>
    <t>Temp key</t>
  </si>
  <si>
    <t>Plan Key</t>
  </si>
  <si>
    <t>Working table (editable)</t>
  </si>
  <si>
    <t>Output table (data only)</t>
  </si>
  <si>
    <t>SWB10**</t>
  </si>
  <si>
    <t>SWA16*</t>
  </si>
  <si>
    <t>SWE8*</t>
  </si>
  <si>
    <t>SWE9*</t>
  </si>
  <si>
    <t>SWC12, SWD8*</t>
  </si>
  <si>
    <t>SWA17x</t>
  </si>
  <si>
    <t>SWA18x</t>
  </si>
  <si>
    <t>SWA19x</t>
  </si>
  <si>
    <t>SWA20x</t>
  </si>
  <si>
    <t>SWA21x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</si>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</sst>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&quot;Arial&quot;"/>
    </font>
    <font>
      <sz val="10"/>
      <name val="Arial"/>
    </font>
    <font>
      <b/>
      <sz val="12"/>
      <color rgb="FFFF0000"/>
      <name val="Arial"/>
    </font>
    <font>
      <b/>
      <sz val="12"/>
      <color theme="1"/>
      <name val="Arial"/>
    </font>
    <font>
      <b/>
      <sz val="12"/>
      <color rgb="FFFF9900"/>
      <name val="Arial"/>
    </font>
    <font>
      <b/>
      <sz val="12"/>
      <color rgb="FFA64D79"/>
      <name val="Arial"/>
    </font>
    <font>
      <b/>
      <sz val="12"/>
      <color rgb="FF93C47D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4" xfId="0" applyFont="1" applyBorder="1"/>
    <xf numFmtId="0" fontId="3" fillId="0" borderId="5" xfId="0" applyFont="1" applyBorder="1"/>
    <xf numFmtId="0" fontId="4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1" xfId="0" applyFont="1" applyBorder="1"/>
    <xf numFmtId="0" fontId="4" fillId="0" borderId="9" xfId="0" applyFont="1" applyBorder="1"/>
    <xf numFmtId="0" fontId="3" fillId="0" borderId="10" xfId="0" applyFont="1" applyBorder="1"/>
    <xf numFmtId="0" fontId="1" fillId="2" borderId="1" xfId="0" applyFont="1" applyFill="1" applyBorder="1"/>
    <xf numFmtId="0" fontId="1" fillId="2" borderId="8" xfId="0" applyFont="1" applyFill="1" applyBorder="1"/>
    <xf numFmtId="0" fontId="5" fillId="0" borderId="8" xfId="0" applyFont="1" applyBorder="1"/>
    <xf numFmtId="0" fontId="1" fillId="2" borderId="11" xfId="0" applyFont="1" applyFill="1" applyBorder="1"/>
    <xf numFmtId="0" fontId="3" fillId="0" borderId="11" xfId="0" applyFont="1" applyBorder="1"/>
    <xf numFmtId="0" fontId="12" fillId="0" borderId="0" xfId="0" applyFont="1"/>
    <xf numFmtId="0" fontId="14" fillId="0" borderId="0" xfId="0" applyFont="1"/>
    <xf numFmtId="0" fontId="0" fillId="0" borderId="12" xfId="0" applyBorder="1"/>
    <xf numFmtId="0" fontId="14" fillId="0" borderId="14" xfId="0" applyFont="1" applyBorder="1"/>
    <xf numFmtId="0" fontId="0" fillId="0" borderId="16" xfId="0" applyBorder="1"/>
    <xf numFmtId="0" fontId="0" fillId="0" borderId="17" xfId="0" applyBorder="1"/>
    <xf numFmtId="0" fontId="12" fillId="0" borderId="17" xfId="0" applyFont="1" applyBorder="1"/>
    <xf numFmtId="0" fontId="12" fillId="0" borderId="19" xfId="0" applyFont="1" applyBorder="1"/>
    <xf numFmtId="0" fontId="0" fillId="0" borderId="19" xfId="0" applyBorder="1"/>
    <xf numFmtId="0" fontId="0" fillId="0" borderId="20" xfId="0" applyBorder="1"/>
    <xf numFmtId="0" fontId="14" fillId="0" borderId="21" xfId="0" applyFont="1" applyBorder="1"/>
    <xf numFmtId="0" fontId="0" fillId="0" borderId="22" xfId="0" applyBorder="1"/>
    <xf numFmtId="0" fontId="14" fillId="0" borderId="24" xfId="0" applyFont="1" applyBorder="1"/>
    <xf numFmtId="0" fontId="14" fillId="0" borderId="25" xfId="0" applyFont="1" applyBorder="1"/>
    <xf numFmtId="0" fontId="14" fillId="0" borderId="26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4" fillId="0" borderId="15" xfId="0" applyFont="1" applyBorder="1"/>
    <xf numFmtId="0" fontId="14" fillId="0" borderId="23" xfId="0" applyFont="1" applyBorder="1"/>
    <xf numFmtId="0" fontId="14" fillId="0" borderId="17" xfId="0" applyFont="1" applyBorder="1"/>
    <xf numFmtId="0" fontId="15" fillId="0" borderId="17" xfId="0" applyFont="1" applyBorder="1"/>
    <xf numFmtId="0" fontId="15" fillId="0" borderId="25" xfId="0" applyFont="1" applyBorder="1"/>
    <xf numFmtId="0" fontId="16" fillId="0" borderId="0" xfId="0" applyFont="1"/>
    <xf numFmtId="0" fontId="16" fillId="0" borderId="25" xfId="0" applyFont="1" applyBorder="1"/>
    <xf numFmtId="0" fontId="3" fillId="0" borderId="27" xfId="0" applyFont="1" applyBorder="1"/>
    <xf numFmtId="0" fontId="4" fillId="0" borderId="0" xfId="0" applyFont="1"/>
    <xf numFmtId="0" fontId="3" fillId="0" borderId="28" xfId="0" applyFont="1" applyBorder="1"/>
    <xf numFmtId="0" fontId="5" fillId="0" borderId="0" xfId="0" applyFont="1"/>
    <xf numFmtId="0" fontId="13" fillId="0" borderId="0" xfId="0" applyFont="1"/>
    <xf numFmtId="0" fontId="3" fillId="0" borderId="29" xfId="0" applyFont="1" applyBorder="1"/>
    <xf numFmtId="0" fontId="5" fillId="0" borderId="17" xfId="0" applyFont="1" applyBorder="1"/>
    <xf numFmtId="0" fontId="12" fillId="3" borderId="0" xfId="0" applyFont="1" applyFill="1"/>
    <xf numFmtId="0" fontId="17" fillId="3" borderId="0" xfId="0" applyFont="1" applyFill="1"/>
    <xf numFmtId="0" fontId="12" fillId="3" borderId="24" xfId="0" applyFont="1" applyFill="1" applyBorder="1"/>
    <xf numFmtId="0" fontId="12" fillId="3" borderId="25" xfId="0" applyFont="1" applyFill="1" applyBorder="1"/>
    <xf numFmtId="0" fontId="12" fillId="3" borderId="26" xfId="0" applyFont="1" applyFill="1" applyBorder="1"/>
    <xf numFmtId="0" fontId="18" fillId="0" borderId="15" xfId="0" applyFont="1" applyBorder="1"/>
    <xf numFmtId="0" fontId="3" fillId="0" borderId="31" xfId="0" applyFont="1" applyBorder="1"/>
    <xf numFmtId="0" fontId="3" fillId="0" borderId="22" xfId="0" applyFont="1" applyBorder="1"/>
    <xf numFmtId="0" fontId="16" fillId="0" borderId="8" xfId="0" applyFont="1" applyBorder="1"/>
    <xf numFmtId="0" fontId="19" fillId="2" borderId="0" xfId="0" applyFont="1" applyFill="1"/>
    <xf numFmtId="0" fontId="19" fillId="2" borderId="8" xfId="0" applyFont="1" applyFill="1" applyBorder="1"/>
    <xf numFmtId="0" fontId="19" fillId="2" borderId="11" xfId="0" applyFont="1" applyFill="1" applyBorder="1"/>
    <xf numFmtId="0" fontId="12" fillId="0" borderId="20" xfId="0" applyFont="1" applyBorder="1"/>
    <xf numFmtId="0" fontId="13" fillId="0" borderId="28" xfId="0" applyFont="1" applyBorder="1"/>
    <xf numFmtId="0" fontId="13" fillId="0" borderId="30" xfId="0" applyFont="1" applyBorder="1"/>
    <xf numFmtId="0" fontId="18" fillId="0" borderId="0" xfId="0" applyFont="1"/>
    <xf numFmtId="0" fontId="3" fillId="0" borderId="19" xfId="0" applyFont="1" applyBorder="1"/>
    <xf numFmtId="0" fontId="0" fillId="0" borderId="14" xfId="0" applyBorder="1"/>
    <xf numFmtId="0" fontId="16" fillId="0" borderId="17" xfId="0" applyFont="1" applyBorder="1"/>
    <xf numFmtId="0" fontId="12" fillId="0" borderId="14" xfId="0" applyFont="1" applyBorder="1"/>
    <xf numFmtId="0" fontId="12" fillId="0" borderId="18" xfId="0" applyFont="1" applyBorder="1"/>
    <xf numFmtId="0" fontId="0" fillId="4" borderId="19" xfId="0" applyFill="1" applyBorder="1"/>
    <xf numFmtId="0" fontId="12" fillId="5" borderId="0" xfId="0" applyFont="1" applyFill="1"/>
    <xf numFmtId="0" fontId="20" fillId="0" borderId="13" xfId="0" applyFont="1" applyBorder="1"/>
    <xf numFmtId="0" fontId="20" fillId="0" borderId="12" xfId="0" applyFont="1" applyBorder="1"/>
    <xf numFmtId="0" fontId="20" fillId="0" borderId="0" xfId="0" applyFont="1"/>
    <xf numFmtId="0" fontId="2" fillId="0" borderId="1" xfId="0" applyFont="1" applyBorder="1"/>
    <xf numFmtId="0" fontId="6" fillId="0" borderId="1" xfId="0" applyFont="1" applyBorder="1"/>
    <xf numFmtId="0" fontId="1" fillId="2" borderId="11" xfId="0" applyFont="1" applyFill="1" applyBorder="1"/>
    <xf numFmtId="0" fontId="6" fillId="0" borderId="11" xfId="0" applyFont="1" applyBorder="1"/>
  </cellXfs>
  <cellStyles count="1">
    <cellStyle name="Normal" xfId="0" builtinId="0"/>
  </cellStyles>
  <dxfs count="29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theme="2" tint="-0.34998626667073579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theme="4" tint="0.79998168889431442"/>
        </patternFill>
      </fill>
    </dxf>
    <dxf>
      <font>
        <b val="0"/>
        <i/>
      </font>
      <fill>
        <patternFill>
          <bgColor theme="8" tint="0.39994506668294322"/>
        </patternFill>
      </fill>
    </dxf>
    <dxf>
      <font>
        <b val="0"/>
        <i/>
        <color auto="1"/>
      </font>
      <fill>
        <patternFill>
          <bgColor theme="7"/>
        </patternFill>
      </fill>
    </dxf>
    <dxf>
      <font>
        <b val="0"/>
        <i/>
      </font>
      <fill>
        <patternFill>
          <bgColor theme="4"/>
        </patternFill>
      </fill>
    </dxf>
    <dxf>
      <font>
        <b val="0"/>
        <i/>
      </font>
      <fill>
        <patternFill>
          <bgColor theme="8" tint="-0.24994659260841701"/>
        </patternFill>
      </fill>
    </dxf>
    <dxf>
      <font>
        <b val="0"/>
        <i/>
      </font>
      <fill>
        <patternFill>
          <bgColor theme="2" tint="-0.14996795556505021"/>
        </patternFill>
      </fill>
    </dxf>
    <dxf>
      <font>
        <b val="0"/>
        <i/>
      </font>
      <fill>
        <patternFill>
          <bgColor theme="6" tint="-0.499984740745262"/>
        </patternFill>
      </fill>
    </dxf>
    <dxf>
      <font>
        <b val="0"/>
        <i/>
      </font>
      <fill>
        <patternFill>
          <bgColor theme="6" tint="0.39994506668294322"/>
        </patternFill>
      </fill>
    </dxf>
    <dxf>
      <font>
        <b val="0"/>
        <i/>
      </font>
      <fill>
        <patternFill>
          <bgColor theme="4" tint="-0.24994659260841701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ill>
        <patternFill patternType="solid">
          <fgColor rgb="FFB7E1CD"/>
          <bgColor rgb="FFB7E1CD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967A1-44C2-408F-8CF1-46572440D8DF}" name="Table2" displayName="Table2" ref="AC2:AJ127" totalsRowShown="0">
  <autoFilter ref="AC2:AJ127" xr:uid="{448967A1-44C2-408F-8CF1-46572440D8DF}"/>
  <sortState xmlns:xlrd2="http://schemas.microsoft.com/office/spreadsheetml/2017/richdata2" ref="AC3:AJ122">
    <sortCondition ref="AI2:AI122"/>
  </sortState>
  <tableColumns count="8">
    <tableColumn id="1" xr3:uid="{B7573335-4B15-4CA0-B61F-60791F1168FC}" name="Temp key"/>
    <tableColumn id="2" xr3:uid="{38115D72-C08D-44A9-BE26-79CEDD634678}" name="Plan Key" dataDxfId="28">
      <calculatedColumnFormula>SUBSTITUTE(ADDRESS(1,ROWS(A$1:A1),4),1,"")</calculatedColumnFormula>
    </tableColumn>
    <tableColumn id="3" xr3:uid="{B2A6B7C8-C206-4307-B0D7-FF90EABCFBBD}" name="Qty"/>
    <tableColumn id="4" xr3:uid="{B0C38257-B14F-4706-BB02-D3F7FE61A979}" name="Dim A"/>
    <tableColumn id="5" xr3:uid="{138ADE66-3516-49EF-A8D0-4950109D0AC8}" name="Dim B"/>
    <tableColumn id="6" xr3:uid="{DB2CF738-C9EB-4DCF-A6ED-F5E80D724938}" name="Dim C"/>
    <tableColumn id="7" xr3:uid="{A9FAF8EA-CD1C-4257-AD5C-77B0D8DB72EB}" name="Profile"/>
    <tableColumn id="8" xr3:uid="{1FD71464-7737-4CF6-8F78-E892F2AB9EEE}" name="Part ke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K275"/>
  <sheetViews>
    <sheetView tabSelected="1" topLeftCell="W93" zoomScaleNormal="100" workbookViewId="0">
      <selection activeCell="AD123" sqref="AD123:AH127"/>
    </sheetView>
  </sheetViews>
  <sheetFormatPr defaultColWidth="12.5703125" defaultRowHeight="12.75"/>
  <cols>
    <col min="1" max="1" width="19.140625" bestFit="1" customWidth="1"/>
    <col min="2" max="2" width="16.140625" bestFit="1" customWidth="1"/>
    <col min="3" max="3" width="11.7109375" bestFit="1" customWidth="1"/>
    <col min="4" max="4" width="4" bestFit="1" customWidth="1"/>
    <col min="5" max="8" width="7" bestFit="1" customWidth="1"/>
    <col min="11" max="11" width="18.85546875" customWidth="1"/>
    <col min="12" max="12" width="11" customWidth="1"/>
    <col min="14" max="14" width="9.42578125" bestFit="1" customWidth="1"/>
    <col min="15" max="15" width="44.42578125" customWidth="1"/>
    <col min="20" max="20" width="12.85546875" customWidth="1"/>
    <col min="21" max="21" width="16.42578125" customWidth="1"/>
    <col min="22" max="22" width="7.7109375" customWidth="1"/>
    <col min="23" max="24" width="8.28515625" customWidth="1"/>
    <col min="25" max="25" width="7.5703125" customWidth="1"/>
    <col min="26" max="26" width="8.140625" customWidth="1"/>
    <col min="27" max="27" width="44.7109375" bestFit="1" customWidth="1"/>
    <col min="28" max="28" width="19.5703125" bestFit="1" customWidth="1"/>
    <col min="29" max="29" width="13.140625" bestFit="1" customWidth="1"/>
    <col min="30" max="30" width="11.5703125" bestFit="1" customWidth="1"/>
    <col min="31" max="31" width="6.85546875" bestFit="1" customWidth="1"/>
    <col min="32" max="32" width="9.28515625" bestFit="1" customWidth="1"/>
    <col min="33" max="33" width="9" bestFit="1" customWidth="1"/>
    <col min="34" max="34" width="9.28515625" bestFit="1" customWidth="1"/>
    <col min="35" max="35" width="9.85546875" bestFit="1" customWidth="1"/>
    <col min="36" max="36" width="44.7109375" bestFit="1" customWidth="1"/>
  </cols>
  <sheetData>
    <row r="1" spans="1:37" ht="23.25">
      <c r="A1" s="60" t="s">
        <v>414</v>
      </c>
      <c r="J1" s="24"/>
      <c r="K1" s="20" t="s">
        <v>294</v>
      </c>
      <c r="L1" s="20" t="s">
        <v>293</v>
      </c>
      <c r="M1" s="20" t="s">
        <v>423</v>
      </c>
      <c r="T1" s="74" t="s">
        <v>426</v>
      </c>
      <c r="U1" s="75"/>
      <c r="V1" s="21"/>
      <c r="W1" s="21"/>
      <c r="X1" s="21"/>
      <c r="Y1" s="21"/>
      <c r="Z1" s="21"/>
      <c r="AA1" s="23"/>
      <c r="AC1" s="76" t="s">
        <v>427</v>
      </c>
      <c r="AD1" s="76"/>
      <c r="AE1" s="76"/>
    </row>
    <row r="2" spans="1:37" ht="15.75">
      <c r="A2" s="1" t="s">
        <v>0</v>
      </c>
      <c r="B2" s="2"/>
      <c r="C2" s="2"/>
      <c r="D2" s="2"/>
      <c r="E2" s="2"/>
      <c r="F2" s="2"/>
      <c r="G2" s="2"/>
      <c r="H2" s="2"/>
      <c r="I2" s="2"/>
      <c r="J2" s="44"/>
      <c r="N2" s="3" t="s">
        <v>1</v>
      </c>
      <c r="O2" s="4"/>
      <c r="Q2" s="19"/>
      <c r="T2" s="22" t="s">
        <v>424</v>
      </c>
      <c r="U2" s="20" t="s">
        <v>425</v>
      </c>
      <c r="V2" s="20" t="s">
        <v>3</v>
      </c>
      <c r="W2" s="20" t="s">
        <v>4</v>
      </c>
      <c r="X2" s="20" t="s">
        <v>5</v>
      </c>
      <c r="Y2" s="20" t="s">
        <v>6</v>
      </c>
      <c r="Z2" s="20" t="s">
        <v>7</v>
      </c>
      <c r="AA2" s="39" t="s">
        <v>422</v>
      </c>
      <c r="AC2" t="s">
        <v>424</v>
      </c>
      <c r="AD2" t="s">
        <v>425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422</v>
      </c>
    </row>
    <row r="3" spans="1:37">
      <c r="B3" s="45" t="s">
        <v>2</v>
      </c>
      <c r="C3" s="66" t="s">
        <v>422</v>
      </c>
      <c r="D3" s="45" t="s">
        <v>3</v>
      </c>
      <c r="E3" s="45" t="s">
        <v>4</v>
      </c>
      <c r="F3" s="45" t="s">
        <v>5</v>
      </c>
      <c r="G3" s="45" t="s">
        <v>6</v>
      </c>
      <c r="H3" s="45" t="s">
        <v>7</v>
      </c>
      <c r="J3" s="24"/>
      <c r="K3" s="5"/>
      <c r="N3" s="6" t="s">
        <v>8</v>
      </c>
      <c r="O3" s="7" t="s">
        <v>9</v>
      </c>
      <c r="T3" s="68" t="str">
        <f>IF(ISBLANK(M4),"",M4)</f>
        <v>A</v>
      </c>
      <c r="V3">
        <f>IF(ISNUMBER(D4),D4,"")</f>
        <v>2</v>
      </c>
      <c r="W3">
        <v>25.812999999999999</v>
      </c>
      <c r="X3">
        <v>16</v>
      </c>
      <c r="Y3">
        <v>3.625</v>
      </c>
      <c r="Z3" t="s">
        <v>8</v>
      </c>
      <c r="AA3" s="24" t="str">
        <f>IF(AND(LEN(C4)&lt;6,LEN(C4)&gt;0),C4,"")</f>
        <v>N1</v>
      </c>
      <c r="AC3" t="s">
        <v>8</v>
      </c>
      <c r="AD3" t="str">
        <f>SUBSTITUTE(ADDRESS(1,ROWS(A$1:A1),4),1,"")</f>
        <v>A</v>
      </c>
      <c r="AE3">
        <v>2</v>
      </c>
      <c r="AF3">
        <v>25.812999999999999</v>
      </c>
      <c r="AG3">
        <v>16</v>
      </c>
      <c r="AH3">
        <v>3.625</v>
      </c>
      <c r="AI3" t="s">
        <v>8</v>
      </c>
      <c r="AJ3" t="s">
        <v>12</v>
      </c>
      <c r="AK3" s="19" t="s">
        <v>415</v>
      </c>
    </row>
    <row r="4" spans="1:37">
      <c r="A4" s="5" t="s">
        <v>10</v>
      </c>
      <c r="B4" s="5" t="s">
        <v>11</v>
      </c>
      <c r="C4" s="5" t="s">
        <v>12</v>
      </c>
      <c r="D4" s="5">
        <v>2</v>
      </c>
      <c r="E4" s="5">
        <v>25.812999999999999</v>
      </c>
      <c r="F4" s="5">
        <v>16</v>
      </c>
      <c r="G4" s="5">
        <v>3.625</v>
      </c>
      <c r="H4" s="48" t="s">
        <v>8</v>
      </c>
      <c r="J4" s="25"/>
      <c r="K4" s="5" t="str">
        <f>IF(ISBLANK(M4),"",CONCATENATE(E4,"-",F4,"-",G4,"-",H4))</f>
        <v>25.813-16-3.625-A</v>
      </c>
      <c r="M4" s="51" t="s">
        <v>8</v>
      </c>
      <c r="N4" s="8" t="s">
        <v>13</v>
      </c>
      <c r="O4" s="9" t="s">
        <v>14</v>
      </c>
      <c r="T4" s="68" t="str">
        <f>IF(ISBLANK(M5),"",M5)</f>
        <v>B</v>
      </c>
      <c r="V4">
        <f>IF(ISNUMBER(D5),D5,"")</f>
        <v>2</v>
      </c>
      <c r="W4">
        <v>25.812999999999999</v>
      </c>
      <c r="X4">
        <v>7.25</v>
      </c>
      <c r="Y4">
        <v>3.625</v>
      </c>
      <c r="Z4" t="s">
        <v>8</v>
      </c>
      <c r="AA4" s="24" t="str">
        <f>IF(AND(LEN(C5)&lt;6,LEN(C5)&gt;0),C5,"")</f>
        <v>N2</v>
      </c>
      <c r="AC4" t="s">
        <v>13</v>
      </c>
      <c r="AD4" t="str">
        <f>SUBSTITUTE(ADDRESS(1,ROWS(A$1:A2),4),1,"")</f>
        <v>B</v>
      </c>
      <c r="AE4">
        <v>2</v>
      </c>
      <c r="AF4">
        <v>25.812999999999999</v>
      </c>
      <c r="AG4">
        <v>7.25</v>
      </c>
      <c r="AH4">
        <v>3.625</v>
      </c>
      <c r="AI4" t="s">
        <v>8</v>
      </c>
      <c r="AJ4" t="s">
        <v>15</v>
      </c>
      <c r="AK4" s="19" t="s">
        <v>415</v>
      </c>
    </row>
    <row r="5" spans="1:37">
      <c r="B5" s="5" t="s">
        <v>11</v>
      </c>
      <c r="C5" s="67" t="s">
        <v>15</v>
      </c>
      <c r="D5" s="5">
        <v>2</v>
      </c>
      <c r="E5" s="5">
        <v>25.812999999999999</v>
      </c>
      <c r="F5" s="5">
        <v>7.25</v>
      </c>
      <c r="G5" s="5">
        <v>3.625</v>
      </c>
      <c r="H5" s="10" t="s">
        <v>8</v>
      </c>
      <c r="J5" s="25"/>
      <c r="K5" s="5" t="str">
        <f t="shared" ref="K5:K68" si="0">IF(ISBLANK(M5),"",CONCATENATE(E5,"-",F5,"-",G5,"-",H5))</f>
        <v>25.813-7.25-3.625-A</v>
      </c>
      <c r="M5" s="51" t="s">
        <v>13</v>
      </c>
      <c r="N5" s="8" t="s">
        <v>16</v>
      </c>
      <c r="O5" s="9" t="s">
        <v>17</v>
      </c>
      <c r="T5" s="68" t="str">
        <f>IF(ISBLANK(M7),"",M7)</f>
        <v>C</v>
      </c>
      <c r="V5">
        <f>IF(ISNUMBER(D7),D7,"")</f>
        <v>2</v>
      </c>
      <c r="W5">
        <v>14.813000000000001</v>
      </c>
      <c r="X5">
        <v>16</v>
      </c>
      <c r="Y5">
        <v>3.625</v>
      </c>
      <c r="Z5" t="s">
        <v>8</v>
      </c>
      <c r="AA5" s="24" t="str">
        <f>IF(AND(LEN(C7)&lt;6,LEN(C7)&gt;0),C7,"")</f>
        <v>N3</v>
      </c>
      <c r="AC5" t="s">
        <v>16</v>
      </c>
      <c r="AD5" t="str">
        <f>SUBSTITUTE(ADDRESS(1,ROWS(A$1:A3),4),1,"")</f>
        <v>C</v>
      </c>
      <c r="AE5">
        <v>2</v>
      </c>
      <c r="AF5">
        <v>14.813000000000001</v>
      </c>
      <c r="AG5">
        <v>16</v>
      </c>
      <c r="AH5">
        <v>3.625</v>
      </c>
      <c r="AI5" t="s">
        <v>8</v>
      </c>
      <c r="AJ5" t="s">
        <v>21</v>
      </c>
      <c r="AK5" s="19" t="s">
        <v>415</v>
      </c>
    </row>
    <row r="6" spans="1:37" ht="15.75">
      <c r="A6" s="1" t="s">
        <v>18</v>
      </c>
      <c r="B6" s="11" t="s">
        <v>2</v>
      </c>
      <c r="C6" s="66" t="s">
        <v>422</v>
      </c>
      <c r="D6" s="11" t="s">
        <v>3</v>
      </c>
      <c r="E6" s="11" t="s">
        <v>4</v>
      </c>
      <c r="F6" s="11" t="s">
        <v>5</v>
      </c>
      <c r="G6" s="11" t="s">
        <v>6</v>
      </c>
      <c r="H6" s="45" t="s">
        <v>7</v>
      </c>
      <c r="I6" s="2"/>
      <c r="J6" s="44"/>
      <c r="K6" s="5" t="str">
        <f t="shared" si="0"/>
        <v/>
      </c>
      <c r="N6" s="8" t="s">
        <v>19</v>
      </c>
      <c r="O6" s="9" t="s">
        <v>20</v>
      </c>
      <c r="T6" s="68" t="str">
        <f>IF(ISBLANK(M8),"",M8)</f>
        <v>D</v>
      </c>
      <c r="V6">
        <f>IF(ISNUMBER(D8),D8,"")</f>
        <v>2</v>
      </c>
      <c r="W6">
        <v>14.813000000000001</v>
      </c>
      <c r="X6">
        <v>7.25</v>
      </c>
      <c r="Y6">
        <v>3.625</v>
      </c>
      <c r="Z6" t="s">
        <v>8</v>
      </c>
      <c r="AA6" s="24" t="str">
        <f>IF(AND(LEN(C8)&lt;6,LEN(C8)&gt;0),C8,"")</f>
        <v>N4</v>
      </c>
      <c r="AC6" t="s">
        <v>19</v>
      </c>
      <c r="AD6" t="str">
        <f>SUBSTITUTE(ADDRESS(1,ROWS(A$1:A4),4),1,"")</f>
        <v>D</v>
      </c>
      <c r="AE6">
        <v>2</v>
      </c>
      <c r="AF6">
        <v>14.813000000000001</v>
      </c>
      <c r="AG6">
        <v>7.25</v>
      </c>
      <c r="AH6">
        <v>3.625</v>
      </c>
      <c r="AI6" t="s">
        <v>8</v>
      </c>
      <c r="AJ6" t="s">
        <v>24</v>
      </c>
      <c r="AK6" s="19" t="s">
        <v>415</v>
      </c>
    </row>
    <row r="7" spans="1:37">
      <c r="A7" s="5" t="s">
        <v>10</v>
      </c>
      <c r="B7" s="5" t="s">
        <v>11</v>
      </c>
      <c r="C7" s="5" t="s">
        <v>21</v>
      </c>
      <c r="D7" s="5">
        <v>2</v>
      </c>
      <c r="E7" s="5">
        <v>14.813000000000001</v>
      </c>
      <c r="F7" s="5">
        <v>16</v>
      </c>
      <c r="G7" s="5">
        <v>3.625</v>
      </c>
      <c r="H7" s="5" t="s">
        <v>8</v>
      </c>
      <c r="J7" s="25"/>
      <c r="K7" s="5" t="str">
        <f t="shared" si="0"/>
        <v>14.813-16-3.625-A</v>
      </c>
      <c r="M7" s="51" t="s">
        <v>16</v>
      </c>
      <c r="N7" s="8" t="s">
        <v>22</v>
      </c>
      <c r="O7" s="9" t="s">
        <v>23</v>
      </c>
      <c r="T7" s="68" t="str">
        <f t="shared" ref="T7:T16" si="1">IF(ISBLANK(M12),"",M12)</f>
        <v>E</v>
      </c>
      <c r="V7">
        <f t="shared" ref="V7:V16" si="2">IF(ISNUMBER(D12),D12,"")</f>
        <v>7</v>
      </c>
      <c r="W7">
        <v>25</v>
      </c>
      <c r="X7">
        <v>16</v>
      </c>
      <c r="Y7">
        <v>3.625</v>
      </c>
      <c r="Z7" t="s">
        <v>8</v>
      </c>
      <c r="AA7" s="24" t="str">
        <f t="shared" ref="AA7:AA16" si="3">IF(AND(LEN(C12)&lt;6,LEN(C12)&gt;0),C12,"")</f>
        <v>NE1</v>
      </c>
      <c r="AC7" t="s">
        <v>22</v>
      </c>
      <c r="AD7" t="str">
        <f>SUBSTITUTE(ADDRESS(1,ROWS(A$1:A5),4),1,"")</f>
        <v>E</v>
      </c>
      <c r="AE7">
        <v>7</v>
      </c>
      <c r="AF7">
        <v>25</v>
      </c>
      <c r="AG7">
        <v>16</v>
      </c>
      <c r="AH7">
        <v>3.625</v>
      </c>
      <c r="AI7" t="s">
        <v>8</v>
      </c>
      <c r="AJ7" t="s">
        <v>31</v>
      </c>
      <c r="AK7" s="19" t="s">
        <v>415</v>
      </c>
    </row>
    <row r="8" spans="1:37">
      <c r="B8" s="5" t="s">
        <v>11</v>
      </c>
      <c r="C8" s="5" t="s">
        <v>24</v>
      </c>
      <c r="D8" s="5">
        <v>2</v>
      </c>
      <c r="E8" s="5">
        <v>14.813000000000001</v>
      </c>
      <c r="F8" s="5">
        <v>7.25</v>
      </c>
      <c r="G8" s="5">
        <v>3.625</v>
      </c>
      <c r="H8" s="5" t="s">
        <v>8</v>
      </c>
      <c r="J8" s="25"/>
      <c r="K8" s="5" t="str">
        <f t="shared" si="0"/>
        <v>14.813-7.25-3.625-A</v>
      </c>
      <c r="M8" s="51" t="s">
        <v>19</v>
      </c>
      <c r="N8" s="12" t="s">
        <v>25</v>
      </c>
      <c r="O8" s="13" t="s">
        <v>26</v>
      </c>
      <c r="T8" s="68" t="str">
        <f t="shared" si="1"/>
        <v>F</v>
      </c>
      <c r="V8">
        <f t="shared" si="2"/>
        <v>1</v>
      </c>
      <c r="W8">
        <v>25</v>
      </c>
      <c r="X8">
        <v>4.375</v>
      </c>
      <c r="Y8">
        <v>3.625</v>
      </c>
      <c r="Z8" t="s">
        <v>8</v>
      </c>
      <c r="AA8" s="24" t="str">
        <f t="shared" si="3"/>
        <v>NE2</v>
      </c>
      <c r="AC8" t="s">
        <v>25</v>
      </c>
      <c r="AD8" t="str">
        <f>SUBSTITUTE(ADDRESS(1,ROWS(A$1:A6),4),1,"")</f>
        <v>F</v>
      </c>
      <c r="AE8">
        <v>1</v>
      </c>
      <c r="AF8">
        <v>25</v>
      </c>
      <c r="AG8">
        <v>4.375</v>
      </c>
      <c r="AH8">
        <v>3.625</v>
      </c>
      <c r="AI8" t="s">
        <v>8</v>
      </c>
      <c r="AJ8" t="s">
        <v>32</v>
      </c>
      <c r="AK8" s="19" t="s">
        <v>415</v>
      </c>
    </row>
    <row r="9" spans="1:37" ht="23.25">
      <c r="A9" s="14" t="s">
        <v>27</v>
      </c>
      <c r="B9" s="2"/>
      <c r="C9" s="2"/>
      <c r="D9" s="2"/>
      <c r="E9" s="2"/>
      <c r="F9" s="2"/>
      <c r="G9" s="2"/>
      <c r="H9" s="2"/>
      <c r="I9" s="2"/>
      <c r="J9" s="44"/>
      <c r="K9" s="5" t="str">
        <f t="shared" si="0"/>
        <v/>
      </c>
      <c r="T9" s="68" t="str">
        <f t="shared" si="1"/>
        <v>G</v>
      </c>
      <c r="V9">
        <f t="shared" si="2"/>
        <v>1</v>
      </c>
      <c r="W9">
        <v>25</v>
      </c>
      <c r="X9">
        <v>8.75</v>
      </c>
      <c r="Y9">
        <v>3.625</v>
      </c>
      <c r="Z9" t="s">
        <v>8</v>
      </c>
      <c r="AA9" s="24" t="str">
        <f t="shared" si="3"/>
        <v>NE3</v>
      </c>
      <c r="AC9" t="s">
        <v>295</v>
      </c>
      <c r="AD9" t="str">
        <f>SUBSTITUTE(ADDRESS(1,ROWS(A$1:A7),4),1,"")</f>
        <v>G</v>
      </c>
      <c r="AE9">
        <v>1</v>
      </c>
      <c r="AF9">
        <v>25</v>
      </c>
      <c r="AG9">
        <v>8.75</v>
      </c>
      <c r="AH9">
        <v>3.625</v>
      </c>
      <c r="AI9" t="s">
        <v>8</v>
      </c>
      <c r="AJ9" t="s">
        <v>33</v>
      </c>
      <c r="AK9" s="19" t="s">
        <v>415</v>
      </c>
    </row>
    <row r="10" spans="1:37" ht="15.75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44"/>
      <c r="K10" s="5" t="str">
        <f t="shared" si="0"/>
        <v/>
      </c>
      <c r="N10" s="3" t="s">
        <v>28</v>
      </c>
      <c r="O10" s="4"/>
      <c r="T10" s="68" t="str">
        <f t="shared" si="1"/>
        <v>H</v>
      </c>
      <c r="V10">
        <f t="shared" si="2"/>
        <v>1</v>
      </c>
      <c r="W10">
        <v>25</v>
      </c>
      <c r="X10">
        <v>6.875</v>
      </c>
      <c r="Y10">
        <v>3.625</v>
      </c>
      <c r="Z10" t="s">
        <v>8</v>
      </c>
      <c r="AA10" s="24" t="str">
        <f t="shared" si="3"/>
        <v>NE4</v>
      </c>
      <c r="AC10" t="s">
        <v>296</v>
      </c>
      <c r="AD10" t="str">
        <f>SUBSTITUTE(ADDRESS(1,ROWS(A$1:A8),4),1,"")</f>
        <v>H</v>
      </c>
      <c r="AE10">
        <v>1</v>
      </c>
      <c r="AF10">
        <v>25</v>
      </c>
      <c r="AG10">
        <v>6.875</v>
      </c>
      <c r="AH10">
        <v>3.625</v>
      </c>
      <c r="AI10" t="s">
        <v>8</v>
      </c>
      <c r="AJ10" t="s">
        <v>34</v>
      </c>
      <c r="AK10" s="19" t="s">
        <v>415</v>
      </c>
    </row>
    <row r="11" spans="1:37">
      <c r="B11" s="45" t="s">
        <v>2</v>
      </c>
      <c r="C11" s="66" t="s">
        <v>422</v>
      </c>
      <c r="D11" s="45" t="s">
        <v>3</v>
      </c>
      <c r="E11" s="45" t="s">
        <v>4</v>
      </c>
      <c r="F11" s="45" t="s">
        <v>5</v>
      </c>
      <c r="G11" s="45" t="s">
        <v>6</v>
      </c>
      <c r="H11" s="45" t="s">
        <v>7</v>
      </c>
      <c r="J11" s="24"/>
      <c r="K11" s="5" t="str">
        <f t="shared" si="0"/>
        <v/>
      </c>
      <c r="N11" s="8">
        <v>2</v>
      </c>
      <c r="O11" s="9" t="str">
        <f>B4</f>
        <v>North doorway</v>
      </c>
      <c r="T11" s="68" t="str">
        <f t="shared" si="1"/>
        <v>I</v>
      </c>
      <c r="V11">
        <f t="shared" si="2"/>
        <v>13</v>
      </c>
      <c r="W11">
        <v>30.375</v>
      </c>
      <c r="X11">
        <v>16</v>
      </c>
      <c r="Y11">
        <v>3.625</v>
      </c>
      <c r="Z11" t="s">
        <v>8</v>
      </c>
      <c r="AA11" s="24" t="str">
        <f t="shared" si="3"/>
        <v>NE5</v>
      </c>
      <c r="AC11" t="s">
        <v>297</v>
      </c>
      <c r="AD11" t="str">
        <f>SUBSTITUTE(ADDRESS(1,ROWS(A$1:A9),4),1,"")</f>
        <v>I</v>
      </c>
      <c r="AE11">
        <v>13</v>
      </c>
      <c r="AF11">
        <v>30.375</v>
      </c>
      <c r="AG11">
        <v>16</v>
      </c>
      <c r="AH11">
        <v>3.625</v>
      </c>
      <c r="AI11" t="s">
        <v>8</v>
      </c>
      <c r="AJ11" t="s">
        <v>36</v>
      </c>
      <c r="AK11" s="19" t="s">
        <v>415</v>
      </c>
    </row>
    <row r="12" spans="1:37">
      <c r="A12" s="5" t="s">
        <v>29</v>
      </c>
      <c r="B12" s="5" t="s">
        <v>30</v>
      </c>
      <c r="C12" s="5" t="s">
        <v>31</v>
      </c>
      <c r="D12" s="5">
        <v>7</v>
      </c>
      <c r="E12" s="5">
        <v>25</v>
      </c>
      <c r="F12" s="5">
        <v>16</v>
      </c>
      <c r="G12" s="5">
        <v>3.625</v>
      </c>
      <c r="H12" s="5" t="s">
        <v>8</v>
      </c>
      <c r="J12" s="25"/>
      <c r="K12" s="5" t="str">
        <f t="shared" si="0"/>
        <v>25-16-3.625-A</v>
      </c>
      <c r="M12" s="51" t="s">
        <v>22</v>
      </c>
      <c r="N12" s="8">
        <v>3</v>
      </c>
      <c r="O12" s="9" t="str">
        <f>B12</f>
        <v>NE wall @ ramp</v>
      </c>
      <c r="T12" s="68" t="str">
        <f t="shared" si="1"/>
        <v>J</v>
      </c>
      <c r="V12">
        <f t="shared" si="2"/>
        <v>22</v>
      </c>
      <c r="W12">
        <v>38.75</v>
      </c>
      <c r="X12">
        <v>16</v>
      </c>
      <c r="Y12">
        <v>3.625</v>
      </c>
      <c r="Z12" t="s">
        <v>8</v>
      </c>
      <c r="AA12" s="24" t="str">
        <f t="shared" si="3"/>
        <v>NE6</v>
      </c>
      <c r="AC12" t="s">
        <v>298</v>
      </c>
      <c r="AD12" t="str">
        <f>SUBSTITUTE(ADDRESS(1,ROWS(A$1:A10),4),1,"")</f>
        <v>J</v>
      </c>
      <c r="AE12">
        <v>22</v>
      </c>
      <c r="AF12">
        <v>38.75</v>
      </c>
      <c r="AG12">
        <v>16</v>
      </c>
      <c r="AH12">
        <v>3.625</v>
      </c>
      <c r="AI12" t="s">
        <v>8</v>
      </c>
      <c r="AJ12" t="s">
        <v>38</v>
      </c>
      <c r="AK12" s="19" t="s">
        <v>415</v>
      </c>
    </row>
    <row r="13" spans="1:37">
      <c r="B13" s="5" t="s">
        <v>30</v>
      </c>
      <c r="C13" s="5" t="s">
        <v>32</v>
      </c>
      <c r="D13" s="5">
        <v>1</v>
      </c>
      <c r="E13" s="5">
        <v>25</v>
      </c>
      <c r="F13" s="5">
        <v>4.375</v>
      </c>
      <c r="G13" s="5">
        <v>3.625</v>
      </c>
      <c r="H13" s="5" t="s">
        <v>8</v>
      </c>
      <c r="J13" s="25"/>
      <c r="K13" s="5" t="str">
        <f t="shared" si="0"/>
        <v>25-4.375-3.625-A</v>
      </c>
      <c r="M13" s="51" t="s">
        <v>25</v>
      </c>
      <c r="N13" s="8">
        <v>4</v>
      </c>
      <c r="O13" s="9" t="str">
        <f>B50</f>
        <v>SE wall</v>
      </c>
      <c r="T13" s="68" t="str">
        <f t="shared" si="1"/>
        <v>K</v>
      </c>
      <c r="V13">
        <f t="shared" si="2"/>
        <v>12</v>
      </c>
      <c r="W13">
        <v>47.125</v>
      </c>
      <c r="X13">
        <v>16</v>
      </c>
      <c r="Y13">
        <v>3.625</v>
      </c>
      <c r="Z13" t="s">
        <v>8</v>
      </c>
      <c r="AA13" s="24" t="str">
        <f t="shared" si="3"/>
        <v>NE7</v>
      </c>
      <c r="AC13" t="s">
        <v>299</v>
      </c>
      <c r="AD13" t="str">
        <f>SUBSTITUTE(ADDRESS(1,ROWS(A$1:A11),4),1,"")</f>
        <v>K</v>
      </c>
      <c r="AE13">
        <v>12</v>
      </c>
      <c r="AF13">
        <v>47.125</v>
      </c>
      <c r="AG13">
        <v>16</v>
      </c>
      <c r="AH13">
        <v>3.625</v>
      </c>
      <c r="AI13" t="s">
        <v>8</v>
      </c>
      <c r="AJ13" t="s">
        <v>40</v>
      </c>
      <c r="AK13" s="19" t="s">
        <v>415</v>
      </c>
    </row>
    <row r="14" spans="1:37">
      <c r="B14" s="5" t="s">
        <v>30</v>
      </c>
      <c r="C14" s="5" t="s">
        <v>33</v>
      </c>
      <c r="D14" s="5">
        <v>1</v>
      </c>
      <c r="E14" s="5">
        <v>25</v>
      </c>
      <c r="F14" s="5">
        <v>8.75</v>
      </c>
      <c r="G14" s="5">
        <v>3.625</v>
      </c>
      <c r="H14" s="5" t="s">
        <v>8</v>
      </c>
      <c r="J14" s="25"/>
      <c r="K14" s="5" t="str">
        <f t="shared" si="0"/>
        <v>25-8.75-3.625-A</v>
      </c>
      <c r="M14" s="52" t="s">
        <v>295</v>
      </c>
      <c r="N14" s="8">
        <v>5</v>
      </c>
      <c r="O14" s="9" t="str">
        <f>B75</f>
        <v>S wall A</v>
      </c>
      <c r="T14" s="68" t="str">
        <f t="shared" si="1"/>
        <v>L</v>
      </c>
      <c r="V14">
        <f t="shared" si="2"/>
        <v>1</v>
      </c>
      <c r="W14">
        <v>47.125</v>
      </c>
      <c r="X14">
        <v>3.75</v>
      </c>
      <c r="Y14">
        <v>3.625</v>
      </c>
      <c r="Z14" t="s">
        <v>8</v>
      </c>
      <c r="AA14" s="24" t="str">
        <f t="shared" si="3"/>
        <v>NE8</v>
      </c>
      <c r="AC14" t="s">
        <v>300</v>
      </c>
      <c r="AD14" t="str">
        <f>SUBSTITUTE(ADDRESS(1,ROWS(A$1:A12),4),1,"")</f>
        <v>L</v>
      </c>
      <c r="AE14">
        <v>1</v>
      </c>
      <c r="AF14">
        <v>47.125</v>
      </c>
      <c r="AG14">
        <v>3.75</v>
      </c>
      <c r="AH14">
        <v>3.625</v>
      </c>
      <c r="AI14" t="s">
        <v>8</v>
      </c>
      <c r="AJ14" t="s">
        <v>41</v>
      </c>
      <c r="AK14" s="19" t="s">
        <v>415</v>
      </c>
    </row>
    <row r="15" spans="1:37">
      <c r="A15" s="10"/>
      <c r="B15" s="10" t="s">
        <v>30</v>
      </c>
      <c r="C15" s="10" t="s">
        <v>34</v>
      </c>
      <c r="D15" s="10">
        <v>1</v>
      </c>
      <c r="E15" s="10">
        <v>25</v>
      </c>
      <c r="F15" s="10">
        <v>6.875</v>
      </c>
      <c r="G15" s="10">
        <v>3.625</v>
      </c>
      <c r="H15" s="10" t="s">
        <v>8</v>
      </c>
      <c r="I15" s="10"/>
      <c r="J15" s="64"/>
      <c r="K15" s="5" t="str">
        <f t="shared" si="0"/>
        <v>25-6.875-3.625-A</v>
      </c>
      <c r="M15" s="51" t="s">
        <v>296</v>
      </c>
      <c r="N15" s="8">
        <v>6</v>
      </c>
      <c r="O15" s="9" t="str">
        <f>B100</f>
        <v>S wall B</v>
      </c>
      <c r="T15" s="68" t="str">
        <f t="shared" si="1"/>
        <v>M</v>
      </c>
      <c r="V15">
        <f t="shared" si="2"/>
        <v>1</v>
      </c>
      <c r="W15">
        <v>47.125</v>
      </c>
      <c r="X15">
        <v>11.875</v>
      </c>
      <c r="Y15">
        <v>3.625</v>
      </c>
      <c r="Z15" t="s">
        <v>8</v>
      </c>
      <c r="AA15" s="24" t="str">
        <f t="shared" si="3"/>
        <v>NE9</v>
      </c>
      <c r="AC15" t="s">
        <v>301</v>
      </c>
      <c r="AD15" t="str">
        <f>SUBSTITUTE(ADDRESS(1,ROWS(A$1:A13),4),1,"")</f>
        <v>M</v>
      </c>
      <c r="AE15">
        <v>1</v>
      </c>
      <c r="AF15">
        <v>47.125</v>
      </c>
      <c r="AG15">
        <v>11.875</v>
      </c>
      <c r="AH15">
        <v>3.625</v>
      </c>
      <c r="AI15" t="s">
        <v>8</v>
      </c>
      <c r="AJ15" t="s">
        <v>42</v>
      </c>
      <c r="AK15" s="19" t="s">
        <v>415</v>
      </c>
    </row>
    <row r="16" spans="1:37">
      <c r="A16" s="57" t="s">
        <v>35</v>
      </c>
      <c r="B16" s="57" t="s">
        <v>30</v>
      </c>
      <c r="C16" s="57" t="s">
        <v>36</v>
      </c>
      <c r="D16" s="57">
        <v>13</v>
      </c>
      <c r="E16" s="57">
        <v>30.375</v>
      </c>
      <c r="F16" s="57">
        <v>16</v>
      </c>
      <c r="G16" s="57">
        <v>3.625</v>
      </c>
      <c r="H16" s="57" t="s">
        <v>8</v>
      </c>
      <c r="I16" s="57"/>
      <c r="J16" s="65"/>
      <c r="K16" s="5" t="str">
        <f t="shared" si="0"/>
        <v>30.375-16-3.625-A</v>
      </c>
      <c r="M16" s="51" t="s">
        <v>297</v>
      </c>
      <c r="N16" s="8">
        <v>7</v>
      </c>
      <c r="O16" s="9" t="str">
        <f>B118</f>
        <v>S wall C</v>
      </c>
      <c r="T16" s="68" t="str">
        <f t="shared" si="1"/>
        <v>N</v>
      </c>
      <c r="V16">
        <f t="shared" si="2"/>
        <v>1</v>
      </c>
      <c r="W16">
        <v>47.125</v>
      </c>
      <c r="X16">
        <v>4.5</v>
      </c>
      <c r="Y16">
        <v>3.625</v>
      </c>
      <c r="Z16" t="s">
        <v>8</v>
      </c>
      <c r="AA16" s="24" t="str">
        <f t="shared" si="3"/>
        <v>NE10</v>
      </c>
      <c r="AC16" t="s">
        <v>302</v>
      </c>
      <c r="AD16" t="str">
        <f>SUBSTITUTE(ADDRESS(1,ROWS(A$1:A14),4),1,"")</f>
        <v>N</v>
      </c>
      <c r="AE16">
        <v>1</v>
      </c>
      <c r="AF16">
        <v>47.125</v>
      </c>
      <c r="AG16">
        <v>4.5</v>
      </c>
      <c r="AH16">
        <v>3.625</v>
      </c>
      <c r="AI16" t="s">
        <v>8</v>
      </c>
      <c r="AJ16" t="s">
        <v>43</v>
      </c>
      <c r="AK16" s="19" t="s">
        <v>415</v>
      </c>
    </row>
    <row r="17" spans="1:37">
      <c r="A17" s="58" t="s">
        <v>37</v>
      </c>
      <c r="B17" s="58" t="s">
        <v>30</v>
      </c>
      <c r="C17" s="58" t="s">
        <v>38</v>
      </c>
      <c r="D17" s="58">
        <v>22</v>
      </c>
      <c r="E17" s="58">
        <v>38.75</v>
      </c>
      <c r="F17" s="58">
        <v>16</v>
      </c>
      <c r="G17" s="58">
        <v>3.625</v>
      </c>
      <c r="H17" s="58" t="s">
        <v>8</v>
      </c>
      <c r="I17" s="10"/>
      <c r="J17" s="64"/>
      <c r="K17" s="5" t="str">
        <f t="shared" si="0"/>
        <v>38.75-16-3.625-A</v>
      </c>
      <c r="M17" s="51" t="s">
        <v>298</v>
      </c>
      <c r="N17" s="8">
        <v>8</v>
      </c>
      <c r="O17" s="9" t="str">
        <f>B142</f>
        <v>S wall D</v>
      </c>
      <c r="T17" s="68" t="str">
        <f t="shared" ref="T17:T26" si="4">IF(ISBLANK(M24),"",M24)</f>
        <v>O</v>
      </c>
      <c r="V17">
        <f t="shared" ref="V17:V26" si="5">IF(ISNUMBER(D24),D24,"")</f>
        <v>7</v>
      </c>
      <c r="W17">
        <v>51.625</v>
      </c>
      <c r="X17">
        <v>16</v>
      </c>
      <c r="Y17">
        <v>3.625</v>
      </c>
      <c r="Z17" t="s">
        <v>8</v>
      </c>
      <c r="AA17" s="24" t="str">
        <f t="shared" ref="AA17:AA26" si="6">IF(AND(LEN(C24)&lt;6,LEN(C24)&gt;0),C24,"")</f>
        <v>NE11</v>
      </c>
      <c r="AC17" t="s">
        <v>303</v>
      </c>
      <c r="AD17" t="str">
        <f>SUBSTITUTE(ADDRESS(1,ROWS(A$1:A15),4),1,"")</f>
        <v>O</v>
      </c>
      <c r="AE17">
        <v>7</v>
      </c>
      <c r="AF17">
        <v>51.625</v>
      </c>
      <c r="AG17">
        <v>16</v>
      </c>
      <c r="AH17">
        <v>3.625</v>
      </c>
      <c r="AI17" t="s">
        <v>8</v>
      </c>
      <c r="AJ17" t="s">
        <v>45</v>
      </c>
      <c r="AK17" s="19" t="s">
        <v>415</v>
      </c>
    </row>
    <row r="18" spans="1:37">
      <c r="A18" s="5" t="s">
        <v>39</v>
      </c>
      <c r="B18" s="5" t="s">
        <v>30</v>
      </c>
      <c r="C18" s="5" t="s">
        <v>40</v>
      </c>
      <c r="D18" s="5">
        <v>12</v>
      </c>
      <c r="E18" s="5">
        <v>47.125</v>
      </c>
      <c r="F18" s="5">
        <v>16</v>
      </c>
      <c r="G18" s="5">
        <v>3.625</v>
      </c>
      <c r="H18" s="5" t="s">
        <v>8</v>
      </c>
      <c r="J18" s="25"/>
      <c r="K18" s="5" t="str">
        <f t="shared" si="0"/>
        <v>47.125-16-3.625-A</v>
      </c>
      <c r="M18" s="51" t="s">
        <v>299</v>
      </c>
      <c r="N18" s="8">
        <v>9</v>
      </c>
      <c r="O18" s="9" t="str">
        <f>B155</f>
        <v>S wall E</v>
      </c>
      <c r="T18" s="68" t="str">
        <f t="shared" si="4"/>
        <v>P</v>
      </c>
      <c r="V18">
        <f t="shared" si="5"/>
        <v>1</v>
      </c>
      <c r="W18">
        <v>51.625</v>
      </c>
      <c r="X18">
        <v>4.375</v>
      </c>
      <c r="Y18">
        <v>3.625</v>
      </c>
      <c r="Z18" t="s">
        <v>8</v>
      </c>
      <c r="AA18" s="24" t="str">
        <f t="shared" si="6"/>
        <v>NE12</v>
      </c>
      <c r="AC18" t="s">
        <v>304</v>
      </c>
      <c r="AD18" t="str">
        <f>SUBSTITUTE(ADDRESS(1,ROWS(A$1:A16),4),1,"")</f>
        <v>P</v>
      </c>
      <c r="AE18">
        <v>1</v>
      </c>
      <c r="AF18">
        <v>51.625</v>
      </c>
      <c r="AG18">
        <v>4.375</v>
      </c>
      <c r="AH18">
        <v>3.625</v>
      </c>
      <c r="AI18" t="s">
        <v>8</v>
      </c>
      <c r="AJ18" t="s">
        <v>46</v>
      </c>
      <c r="AK18" s="19" t="s">
        <v>415</v>
      </c>
    </row>
    <row r="19" spans="1:37">
      <c r="B19" s="5" t="s">
        <v>30</v>
      </c>
      <c r="C19" s="5" t="s">
        <v>41</v>
      </c>
      <c r="D19" s="5">
        <v>1</v>
      </c>
      <c r="E19" s="5">
        <v>47.125</v>
      </c>
      <c r="F19" s="5">
        <v>3.75</v>
      </c>
      <c r="G19" s="5">
        <v>3.625</v>
      </c>
      <c r="H19" s="5" t="s">
        <v>8</v>
      </c>
      <c r="J19" s="25"/>
      <c r="K19" s="5" t="str">
        <f t="shared" si="0"/>
        <v>47.125-3.75-3.625-A</v>
      </c>
      <c r="M19" s="51" t="s">
        <v>300</v>
      </c>
      <c r="N19" s="8">
        <v>10</v>
      </c>
      <c r="O19" s="9" t="str">
        <f>B171</f>
        <v>W Wall</v>
      </c>
      <c r="T19" s="68" t="str">
        <f t="shared" si="4"/>
        <v>Q</v>
      </c>
      <c r="V19">
        <f t="shared" si="5"/>
        <v>1</v>
      </c>
      <c r="W19">
        <v>51.625</v>
      </c>
      <c r="X19">
        <v>8.75</v>
      </c>
      <c r="Y19">
        <v>3.625</v>
      </c>
      <c r="Z19" t="s">
        <v>8</v>
      </c>
      <c r="AA19" s="24" t="str">
        <f t="shared" si="6"/>
        <v>NE13</v>
      </c>
      <c r="AC19" t="s">
        <v>305</v>
      </c>
      <c r="AD19" t="str">
        <f>SUBSTITUTE(ADDRESS(1,ROWS(A$1:A17),4),1,"")</f>
        <v>Q</v>
      </c>
      <c r="AE19">
        <v>1</v>
      </c>
      <c r="AF19">
        <v>51.625</v>
      </c>
      <c r="AG19">
        <v>8.75</v>
      </c>
      <c r="AH19">
        <v>3.625</v>
      </c>
      <c r="AI19" t="s">
        <v>8</v>
      </c>
      <c r="AJ19" t="s">
        <v>47</v>
      </c>
      <c r="AK19" s="19" t="s">
        <v>415</v>
      </c>
    </row>
    <row r="20" spans="1:37">
      <c r="B20" s="5" t="s">
        <v>30</v>
      </c>
      <c r="C20" s="5" t="s">
        <v>42</v>
      </c>
      <c r="D20" s="5">
        <v>1</v>
      </c>
      <c r="E20" s="5">
        <v>47.125</v>
      </c>
      <c r="F20" s="5">
        <v>11.875</v>
      </c>
      <c r="G20" s="5">
        <v>3.625</v>
      </c>
      <c r="H20" s="5" t="s">
        <v>8</v>
      </c>
      <c r="J20" s="25"/>
      <c r="K20" s="5" t="str">
        <f t="shared" si="0"/>
        <v>47.125-11.875-3.625-A</v>
      </c>
      <c r="M20" s="51" t="s">
        <v>301</v>
      </c>
      <c r="N20" s="8">
        <v>11</v>
      </c>
      <c r="O20" s="9" t="str">
        <f>B180</f>
        <v>Porch column cap</v>
      </c>
      <c r="T20" s="68" t="str">
        <f t="shared" si="4"/>
        <v>R</v>
      </c>
      <c r="V20">
        <f t="shared" si="5"/>
        <v>1</v>
      </c>
      <c r="W20">
        <v>51.625</v>
      </c>
      <c r="X20">
        <v>6.875</v>
      </c>
      <c r="Y20">
        <v>3.625</v>
      </c>
      <c r="Z20" t="s">
        <v>8</v>
      </c>
      <c r="AA20" s="24" t="str">
        <f t="shared" si="6"/>
        <v>NE14</v>
      </c>
      <c r="AC20" t="s">
        <v>306</v>
      </c>
      <c r="AD20" t="str">
        <f>SUBSTITUTE(ADDRESS(1,ROWS(A$1:A18),4),1,"")</f>
        <v>R</v>
      </c>
      <c r="AE20">
        <v>1</v>
      </c>
      <c r="AF20">
        <v>51.625</v>
      </c>
      <c r="AG20">
        <v>6.875</v>
      </c>
      <c r="AH20">
        <v>3.625</v>
      </c>
      <c r="AI20" t="s">
        <v>8</v>
      </c>
      <c r="AJ20" t="s">
        <v>48</v>
      </c>
      <c r="AK20" s="19" t="s">
        <v>415</v>
      </c>
    </row>
    <row r="21" spans="1:37">
      <c r="A21" s="10"/>
      <c r="B21" s="10" t="s">
        <v>30</v>
      </c>
      <c r="C21" s="10" t="s">
        <v>43</v>
      </c>
      <c r="D21" s="10">
        <v>1</v>
      </c>
      <c r="E21" s="10">
        <v>47.125</v>
      </c>
      <c r="F21" s="10">
        <v>4.5</v>
      </c>
      <c r="G21" s="10">
        <v>3.625</v>
      </c>
      <c r="H21" s="10" t="s">
        <v>8</v>
      </c>
      <c r="I21" s="10"/>
      <c r="J21" s="64"/>
      <c r="K21" s="5" t="str">
        <f t="shared" si="0"/>
        <v>47.125-4.5-3.625-A</v>
      </c>
      <c r="M21" s="51" t="s">
        <v>302</v>
      </c>
      <c r="N21" s="8">
        <v>12</v>
      </c>
      <c r="O21" s="9" t="str">
        <f>B186</f>
        <v>Porch E outside</v>
      </c>
      <c r="T21" s="68" t="str">
        <f t="shared" si="4"/>
        <v>S</v>
      </c>
      <c r="V21">
        <f t="shared" si="5"/>
        <v>13</v>
      </c>
      <c r="W21">
        <v>46.25</v>
      </c>
      <c r="X21">
        <v>16</v>
      </c>
      <c r="Y21">
        <v>3.625</v>
      </c>
      <c r="Z21" t="s">
        <v>8</v>
      </c>
      <c r="AA21" s="24" t="str">
        <f t="shared" si="6"/>
        <v>NE15</v>
      </c>
      <c r="AC21" t="s">
        <v>187</v>
      </c>
      <c r="AD21" t="str">
        <f>SUBSTITUTE(ADDRESS(1,ROWS(A$1:A19),4),1,"")</f>
        <v>S</v>
      </c>
      <c r="AE21">
        <v>13</v>
      </c>
      <c r="AF21">
        <v>46.25</v>
      </c>
      <c r="AG21">
        <v>16</v>
      </c>
      <c r="AH21">
        <v>3.625</v>
      </c>
      <c r="AI21" t="s">
        <v>8</v>
      </c>
      <c r="AJ21" t="s">
        <v>50</v>
      </c>
      <c r="AK21" s="19" t="s">
        <v>415</v>
      </c>
    </row>
    <row r="22" spans="1:37" ht="15.75">
      <c r="A22" s="1" t="s">
        <v>18</v>
      </c>
      <c r="B22" s="5"/>
      <c r="C22" s="5"/>
      <c r="J22" s="24"/>
      <c r="K22" s="5" t="str">
        <f t="shared" si="0"/>
        <v/>
      </c>
      <c r="N22" s="8">
        <v>13</v>
      </c>
      <c r="O22" s="9" t="str">
        <f>B196</f>
        <v>Porch E inside</v>
      </c>
      <c r="T22" s="68" t="str">
        <f t="shared" si="4"/>
        <v>T</v>
      </c>
      <c r="V22">
        <f t="shared" si="5"/>
        <v>22</v>
      </c>
      <c r="W22">
        <v>37.875</v>
      </c>
      <c r="X22">
        <v>16</v>
      </c>
      <c r="Y22">
        <v>3.625</v>
      </c>
      <c r="Z22" t="s">
        <v>8</v>
      </c>
      <c r="AA22" s="24" t="str">
        <f t="shared" si="6"/>
        <v>NE16</v>
      </c>
      <c r="AC22" t="s">
        <v>307</v>
      </c>
      <c r="AD22" t="str">
        <f>SUBSTITUTE(ADDRESS(1,ROWS(A$1:A20),4),1,"")</f>
        <v>T</v>
      </c>
      <c r="AE22">
        <v>22</v>
      </c>
      <c r="AF22">
        <v>37.875</v>
      </c>
      <c r="AG22">
        <v>16</v>
      </c>
      <c r="AH22">
        <v>3.625</v>
      </c>
      <c r="AI22" t="s">
        <v>8</v>
      </c>
      <c r="AJ22" t="s">
        <v>52</v>
      </c>
      <c r="AK22" s="19" t="s">
        <v>415</v>
      </c>
    </row>
    <row r="23" spans="1:37">
      <c r="B23" s="45" t="s">
        <v>2</v>
      </c>
      <c r="C23" s="66" t="s">
        <v>422</v>
      </c>
      <c r="D23" s="45" t="s">
        <v>3</v>
      </c>
      <c r="E23" s="45" t="s">
        <v>4</v>
      </c>
      <c r="F23" s="45" t="s">
        <v>5</v>
      </c>
      <c r="G23" s="45" t="s">
        <v>6</v>
      </c>
      <c r="H23" s="45" t="s">
        <v>7</v>
      </c>
      <c r="J23" s="24"/>
      <c r="K23" s="5" t="str">
        <f t="shared" si="0"/>
        <v/>
      </c>
      <c r="N23" s="8">
        <v>14</v>
      </c>
      <c r="O23" s="9" t="str">
        <f>B206</f>
        <v>Porch S outside</v>
      </c>
      <c r="T23" s="68" t="str">
        <f t="shared" si="4"/>
        <v>U</v>
      </c>
      <c r="V23">
        <f t="shared" si="5"/>
        <v>12</v>
      </c>
      <c r="W23">
        <v>29.5</v>
      </c>
      <c r="X23">
        <v>16</v>
      </c>
      <c r="Y23">
        <v>3.625</v>
      </c>
      <c r="Z23" t="s">
        <v>8</v>
      </c>
      <c r="AA23" s="24" t="str">
        <f t="shared" si="6"/>
        <v>NE17</v>
      </c>
      <c r="AC23" t="s">
        <v>308</v>
      </c>
      <c r="AD23" t="str">
        <f>SUBSTITUTE(ADDRESS(1,ROWS(A$1:A21),4),1,"")</f>
        <v>U</v>
      </c>
      <c r="AE23">
        <v>12</v>
      </c>
      <c r="AF23">
        <v>29.5</v>
      </c>
      <c r="AG23">
        <v>16</v>
      </c>
      <c r="AH23">
        <v>3.625</v>
      </c>
      <c r="AI23" t="s">
        <v>8</v>
      </c>
      <c r="AJ23" t="s">
        <v>54</v>
      </c>
      <c r="AK23" s="19" t="s">
        <v>415</v>
      </c>
    </row>
    <row r="24" spans="1:37">
      <c r="A24" s="5" t="s">
        <v>44</v>
      </c>
      <c r="B24" s="5" t="s">
        <v>30</v>
      </c>
      <c r="C24" s="5" t="s">
        <v>45</v>
      </c>
      <c r="D24" s="5">
        <v>7</v>
      </c>
      <c r="E24" s="5">
        <v>51.625</v>
      </c>
      <c r="F24" s="5">
        <v>16</v>
      </c>
      <c r="G24" s="5">
        <v>3.625</v>
      </c>
      <c r="H24" s="5" t="s">
        <v>8</v>
      </c>
      <c r="J24" s="25"/>
      <c r="K24" s="5" t="str">
        <f t="shared" si="0"/>
        <v>51.625-16-3.625-A</v>
      </c>
      <c r="M24" s="51" t="s">
        <v>303</v>
      </c>
      <c r="N24" s="8">
        <v>15</v>
      </c>
      <c r="O24" s="9" t="str">
        <f>B227</f>
        <v>Porch N outside</v>
      </c>
      <c r="T24" s="68" t="str">
        <f t="shared" si="4"/>
        <v>V</v>
      </c>
      <c r="V24">
        <f t="shared" si="5"/>
        <v>1</v>
      </c>
      <c r="W24">
        <v>29.5</v>
      </c>
      <c r="X24">
        <v>3.75</v>
      </c>
      <c r="Y24">
        <v>3.625</v>
      </c>
      <c r="Z24" t="s">
        <v>8</v>
      </c>
      <c r="AA24" s="24" t="str">
        <f t="shared" si="6"/>
        <v>NE18</v>
      </c>
      <c r="AC24" t="s">
        <v>309</v>
      </c>
      <c r="AD24" t="str">
        <f>SUBSTITUTE(ADDRESS(1,ROWS(A$1:A22),4),1,"")</f>
        <v>V</v>
      </c>
      <c r="AE24">
        <v>1</v>
      </c>
      <c r="AF24">
        <v>29.5</v>
      </c>
      <c r="AG24">
        <v>3.75</v>
      </c>
      <c r="AH24">
        <v>3.625</v>
      </c>
      <c r="AI24" t="s">
        <v>8</v>
      </c>
      <c r="AJ24" t="s">
        <v>55</v>
      </c>
      <c r="AK24" s="19" t="s">
        <v>415</v>
      </c>
    </row>
    <row r="25" spans="1:37">
      <c r="B25" s="5" t="s">
        <v>30</v>
      </c>
      <c r="C25" s="5" t="s">
        <v>46</v>
      </c>
      <c r="D25" s="5">
        <v>1</v>
      </c>
      <c r="E25" s="5">
        <v>51.625</v>
      </c>
      <c r="F25" s="5">
        <v>4.375</v>
      </c>
      <c r="G25" s="5">
        <v>3.625</v>
      </c>
      <c r="H25" s="5" t="s">
        <v>8</v>
      </c>
      <c r="J25" s="25"/>
      <c r="K25" s="5" t="str">
        <f t="shared" si="0"/>
        <v>51.625-4.375-3.625-A</v>
      </c>
      <c r="M25" s="51" t="s">
        <v>304</v>
      </c>
      <c r="N25" s="8">
        <v>16</v>
      </c>
      <c r="O25" s="9" t="str">
        <f>B241</f>
        <v>Porch beyond-E</v>
      </c>
      <c r="T25" s="68" t="str">
        <f t="shared" si="4"/>
        <v>W</v>
      </c>
      <c r="V25">
        <f t="shared" si="5"/>
        <v>1</v>
      </c>
      <c r="W25">
        <v>29.5</v>
      </c>
      <c r="X25">
        <v>11.875</v>
      </c>
      <c r="Y25">
        <v>3.625</v>
      </c>
      <c r="Z25" t="s">
        <v>8</v>
      </c>
      <c r="AA25" s="24" t="str">
        <f t="shared" si="6"/>
        <v>NE19</v>
      </c>
      <c r="AC25" t="s">
        <v>310</v>
      </c>
      <c r="AD25" t="str">
        <f>SUBSTITUTE(ADDRESS(1,ROWS(A$1:A23),4),1,"")</f>
        <v>W</v>
      </c>
      <c r="AE25">
        <v>1</v>
      </c>
      <c r="AF25">
        <v>29.5</v>
      </c>
      <c r="AG25">
        <v>11.875</v>
      </c>
      <c r="AH25">
        <v>3.625</v>
      </c>
      <c r="AI25" t="s">
        <v>8</v>
      </c>
      <c r="AJ25" t="s">
        <v>56</v>
      </c>
      <c r="AK25" s="19" t="s">
        <v>415</v>
      </c>
    </row>
    <row r="26" spans="1:37">
      <c r="B26" s="5" t="s">
        <v>30</v>
      </c>
      <c r="C26" s="5" t="s">
        <v>47</v>
      </c>
      <c r="D26" s="5">
        <v>1</v>
      </c>
      <c r="E26" s="5">
        <v>51.625</v>
      </c>
      <c r="F26" s="5">
        <v>8.75</v>
      </c>
      <c r="G26" s="5">
        <v>3.625</v>
      </c>
      <c r="H26" s="5" t="s">
        <v>8</v>
      </c>
      <c r="J26" s="25"/>
      <c r="K26" s="5" t="str">
        <f t="shared" si="0"/>
        <v>51.625-8.75-3.625-A</v>
      </c>
      <c r="M26" s="51" t="s">
        <v>305</v>
      </c>
      <c r="N26" s="8">
        <v>17</v>
      </c>
      <c r="O26" s="9"/>
      <c r="T26" s="68" t="str">
        <f t="shared" si="4"/>
        <v>X</v>
      </c>
      <c r="V26">
        <f t="shared" si="5"/>
        <v>1</v>
      </c>
      <c r="W26">
        <v>29.5</v>
      </c>
      <c r="X26">
        <v>4.5</v>
      </c>
      <c r="Y26">
        <v>3.625</v>
      </c>
      <c r="Z26" t="s">
        <v>8</v>
      </c>
      <c r="AA26" s="24" t="str">
        <f t="shared" si="6"/>
        <v>NE20</v>
      </c>
      <c r="AC26" t="s">
        <v>311</v>
      </c>
      <c r="AD26" t="str">
        <f>SUBSTITUTE(ADDRESS(1,ROWS(A$1:A24),4),1,"")</f>
        <v>X</v>
      </c>
      <c r="AE26">
        <v>1</v>
      </c>
      <c r="AF26">
        <v>29.5</v>
      </c>
      <c r="AG26">
        <v>4.5</v>
      </c>
      <c r="AH26">
        <v>3.625</v>
      </c>
      <c r="AI26" t="s">
        <v>8</v>
      </c>
      <c r="AJ26" t="s">
        <v>57</v>
      </c>
      <c r="AK26" s="19" t="s">
        <v>415</v>
      </c>
    </row>
    <row r="27" spans="1:37">
      <c r="A27" s="10"/>
      <c r="B27" s="10" t="s">
        <v>30</v>
      </c>
      <c r="C27" s="10" t="s">
        <v>48</v>
      </c>
      <c r="D27" s="10">
        <v>1</v>
      </c>
      <c r="E27" s="10">
        <v>51.625</v>
      </c>
      <c r="F27" s="10">
        <v>6.875</v>
      </c>
      <c r="G27" s="10">
        <v>3.625</v>
      </c>
      <c r="H27" s="10" t="s">
        <v>8</v>
      </c>
      <c r="I27" s="10"/>
      <c r="J27" s="64"/>
      <c r="K27" s="5" t="str">
        <f t="shared" si="0"/>
        <v>51.625-6.875-3.625-A</v>
      </c>
      <c r="M27" s="51" t="s">
        <v>306</v>
      </c>
      <c r="N27" s="8">
        <v>18</v>
      </c>
      <c r="O27" s="9"/>
      <c r="T27" s="68" t="str">
        <f>IF(ISBLANK(M36),"",M36)</f>
        <v>Y</v>
      </c>
      <c r="V27">
        <v>107</v>
      </c>
      <c r="W27">
        <v>4.125</v>
      </c>
      <c r="X27">
        <v>16</v>
      </c>
      <c r="Y27">
        <v>3.625</v>
      </c>
      <c r="Z27" t="s">
        <v>13</v>
      </c>
      <c r="AA27" s="25" t="s">
        <v>281</v>
      </c>
      <c r="AC27" t="s">
        <v>320</v>
      </c>
      <c r="AD27" t="str">
        <f>SUBSTITUTE(ADDRESS(1,ROWS(A$1:A25),4),1,"")</f>
        <v>Y</v>
      </c>
      <c r="AE27">
        <v>28</v>
      </c>
      <c r="AF27">
        <v>60</v>
      </c>
      <c r="AG27">
        <v>16</v>
      </c>
      <c r="AH27">
        <v>3.625</v>
      </c>
      <c r="AI27" t="s">
        <v>8</v>
      </c>
      <c r="AJ27" t="s">
        <v>74</v>
      </c>
      <c r="AK27" s="19" t="s">
        <v>415</v>
      </c>
    </row>
    <row r="28" spans="1:37">
      <c r="A28" s="57" t="s">
        <v>49</v>
      </c>
      <c r="B28" s="10" t="s">
        <v>30</v>
      </c>
      <c r="C28" s="10" t="s">
        <v>50</v>
      </c>
      <c r="D28" s="10">
        <v>13</v>
      </c>
      <c r="E28" s="10">
        <v>46.25</v>
      </c>
      <c r="F28" s="10">
        <v>16</v>
      </c>
      <c r="G28" s="10">
        <v>3.625</v>
      </c>
      <c r="H28" s="10" t="s">
        <v>8</v>
      </c>
      <c r="I28" s="10"/>
      <c r="J28" s="64"/>
      <c r="K28" s="5" t="str">
        <f t="shared" si="0"/>
        <v>46.25-16-3.625-A</v>
      </c>
      <c r="M28" s="51" t="s">
        <v>187</v>
      </c>
      <c r="N28" s="12">
        <v>19</v>
      </c>
      <c r="O28" s="13"/>
      <c r="T28" s="68" t="str">
        <f>IF(ISBLANK(M37),"",M37)</f>
        <v>Z</v>
      </c>
      <c r="V28">
        <f>IF(ISNUMBER(D37),D37,"")</f>
        <v>1</v>
      </c>
      <c r="W28">
        <v>4.125</v>
      </c>
      <c r="X28">
        <v>11.875</v>
      </c>
      <c r="Y28">
        <v>3.625</v>
      </c>
      <c r="Z28" t="s">
        <v>13</v>
      </c>
      <c r="AA28" s="24" t="str">
        <f>IF(AND(LEN(C37)&lt;6,LEN(C37)&gt;0),C37,"")</f>
        <v>NE22</v>
      </c>
      <c r="AC28" t="s">
        <v>321</v>
      </c>
      <c r="AD28" t="str">
        <f>SUBSTITUTE(ADDRESS(1,ROWS(A$1:A26),4),1,"")</f>
        <v>Z</v>
      </c>
      <c r="AE28">
        <v>1</v>
      </c>
      <c r="AF28">
        <v>60</v>
      </c>
      <c r="AG28">
        <v>3.5</v>
      </c>
      <c r="AH28">
        <v>3.625</v>
      </c>
      <c r="AI28" t="s">
        <v>8</v>
      </c>
      <c r="AJ28" t="s">
        <v>75</v>
      </c>
      <c r="AK28" s="19" t="s">
        <v>415</v>
      </c>
    </row>
    <row r="29" spans="1:37">
      <c r="A29" s="58" t="s">
        <v>51</v>
      </c>
      <c r="B29" s="10" t="s">
        <v>30</v>
      </c>
      <c r="C29" s="10" t="s">
        <v>52</v>
      </c>
      <c r="D29" s="10">
        <v>22</v>
      </c>
      <c r="E29" s="10">
        <v>37.875</v>
      </c>
      <c r="F29" s="10">
        <v>16</v>
      </c>
      <c r="G29" s="10">
        <v>3.625</v>
      </c>
      <c r="H29" s="10" t="s">
        <v>8</v>
      </c>
      <c r="I29" s="10"/>
      <c r="J29" s="64"/>
      <c r="K29" s="5" t="str">
        <f t="shared" si="0"/>
        <v>37.875-16-3.625-A</v>
      </c>
      <c r="M29" s="51" t="s">
        <v>307</v>
      </c>
      <c r="T29" s="68" t="str">
        <f>IF(ISBLANK(M38),"",M38)</f>
        <v>AA</v>
      </c>
      <c r="V29">
        <f>IF(ISNUMBER(D38),D38,"")</f>
        <v>1</v>
      </c>
      <c r="W29">
        <v>4.125</v>
      </c>
      <c r="X29">
        <v>4.5</v>
      </c>
      <c r="Y29">
        <v>3.625</v>
      </c>
      <c r="Z29" t="s">
        <v>13</v>
      </c>
      <c r="AA29" s="24" t="str">
        <f>IF(AND(LEN(C38)&lt;6,LEN(C38)&gt;0),C38,"")</f>
        <v>NE23</v>
      </c>
      <c r="AC29" t="s">
        <v>322</v>
      </c>
      <c r="AD29" t="str">
        <f>SUBSTITUTE(ADDRESS(1,ROWS(A$1:A27),4),1,"")</f>
        <v>AA</v>
      </c>
      <c r="AE29">
        <v>11</v>
      </c>
      <c r="AF29">
        <v>42</v>
      </c>
      <c r="AG29">
        <v>16</v>
      </c>
      <c r="AH29">
        <v>3.625</v>
      </c>
      <c r="AI29" t="s">
        <v>8</v>
      </c>
      <c r="AJ29" t="s">
        <v>275</v>
      </c>
      <c r="AK29" s="19" t="s">
        <v>415</v>
      </c>
    </row>
    <row r="30" spans="1:37">
      <c r="A30" s="5" t="s">
        <v>53</v>
      </c>
      <c r="B30" s="5" t="s">
        <v>30</v>
      </c>
      <c r="C30" s="5" t="s">
        <v>54</v>
      </c>
      <c r="D30" s="5">
        <v>12</v>
      </c>
      <c r="E30" s="5">
        <v>29.5</v>
      </c>
      <c r="F30" s="5">
        <v>16</v>
      </c>
      <c r="G30" s="5">
        <v>3.625</v>
      </c>
      <c r="H30" s="5" t="s">
        <v>8</v>
      </c>
      <c r="J30" s="25"/>
      <c r="K30" s="5" t="str">
        <f t="shared" si="0"/>
        <v>29.5-16-3.625-A</v>
      </c>
      <c r="M30" s="51" t="s">
        <v>308</v>
      </c>
      <c r="T30" s="68" t="str">
        <f>IF(ISBLANK(M40),"",M40)</f>
        <v>AB</v>
      </c>
      <c r="V30">
        <f>IF(ISNUMBER(D40),D40,"")</f>
        <v>1</v>
      </c>
      <c r="W30">
        <v>4.125</v>
      </c>
      <c r="X30">
        <v>4.375</v>
      </c>
      <c r="Y30">
        <v>3.625</v>
      </c>
      <c r="Z30" t="s">
        <v>13</v>
      </c>
      <c r="AA30" s="24" t="str">
        <f>IF(AND(LEN(C40)&lt;6,LEN(C40)&gt;0),C40,"")</f>
        <v>NE25</v>
      </c>
      <c r="AC30" t="s">
        <v>323</v>
      </c>
      <c r="AD30" t="str">
        <f>SUBSTITUTE(ADDRESS(1,ROWS(A$1:A28),4),1,"")</f>
        <v>AB</v>
      </c>
      <c r="AE30">
        <v>1</v>
      </c>
      <c r="AF30">
        <v>42</v>
      </c>
      <c r="AG30">
        <v>9.4380000000000006</v>
      </c>
      <c r="AH30">
        <v>3.625</v>
      </c>
      <c r="AI30" t="s">
        <v>8</v>
      </c>
      <c r="AJ30" t="s">
        <v>78</v>
      </c>
      <c r="AK30" s="19" t="s">
        <v>415</v>
      </c>
    </row>
    <row r="31" spans="1:37">
      <c r="B31" s="5" t="s">
        <v>30</v>
      </c>
      <c r="C31" s="5" t="s">
        <v>55</v>
      </c>
      <c r="D31" s="5">
        <v>1</v>
      </c>
      <c r="E31" s="5">
        <v>29.5</v>
      </c>
      <c r="F31" s="5">
        <v>3.75</v>
      </c>
      <c r="G31" s="5">
        <v>3.625</v>
      </c>
      <c r="H31" s="5" t="s">
        <v>8</v>
      </c>
      <c r="J31" s="25"/>
      <c r="K31" s="5" t="str">
        <f t="shared" si="0"/>
        <v>29.5-3.75-3.625-A</v>
      </c>
      <c r="M31" s="51" t="s">
        <v>309</v>
      </c>
      <c r="N31" s="29" t="s">
        <v>274</v>
      </c>
      <c r="O31" s="30"/>
      <c r="P31" s="37" t="s">
        <v>291</v>
      </c>
      <c r="Q31" s="38" t="s">
        <v>292</v>
      </c>
      <c r="R31" s="37" t="s">
        <v>423</v>
      </c>
      <c r="S31" s="20"/>
      <c r="T31" s="68" t="str">
        <f>IF(ISBLANK(M41),"",M41)</f>
        <v>AC</v>
      </c>
      <c r="V31">
        <f>IF(ISNUMBER(D41),D41,"")</f>
        <v>1</v>
      </c>
      <c r="W31">
        <v>4.125</v>
      </c>
      <c r="X31">
        <v>8.75</v>
      </c>
      <c r="Y31">
        <v>3.625</v>
      </c>
      <c r="Z31" t="s">
        <v>13</v>
      </c>
      <c r="AA31" s="24" t="str">
        <f>IF(AND(LEN(C41)&lt;6,LEN(C41)&gt;0),C41,"")</f>
        <v>NE26</v>
      </c>
      <c r="AC31" t="s">
        <v>324</v>
      </c>
      <c r="AD31" t="str">
        <f>SUBSTITUTE(ADDRESS(1,ROWS(A$1:A29),4),1,"")</f>
        <v>AC</v>
      </c>
      <c r="AE31">
        <v>1</v>
      </c>
      <c r="AF31">
        <v>42</v>
      </c>
      <c r="AG31">
        <v>6.1879999999999997</v>
      </c>
      <c r="AH31">
        <v>3.625</v>
      </c>
      <c r="AI31" t="s">
        <v>8</v>
      </c>
      <c r="AJ31" t="s">
        <v>79</v>
      </c>
      <c r="AK31" s="19" t="s">
        <v>415</v>
      </c>
    </row>
    <row r="32" spans="1:37">
      <c r="B32" s="5" t="s">
        <v>30</v>
      </c>
      <c r="C32" s="5" t="s">
        <v>56</v>
      </c>
      <c r="D32" s="5">
        <v>1</v>
      </c>
      <c r="E32" s="5">
        <v>29.5</v>
      </c>
      <c r="F32" s="5">
        <v>11.875</v>
      </c>
      <c r="G32" s="5">
        <v>3.625</v>
      </c>
      <c r="H32" s="5" t="s">
        <v>8</v>
      </c>
      <c r="J32" s="25"/>
      <c r="K32" s="5" t="str">
        <f t="shared" si="0"/>
        <v>29.5-11.875-3.625-A</v>
      </c>
      <c r="M32" s="51" t="s">
        <v>310</v>
      </c>
      <c r="N32" s="31">
        <v>1</v>
      </c>
      <c r="O32" s="19" t="s">
        <v>281</v>
      </c>
      <c r="P32" s="34">
        <f>SUM(D36,D39,D66,D90,D130,D175,D165)</f>
        <v>107</v>
      </c>
      <c r="Q32" s="25"/>
      <c r="R32" s="53" t="s">
        <v>312</v>
      </c>
      <c r="T32" s="68" t="str">
        <f>IF(ISBLANK(M42),"",M42)</f>
        <v>AD</v>
      </c>
      <c r="V32">
        <f>IF(ISNUMBER(D42),D42,"")</f>
        <v>1</v>
      </c>
      <c r="W32">
        <v>4.125</v>
      </c>
      <c r="X32">
        <v>6.875</v>
      </c>
      <c r="Y32">
        <v>3.625</v>
      </c>
      <c r="Z32" t="s">
        <v>13</v>
      </c>
      <c r="AA32" s="24" t="str">
        <f>IF(AND(LEN(C42)&lt;6,LEN(C42)&gt;0),C42,"")</f>
        <v>NE27</v>
      </c>
      <c r="AC32" t="s">
        <v>325</v>
      </c>
      <c r="AD32" t="str">
        <f>SUBSTITUTE(ADDRESS(1,ROWS(A$1:A30),4),1,"")</f>
        <v>AD</v>
      </c>
      <c r="AE32">
        <v>1</v>
      </c>
      <c r="AF32">
        <v>42</v>
      </c>
      <c r="AG32">
        <v>15.5</v>
      </c>
      <c r="AH32">
        <v>3.625</v>
      </c>
      <c r="AI32" t="s">
        <v>8</v>
      </c>
      <c r="AJ32" t="s">
        <v>80</v>
      </c>
      <c r="AK32" s="19" t="s">
        <v>415</v>
      </c>
    </row>
    <row r="33" spans="1:37">
      <c r="A33" s="10"/>
      <c r="B33" s="10" t="s">
        <v>30</v>
      </c>
      <c r="C33" s="10" t="s">
        <v>57</v>
      </c>
      <c r="D33" s="10">
        <v>1</v>
      </c>
      <c r="E33" s="10">
        <v>29.5</v>
      </c>
      <c r="F33" s="10">
        <v>4.5</v>
      </c>
      <c r="G33" s="10">
        <v>3.625</v>
      </c>
      <c r="H33" s="10" t="s">
        <v>8</v>
      </c>
      <c r="I33" s="10"/>
      <c r="J33" s="64"/>
      <c r="K33" s="5" t="str">
        <f t="shared" si="0"/>
        <v>29.5-4.5-3.625-A</v>
      </c>
      <c r="M33" s="51" t="s">
        <v>311</v>
      </c>
      <c r="N33" s="32">
        <v>2</v>
      </c>
      <c r="O33" s="19" t="s">
        <v>275</v>
      </c>
      <c r="P33" s="35">
        <f>SUM(D52,D78)</f>
        <v>11</v>
      </c>
      <c r="Q33" s="25"/>
      <c r="R33" s="54" t="s">
        <v>322</v>
      </c>
      <c r="T33" s="68" t="str">
        <f>IF(ISBLANK(M45),"",M45)</f>
        <v>AE</v>
      </c>
      <c r="V33">
        <f>IF(ISNUMBER(D45),D45,"")</f>
        <v>4</v>
      </c>
      <c r="W33">
        <v>5.5</v>
      </c>
      <c r="X33">
        <v>73.813000000000002</v>
      </c>
      <c r="Y33">
        <v>8.625</v>
      </c>
      <c r="Z33" t="s">
        <v>16</v>
      </c>
      <c r="AA33" s="24" t="str">
        <f>IF(AND(LEN(C45)&lt;6,LEN(C45)&gt;0),C45,"")</f>
        <v>NE28</v>
      </c>
      <c r="AC33" t="s">
        <v>326</v>
      </c>
      <c r="AD33" t="str">
        <f>SUBSTITUTE(ADDRESS(1,ROWS(A$1:A31),4),1,"")</f>
        <v>AE</v>
      </c>
      <c r="AE33">
        <v>39</v>
      </c>
      <c r="AF33">
        <v>16.625</v>
      </c>
      <c r="AG33">
        <v>16</v>
      </c>
      <c r="AH33">
        <v>3.625</v>
      </c>
      <c r="AI33" t="s">
        <v>8</v>
      </c>
      <c r="AJ33" t="s">
        <v>277</v>
      </c>
      <c r="AK33" s="19" t="s">
        <v>415</v>
      </c>
    </row>
    <row r="34" spans="1:37" ht="15.75">
      <c r="A34" s="1" t="s">
        <v>58</v>
      </c>
      <c r="J34" s="24"/>
      <c r="K34" s="5" t="str">
        <f t="shared" si="0"/>
        <v/>
      </c>
      <c r="N34" s="32">
        <v>3</v>
      </c>
      <c r="O34" s="19" t="s">
        <v>276</v>
      </c>
      <c r="P34" s="35">
        <f>SUM(D79,D118,D155)</f>
        <v>44</v>
      </c>
      <c r="Q34" s="25"/>
      <c r="R34" s="54" t="s">
        <v>337</v>
      </c>
      <c r="T34" s="68" t="str">
        <f>IF(ISBLANK(M46),"",M46)</f>
        <v>AF</v>
      </c>
      <c r="V34">
        <f>IF(ISNUMBER(D46),D46,"")</f>
        <v>1</v>
      </c>
      <c r="W34">
        <v>5.5</v>
      </c>
      <c r="X34">
        <v>67.25</v>
      </c>
      <c r="Y34">
        <v>8.625</v>
      </c>
      <c r="Z34" t="s">
        <v>16</v>
      </c>
      <c r="AA34" s="24" t="str">
        <f>IF(AND(LEN(C46)&lt;6,LEN(C46)&gt;0),C46,"")</f>
        <v>NE29</v>
      </c>
      <c r="AC34" t="s">
        <v>327</v>
      </c>
      <c r="AD34" t="str">
        <f>SUBSTITUTE(ADDRESS(1,ROWS(A$1:A32),4),1,"")</f>
        <v>AF</v>
      </c>
      <c r="AE34">
        <v>1</v>
      </c>
      <c r="AF34">
        <v>16.625</v>
      </c>
      <c r="AG34">
        <v>3.5</v>
      </c>
      <c r="AH34">
        <v>3.625</v>
      </c>
      <c r="AI34" t="s">
        <v>8</v>
      </c>
      <c r="AJ34" t="s">
        <v>83</v>
      </c>
      <c r="AK34" s="19" t="s">
        <v>415</v>
      </c>
    </row>
    <row r="35" spans="1:37">
      <c r="B35" s="45" t="s">
        <v>2</v>
      </c>
      <c r="C35" s="66" t="s">
        <v>422</v>
      </c>
      <c r="D35" s="45" t="s">
        <v>3</v>
      </c>
      <c r="E35" s="45" t="s">
        <v>4</v>
      </c>
      <c r="F35" s="45" t="s">
        <v>5</v>
      </c>
      <c r="G35" s="45" t="s">
        <v>6</v>
      </c>
      <c r="H35" s="45" t="s">
        <v>7</v>
      </c>
      <c r="J35" s="24"/>
      <c r="K35" s="5" t="str">
        <f t="shared" si="0"/>
        <v/>
      </c>
      <c r="N35" s="32">
        <v>4</v>
      </c>
      <c r="O35" s="19" t="s">
        <v>277</v>
      </c>
      <c r="P35" s="35">
        <f>SUM(D58,D60,D87,)</f>
        <v>39</v>
      </c>
      <c r="Q35" s="25"/>
      <c r="R35" s="54" t="s">
        <v>326</v>
      </c>
      <c r="T35" s="68" t="str">
        <f t="shared" ref="T35:T40" si="7">IF(ISBLANK(M50),"",M50)</f>
        <v>AG</v>
      </c>
      <c r="V35">
        <f>IF(ISNUMBER(D50),D50,"")</f>
        <v>28</v>
      </c>
      <c r="W35">
        <v>60</v>
      </c>
      <c r="X35">
        <v>16</v>
      </c>
      <c r="Y35">
        <v>3.625</v>
      </c>
      <c r="Z35" t="s">
        <v>8</v>
      </c>
      <c r="AA35" s="24" t="str">
        <f>IF(AND(LEN(C50)&lt;6,LEN(C50)&gt;0),C50,"")</f>
        <v>SE1</v>
      </c>
      <c r="AC35" t="s">
        <v>328</v>
      </c>
      <c r="AD35" t="str">
        <f>SUBSTITUTE(ADDRESS(1,ROWS(A$1:A33),4),1,"")</f>
        <v>AG</v>
      </c>
      <c r="AE35">
        <v>1</v>
      </c>
      <c r="AF35">
        <v>16.625</v>
      </c>
      <c r="AG35">
        <v>9.4380000000000006</v>
      </c>
      <c r="AH35">
        <v>3.625</v>
      </c>
      <c r="AI35" t="s">
        <v>8</v>
      </c>
      <c r="AJ35" t="s">
        <v>86</v>
      </c>
      <c r="AK35" s="19" t="s">
        <v>415</v>
      </c>
    </row>
    <row r="36" spans="1:37">
      <c r="A36" s="5" t="s">
        <v>59</v>
      </c>
      <c r="B36" s="5" t="s">
        <v>30</v>
      </c>
      <c r="C36" s="5" t="s">
        <v>60</v>
      </c>
      <c r="D36" s="5">
        <v>12</v>
      </c>
      <c r="E36" s="5">
        <v>4.125</v>
      </c>
      <c r="F36" s="5">
        <v>16</v>
      </c>
      <c r="G36" s="5">
        <v>3.625</v>
      </c>
      <c r="H36" s="5" t="s">
        <v>13</v>
      </c>
      <c r="J36" s="25"/>
      <c r="K36" s="5" t="str">
        <f t="shared" si="0"/>
        <v>4.125-16-3.625-B</v>
      </c>
      <c r="L36">
        <v>1</v>
      </c>
      <c r="M36" s="51" t="s">
        <v>312</v>
      </c>
      <c r="N36" s="32">
        <v>5</v>
      </c>
      <c r="O36" s="19" t="s">
        <v>278</v>
      </c>
      <c r="P36" s="35">
        <f>SUM(D70,D95)</f>
        <v>3</v>
      </c>
      <c r="Q36" s="25"/>
      <c r="R36" s="54" t="s">
        <v>332</v>
      </c>
      <c r="T36" s="68" t="str">
        <f t="shared" si="7"/>
        <v>AH</v>
      </c>
      <c r="V36">
        <f>IF(ISNUMBER(D51),D51,"")</f>
        <v>1</v>
      </c>
      <c r="W36">
        <v>60</v>
      </c>
      <c r="X36">
        <v>3.5</v>
      </c>
      <c r="Y36">
        <v>3.625</v>
      </c>
      <c r="Z36" t="s">
        <v>8</v>
      </c>
      <c r="AA36" s="24" t="str">
        <f>IF(AND(LEN(C51)&lt;6,LEN(C51)&gt;0),C51,"")</f>
        <v>SE2</v>
      </c>
      <c r="AC36" t="s">
        <v>329</v>
      </c>
      <c r="AD36" t="str">
        <f>SUBSTITUTE(ADDRESS(1,ROWS(A$1:A34),4),1,"")</f>
        <v>AH</v>
      </c>
      <c r="AE36">
        <v>1</v>
      </c>
      <c r="AF36">
        <v>16.625</v>
      </c>
      <c r="AG36">
        <v>6.1879999999999997</v>
      </c>
      <c r="AH36">
        <v>3.625</v>
      </c>
      <c r="AI36" t="s">
        <v>8</v>
      </c>
      <c r="AJ36" t="s">
        <v>87</v>
      </c>
      <c r="AK36" s="19" t="s">
        <v>415</v>
      </c>
    </row>
    <row r="37" spans="1:37">
      <c r="B37" s="5" t="s">
        <v>30</v>
      </c>
      <c r="C37" s="5" t="s">
        <v>61</v>
      </c>
      <c r="D37" s="5">
        <v>1</v>
      </c>
      <c r="E37" s="5">
        <v>4.125</v>
      </c>
      <c r="F37" s="5">
        <v>11.875</v>
      </c>
      <c r="G37" s="5">
        <v>3.625</v>
      </c>
      <c r="H37" s="5" t="s">
        <v>13</v>
      </c>
      <c r="J37" s="25"/>
      <c r="K37" s="5" t="str">
        <f t="shared" si="0"/>
        <v>4.125-11.875-3.625-B</v>
      </c>
      <c r="M37" s="51" t="s">
        <v>313</v>
      </c>
      <c r="N37" s="32">
        <v>6</v>
      </c>
      <c r="O37" s="19" t="s">
        <v>416</v>
      </c>
      <c r="P37" s="35">
        <f>SUM(D100,D145,D171)</f>
        <v>9</v>
      </c>
      <c r="Q37" s="25"/>
      <c r="R37" s="54" t="s">
        <v>346</v>
      </c>
      <c r="T37" s="68" t="str">
        <f t="shared" si="7"/>
        <v>AI</v>
      </c>
      <c r="V37">
        <v>11</v>
      </c>
      <c r="W37">
        <v>42</v>
      </c>
      <c r="X37">
        <v>16</v>
      </c>
      <c r="Y37">
        <v>3.625</v>
      </c>
      <c r="Z37" t="s">
        <v>8</v>
      </c>
      <c r="AA37" s="25" t="s">
        <v>275</v>
      </c>
      <c r="AC37" t="s">
        <v>330</v>
      </c>
      <c r="AD37" t="str">
        <f>SUBSTITUTE(ADDRESS(1,ROWS(A$1:A35),4),1,"")</f>
        <v>AI</v>
      </c>
      <c r="AE37">
        <v>1</v>
      </c>
      <c r="AF37">
        <v>16.625</v>
      </c>
      <c r="AG37">
        <v>15.5</v>
      </c>
      <c r="AH37">
        <v>3.625</v>
      </c>
      <c r="AI37" t="s">
        <v>8</v>
      </c>
      <c r="AJ37" t="s">
        <v>88</v>
      </c>
      <c r="AK37" s="19" t="s">
        <v>415</v>
      </c>
    </row>
    <row r="38" spans="1:37">
      <c r="A38" s="10"/>
      <c r="B38" s="10" t="s">
        <v>30</v>
      </c>
      <c r="C38" s="10" t="s">
        <v>62</v>
      </c>
      <c r="D38" s="10">
        <v>1</v>
      </c>
      <c r="E38" s="10">
        <v>4.125</v>
      </c>
      <c r="F38" s="10">
        <v>4.5</v>
      </c>
      <c r="G38" s="10">
        <v>3.625</v>
      </c>
      <c r="H38" s="10" t="s">
        <v>13</v>
      </c>
      <c r="I38" s="10"/>
      <c r="J38" s="64"/>
      <c r="K38" s="5" t="str">
        <f t="shared" si="0"/>
        <v>4.125-4.5-3.625-B</v>
      </c>
      <c r="M38" s="51" t="s">
        <v>314</v>
      </c>
      <c r="N38" s="32">
        <v>7</v>
      </c>
      <c r="O38" s="19" t="s">
        <v>279</v>
      </c>
      <c r="P38" s="35">
        <f>SUM(D101,D142)</f>
        <v>2</v>
      </c>
      <c r="Q38" s="25"/>
      <c r="R38" s="54" t="s">
        <v>347</v>
      </c>
      <c r="T38" s="68" t="str">
        <f t="shared" si="7"/>
        <v>AJ</v>
      </c>
      <c r="V38">
        <f>IF(ISNUMBER(D53),D53,"")</f>
        <v>1</v>
      </c>
      <c r="W38">
        <v>42</v>
      </c>
      <c r="X38">
        <v>9.4380000000000006</v>
      </c>
      <c r="Y38">
        <v>3.625</v>
      </c>
      <c r="Z38" t="s">
        <v>8</v>
      </c>
      <c r="AA38" s="24" t="str">
        <f>IF(AND(LEN(C53)&lt;6,LEN(C53)&gt;0),C53,"")</f>
        <v>SE4</v>
      </c>
      <c r="AC38" t="s">
        <v>334</v>
      </c>
      <c r="AD38" t="str">
        <f>SUBSTITUTE(ADDRESS(1,ROWS(A$1:A36),4),1,"")</f>
        <v>AJ</v>
      </c>
      <c r="AE38">
        <v>4</v>
      </c>
      <c r="AF38">
        <v>19</v>
      </c>
      <c r="AG38">
        <v>16</v>
      </c>
      <c r="AH38">
        <v>3.625</v>
      </c>
      <c r="AI38" t="s">
        <v>8</v>
      </c>
      <c r="AJ38" t="s">
        <v>97</v>
      </c>
      <c r="AK38" s="19" t="s">
        <v>415</v>
      </c>
    </row>
    <row r="39" spans="1:37">
      <c r="A39" s="5" t="s">
        <v>63</v>
      </c>
      <c r="B39" s="5" t="s">
        <v>30</v>
      </c>
      <c r="C39" s="5" t="s">
        <v>64</v>
      </c>
      <c r="D39" s="5">
        <v>20</v>
      </c>
      <c r="E39" s="5">
        <v>4.125</v>
      </c>
      <c r="F39" s="5">
        <v>16</v>
      </c>
      <c r="G39" s="5">
        <v>3.625</v>
      </c>
      <c r="H39" s="5" t="s">
        <v>13</v>
      </c>
      <c r="J39" s="25"/>
      <c r="K39" s="5" t="str">
        <f t="shared" si="0"/>
        <v>4.125-16-3.625-B</v>
      </c>
      <c r="L39">
        <v>1</v>
      </c>
      <c r="M39" s="51" t="s">
        <v>312</v>
      </c>
      <c r="N39" s="32">
        <v>8</v>
      </c>
      <c r="O39" s="19" t="s">
        <v>280</v>
      </c>
      <c r="P39" s="35">
        <f>SUM(D108,D148)</f>
        <v>2</v>
      </c>
      <c r="Q39" s="25"/>
      <c r="R39" s="54" t="s">
        <v>352</v>
      </c>
      <c r="T39" s="68" t="str">
        <f t="shared" si="7"/>
        <v>AK</v>
      </c>
      <c r="V39">
        <f>IF(ISNUMBER(D54),D54,"")</f>
        <v>1</v>
      </c>
      <c r="W39">
        <v>42</v>
      </c>
      <c r="X39">
        <v>6.1879999999999997</v>
      </c>
      <c r="Y39">
        <v>3.625</v>
      </c>
      <c r="Z39" t="s">
        <v>8</v>
      </c>
      <c r="AA39" s="24" t="str">
        <f>IF(AND(LEN(C54)&lt;6,LEN(C54)&gt;0),C54,"")</f>
        <v>SE5</v>
      </c>
      <c r="AC39" t="s">
        <v>335</v>
      </c>
      <c r="AD39" t="str">
        <f>SUBSTITUTE(ADDRESS(1,ROWS(A$1:A37),4),1,"")</f>
        <v>AK</v>
      </c>
      <c r="AE39">
        <v>2</v>
      </c>
      <c r="AF39">
        <v>30.5</v>
      </c>
      <c r="AG39">
        <v>16</v>
      </c>
      <c r="AH39">
        <v>3.625</v>
      </c>
      <c r="AI39" t="s">
        <v>8</v>
      </c>
      <c r="AJ39" t="s">
        <v>98</v>
      </c>
      <c r="AK39" s="19" t="s">
        <v>415</v>
      </c>
    </row>
    <row r="40" spans="1:37">
      <c r="B40" s="5" t="s">
        <v>30</v>
      </c>
      <c r="C40" s="5" t="s">
        <v>65</v>
      </c>
      <c r="D40" s="5">
        <v>1</v>
      </c>
      <c r="E40" s="5">
        <v>4.125</v>
      </c>
      <c r="F40" s="5">
        <v>4.375</v>
      </c>
      <c r="G40" s="5">
        <v>3.625</v>
      </c>
      <c r="H40" s="5" t="s">
        <v>13</v>
      </c>
      <c r="J40" s="25"/>
      <c r="K40" s="5" t="str">
        <f t="shared" si="0"/>
        <v>4.125-4.375-3.625-B</v>
      </c>
      <c r="M40" s="51" t="s">
        <v>315</v>
      </c>
      <c r="N40" s="41">
        <v>9</v>
      </c>
      <c r="O40" s="42" t="s">
        <v>409</v>
      </c>
      <c r="P40" s="43">
        <f>SUM(D133,D151)</f>
        <v>2</v>
      </c>
      <c r="Q40" s="40" t="s">
        <v>418</v>
      </c>
      <c r="R40" s="54" t="s">
        <v>365</v>
      </c>
      <c r="T40" s="68" t="str">
        <f t="shared" si="7"/>
        <v>AL</v>
      </c>
      <c r="V40">
        <f>IF(ISNUMBER(D55),D55,"")</f>
        <v>1</v>
      </c>
      <c r="W40">
        <v>42</v>
      </c>
      <c r="X40">
        <v>15.5</v>
      </c>
      <c r="Y40">
        <v>3.625</v>
      </c>
      <c r="Z40" t="s">
        <v>8</v>
      </c>
      <c r="AA40" s="24" t="str">
        <f>IF(AND(LEN(C55)&lt;6,LEN(C55)&gt;0),C55,"")</f>
        <v>SE6</v>
      </c>
      <c r="AC40" t="s">
        <v>336</v>
      </c>
      <c r="AD40" t="str">
        <f>SUBSTITUTE(ADDRESS(1,ROWS(A$1:A38),4),1,"")</f>
        <v>AL</v>
      </c>
      <c r="AE40">
        <v>1</v>
      </c>
      <c r="AF40">
        <v>19</v>
      </c>
      <c r="AG40">
        <v>5</v>
      </c>
      <c r="AH40">
        <v>3.625</v>
      </c>
      <c r="AI40" t="s">
        <v>8</v>
      </c>
      <c r="AJ40" t="s">
        <v>99</v>
      </c>
      <c r="AK40" s="19" t="s">
        <v>415</v>
      </c>
    </row>
    <row r="41" spans="1:37">
      <c r="B41" s="5" t="s">
        <v>30</v>
      </c>
      <c r="C41" s="5" t="s">
        <v>66</v>
      </c>
      <c r="D41" s="5">
        <v>1</v>
      </c>
      <c r="E41" s="5">
        <v>4.125</v>
      </c>
      <c r="F41" s="5">
        <v>8.75</v>
      </c>
      <c r="G41" s="5">
        <v>3.625</v>
      </c>
      <c r="H41" s="5" t="s">
        <v>13</v>
      </c>
      <c r="J41" s="25"/>
      <c r="K41" s="5" t="str">
        <f t="shared" si="0"/>
        <v>4.125-8.75-3.625-B</v>
      </c>
      <c r="M41" s="51" t="s">
        <v>316</v>
      </c>
      <c r="N41" s="32">
        <v>10</v>
      </c>
      <c r="O41" s="19" t="s">
        <v>282</v>
      </c>
      <c r="P41" s="35">
        <f>SUM(D200,D221)</f>
        <v>4</v>
      </c>
      <c r="Q41" s="25"/>
      <c r="R41" s="54" t="s">
        <v>393</v>
      </c>
      <c r="T41" s="68" t="str">
        <f>IF(ISBLANK(M58),"",M58)</f>
        <v>AM</v>
      </c>
      <c r="V41">
        <v>39</v>
      </c>
      <c r="W41">
        <v>16.625</v>
      </c>
      <c r="X41">
        <v>16</v>
      </c>
      <c r="Y41">
        <v>3.625</v>
      </c>
      <c r="Z41" t="s">
        <v>8</v>
      </c>
      <c r="AA41" s="25" t="s">
        <v>277</v>
      </c>
      <c r="AC41" t="s">
        <v>337</v>
      </c>
      <c r="AD41" t="str">
        <f>SUBSTITUTE(ADDRESS(1,ROWS(A$1:A39),4),1,"")</f>
        <v>AM</v>
      </c>
      <c r="AE41">
        <v>44</v>
      </c>
      <c r="AF41">
        <v>17.562999999999999</v>
      </c>
      <c r="AG41">
        <v>16</v>
      </c>
      <c r="AH41">
        <v>3.625</v>
      </c>
      <c r="AI41" t="s">
        <v>8</v>
      </c>
      <c r="AJ41" t="s">
        <v>276</v>
      </c>
      <c r="AK41" s="19" t="s">
        <v>415</v>
      </c>
    </row>
    <row r="42" spans="1:37">
      <c r="A42" s="10"/>
      <c r="B42" s="10" t="s">
        <v>30</v>
      </c>
      <c r="C42" s="10" t="s">
        <v>67</v>
      </c>
      <c r="D42" s="10">
        <v>1</v>
      </c>
      <c r="E42" s="10">
        <v>4.125</v>
      </c>
      <c r="F42" s="10">
        <v>6.875</v>
      </c>
      <c r="G42" s="10">
        <v>3.625</v>
      </c>
      <c r="H42" s="10" t="s">
        <v>13</v>
      </c>
      <c r="I42" s="10"/>
      <c r="J42" s="64"/>
      <c r="K42" s="5" t="str">
        <f t="shared" si="0"/>
        <v>4.125-6.875-3.625-B</v>
      </c>
      <c r="M42" s="51" t="s">
        <v>317</v>
      </c>
      <c r="N42" s="32">
        <v>11</v>
      </c>
      <c r="O42" s="19" t="s">
        <v>283</v>
      </c>
      <c r="P42" s="35">
        <f>SUM(D201,D206,D222,D227,D245)</f>
        <v>5</v>
      </c>
      <c r="Q42" s="25"/>
      <c r="R42" s="54" t="s">
        <v>394</v>
      </c>
      <c r="T42" s="68" t="str">
        <f>IF(ISBLANK(M59),"",M59)</f>
        <v>AN</v>
      </c>
      <c r="V42">
        <f>IF(ISNUMBER(D59),D59,"")</f>
        <v>1</v>
      </c>
      <c r="W42">
        <v>16.625</v>
      </c>
      <c r="X42">
        <v>3.5</v>
      </c>
      <c r="Y42">
        <v>3.625</v>
      </c>
      <c r="Z42" t="s">
        <v>8</v>
      </c>
      <c r="AA42" s="24" t="str">
        <f>IF(AND(LEN(C59)&lt;6,LEN(C59)&gt;0),C59,"")</f>
        <v>SE8</v>
      </c>
      <c r="AC42" t="s">
        <v>338</v>
      </c>
      <c r="AD42" t="str">
        <f>SUBSTITUTE(ADDRESS(1,ROWS(A$1:A40),4),1,"")</f>
        <v>AN</v>
      </c>
      <c r="AE42">
        <v>2</v>
      </c>
      <c r="AF42">
        <v>17.562999999999999</v>
      </c>
      <c r="AG42">
        <v>7.4379999999999997</v>
      </c>
      <c r="AH42">
        <v>3.625</v>
      </c>
      <c r="AI42" t="s">
        <v>8</v>
      </c>
      <c r="AJ42" t="s">
        <v>103</v>
      </c>
      <c r="AK42" s="19" t="s">
        <v>415</v>
      </c>
    </row>
    <row r="43" spans="1:37" ht="15.75">
      <c r="A43" s="1" t="s">
        <v>68</v>
      </c>
      <c r="B43" s="5"/>
      <c r="C43" s="5"/>
      <c r="E43" s="5"/>
      <c r="G43" s="5"/>
      <c r="H43" s="5"/>
      <c r="J43" s="24"/>
      <c r="K43" s="5" t="str">
        <f t="shared" si="0"/>
        <v/>
      </c>
      <c r="N43" s="32">
        <v>12</v>
      </c>
      <c r="O43" s="19" t="s">
        <v>284</v>
      </c>
      <c r="P43" s="35">
        <f>SUM(D207,D217,D228,D237)</f>
        <v>4</v>
      </c>
      <c r="Q43" s="25"/>
      <c r="R43" s="54" t="s">
        <v>397</v>
      </c>
      <c r="T43" s="68" t="str">
        <f>IF(ISBLANK(M61),"",M61)</f>
        <v>AO</v>
      </c>
      <c r="V43">
        <f>IF(ISNUMBER(D61),D61,"")</f>
        <v>1</v>
      </c>
      <c r="W43">
        <v>16.625</v>
      </c>
      <c r="X43">
        <v>9.4380000000000006</v>
      </c>
      <c r="Y43">
        <v>3.625</v>
      </c>
      <c r="Z43" t="s">
        <v>8</v>
      </c>
      <c r="AA43" s="24" t="str">
        <f>IF(AND(LEN(C61)&lt;6,LEN(C61)&gt;0),C61,"")</f>
        <v>SE10</v>
      </c>
      <c r="AC43" t="s">
        <v>339</v>
      </c>
      <c r="AD43" t="str">
        <f>SUBSTITUTE(ADDRESS(1,ROWS(A$1:A41),4),1,"")</f>
        <v>AO</v>
      </c>
      <c r="AE43">
        <v>1</v>
      </c>
      <c r="AF43">
        <v>17.562999999999999</v>
      </c>
      <c r="AG43">
        <v>7.125</v>
      </c>
      <c r="AH43">
        <v>3.625</v>
      </c>
      <c r="AI43" t="s">
        <v>8</v>
      </c>
      <c r="AJ43" t="s">
        <v>104</v>
      </c>
      <c r="AK43" s="19" t="s">
        <v>415</v>
      </c>
    </row>
    <row r="44" spans="1:37">
      <c r="B44" s="45" t="s">
        <v>2</v>
      </c>
      <c r="C44" s="66" t="s">
        <v>422</v>
      </c>
      <c r="D44" s="45" t="s">
        <v>3</v>
      </c>
      <c r="E44" s="45" t="s">
        <v>4</v>
      </c>
      <c r="F44" s="45" t="s">
        <v>5</v>
      </c>
      <c r="G44" s="45" t="s">
        <v>6</v>
      </c>
      <c r="H44" s="45" t="s">
        <v>7</v>
      </c>
      <c r="J44" s="24"/>
      <c r="K44" s="5" t="str">
        <f t="shared" si="0"/>
        <v/>
      </c>
      <c r="N44" s="32">
        <v>13</v>
      </c>
      <c r="O44" s="19" t="s">
        <v>285</v>
      </c>
      <c r="P44" s="35">
        <f>SUM(D203,D208,D224,D229,D247)</f>
        <v>5</v>
      </c>
      <c r="Q44" s="25"/>
      <c r="R44" s="54" t="s">
        <v>396</v>
      </c>
      <c r="T44" s="68" t="str">
        <f>IF(ISBLANK(M62),"",M62)</f>
        <v>AP</v>
      </c>
      <c r="V44">
        <f>IF(ISNUMBER(D62),D62,"")</f>
        <v>1</v>
      </c>
      <c r="W44">
        <v>16.625</v>
      </c>
      <c r="X44">
        <v>6.1879999999999997</v>
      </c>
      <c r="Y44">
        <v>3.625</v>
      </c>
      <c r="Z44" t="s">
        <v>8</v>
      </c>
      <c r="AA44" s="24" t="str">
        <f>IF(AND(LEN(C62)&lt;6,LEN(C62)&gt;0),C62,"")</f>
        <v>SE11</v>
      </c>
      <c r="AC44" t="s">
        <v>340</v>
      </c>
      <c r="AD44" t="str">
        <f>SUBSTITUTE(ADDRESS(1,ROWS(A$1:A42),4),1,"")</f>
        <v>AP</v>
      </c>
      <c r="AE44">
        <v>4</v>
      </c>
      <c r="AF44">
        <v>39.625</v>
      </c>
      <c r="AG44">
        <v>16</v>
      </c>
      <c r="AH44">
        <v>3.625</v>
      </c>
      <c r="AI44" t="s">
        <v>8</v>
      </c>
      <c r="AJ44" t="s">
        <v>106</v>
      </c>
      <c r="AK44" s="19" t="s">
        <v>415</v>
      </c>
    </row>
    <row r="45" spans="1:37">
      <c r="A45" s="5" t="s">
        <v>69</v>
      </c>
      <c r="B45" s="5" t="s">
        <v>30</v>
      </c>
      <c r="C45" s="5" t="s">
        <v>70</v>
      </c>
      <c r="D45" s="5">
        <v>4</v>
      </c>
      <c r="E45" s="5">
        <v>5.5</v>
      </c>
      <c r="F45" s="5">
        <v>73.813000000000002</v>
      </c>
      <c r="G45" s="5">
        <v>8.625</v>
      </c>
      <c r="H45" s="5" t="s">
        <v>16</v>
      </c>
      <c r="J45" s="25"/>
      <c r="K45" s="5" t="str">
        <f t="shared" si="0"/>
        <v>5.5-73.813-8.625-C</v>
      </c>
      <c r="M45" s="51" t="s">
        <v>318</v>
      </c>
      <c r="N45" s="32">
        <v>14</v>
      </c>
      <c r="O45" s="19" t="s">
        <v>286</v>
      </c>
      <c r="P45" s="35">
        <f>SUM(D202,D223)</f>
        <v>4</v>
      </c>
      <c r="Q45" s="25"/>
      <c r="R45" s="54" t="s">
        <v>395</v>
      </c>
      <c r="T45" s="68" t="str">
        <f>IF(ISBLANK(M63),"",M63)</f>
        <v>AQ</v>
      </c>
      <c r="V45">
        <f>IF(ISNUMBER(D63),D63,"")</f>
        <v>1</v>
      </c>
      <c r="W45">
        <v>16.625</v>
      </c>
      <c r="X45">
        <v>15.5</v>
      </c>
      <c r="Y45">
        <v>3.625</v>
      </c>
      <c r="Z45" t="s">
        <v>8</v>
      </c>
      <c r="AA45" s="24" t="str">
        <f>IF(AND(LEN(C63)&lt;6,LEN(C63)&gt;0),C63,"")</f>
        <v>SE12</v>
      </c>
      <c r="AC45" t="s">
        <v>341</v>
      </c>
      <c r="AD45" t="str">
        <f>SUBSTITUTE(ADDRESS(1,ROWS(A$1:A43),4),1,"")</f>
        <v>AQ</v>
      </c>
      <c r="AE45">
        <v>2</v>
      </c>
      <c r="AF45">
        <v>28.125</v>
      </c>
      <c r="AG45">
        <v>16</v>
      </c>
      <c r="AH45">
        <v>3.625</v>
      </c>
      <c r="AI45" t="s">
        <v>8</v>
      </c>
      <c r="AJ45" t="s">
        <v>107</v>
      </c>
      <c r="AK45" s="19" t="s">
        <v>415</v>
      </c>
    </row>
    <row r="46" spans="1:37">
      <c r="A46" s="10"/>
      <c r="B46" s="10" t="s">
        <v>30</v>
      </c>
      <c r="C46" s="10" t="s">
        <v>71</v>
      </c>
      <c r="D46" s="10">
        <v>1</v>
      </c>
      <c r="E46" s="10">
        <v>5.5</v>
      </c>
      <c r="F46" s="10">
        <v>67.25</v>
      </c>
      <c r="G46" s="10">
        <v>8.625</v>
      </c>
      <c r="H46" s="10" t="s">
        <v>16</v>
      </c>
      <c r="I46" s="10"/>
      <c r="J46" s="64"/>
      <c r="K46" s="5" t="str">
        <f t="shared" si="0"/>
        <v>5.5-67.25-8.625-C</v>
      </c>
      <c r="M46" s="51" t="s">
        <v>319</v>
      </c>
      <c r="N46" s="32">
        <v>15</v>
      </c>
      <c r="O46" s="19" t="s">
        <v>287</v>
      </c>
      <c r="P46" s="35">
        <f>SUM(D212,D232,D241,D256)</f>
        <v>8</v>
      </c>
      <c r="Q46" s="25"/>
      <c r="R46" s="54" t="s">
        <v>400</v>
      </c>
      <c r="T46" s="68" t="str">
        <f>IF(ISBLANK(M67),"",M67)</f>
        <v>AR</v>
      </c>
      <c r="V46">
        <f>IF(ISNUMBER(D67),D67,"")</f>
        <v>1</v>
      </c>
      <c r="W46">
        <v>4.125</v>
      </c>
      <c r="X46">
        <v>3.5</v>
      </c>
      <c r="Y46">
        <v>3.625</v>
      </c>
      <c r="Z46" t="s">
        <v>13</v>
      </c>
      <c r="AA46" s="24" t="str">
        <f>IF(AND(LEN(C67)&lt;6,LEN(C67)&gt;0),C67,"")</f>
        <v>SE14</v>
      </c>
      <c r="AC46" t="s">
        <v>342</v>
      </c>
      <c r="AD46" t="str">
        <f>SUBSTITUTE(ADDRESS(1,ROWS(A$1:A44),4),1,"")</f>
        <v>AR</v>
      </c>
      <c r="AE46">
        <v>1</v>
      </c>
      <c r="AF46">
        <v>39.625</v>
      </c>
      <c r="AG46">
        <v>5</v>
      </c>
      <c r="AH46">
        <v>3.625</v>
      </c>
      <c r="AI46" t="s">
        <v>8</v>
      </c>
      <c r="AJ46" t="s">
        <v>108</v>
      </c>
      <c r="AK46" s="19" t="s">
        <v>415</v>
      </c>
    </row>
    <row r="47" spans="1:37" ht="23.25">
      <c r="A47" s="15" t="s">
        <v>72</v>
      </c>
      <c r="B47" s="10"/>
      <c r="C47" s="10"/>
      <c r="D47" s="10"/>
      <c r="E47" s="10"/>
      <c r="F47" s="10"/>
      <c r="G47" s="10"/>
      <c r="H47" s="10"/>
      <c r="I47" s="10"/>
      <c r="J47" s="46"/>
      <c r="K47" s="5" t="str">
        <f t="shared" si="0"/>
        <v/>
      </c>
      <c r="N47" s="32">
        <v>16</v>
      </c>
      <c r="O47" s="19" t="s">
        <v>288</v>
      </c>
      <c r="P47" s="35">
        <f>SUM(D213,D216,D233,D236,D242,D257,D261,D266,D252)</f>
        <v>9</v>
      </c>
      <c r="Q47" s="25"/>
      <c r="R47" s="54" t="s">
        <v>401</v>
      </c>
      <c r="T47" s="68" t="str">
        <f>IF(ISBLANK(M70),"",M70)</f>
        <v>AS</v>
      </c>
      <c r="V47">
        <v>3</v>
      </c>
      <c r="W47">
        <v>5.5</v>
      </c>
      <c r="X47">
        <v>71.625</v>
      </c>
      <c r="Y47">
        <v>8.625</v>
      </c>
      <c r="Z47" t="s">
        <v>16</v>
      </c>
      <c r="AA47" s="25" t="s">
        <v>278</v>
      </c>
      <c r="AC47" t="s">
        <v>346</v>
      </c>
      <c r="AD47" t="str">
        <f>SUBSTITUTE(ADDRESS(1,ROWS(A$1:A45),4),1,"")</f>
        <v>AS</v>
      </c>
      <c r="AE47">
        <v>9</v>
      </c>
      <c r="AF47">
        <v>37</v>
      </c>
      <c r="AG47">
        <v>16</v>
      </c>
      <c r="AH47">
        <v>3.625</v>
      </c>
      <c r="AI47" t="s">
        <v>8</v>
      </c>
      <c r="AJ47" t="s">
        <v>416</v>
      </c>
      <c r="AK47" s="19" t="s">
        <v>415</v>
      </c>
    </row>
    <row r="48" spans="1:37" ht="15.75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44"/>
      <c r="K48" s="5" t="str">
        <f t="shared" si="0"/>
        <v/>
      </c>
      <c r="N48" s="32">
        <v>17</v>
      </c>
      <c r="O48" s="19" t="s">
        <v>398</v>
      </c>
      <c r="P48" s="35">
        <f>SUM(D218,D238,D209)</f>
        <v>3</v>
      </c>
      <c r="Q48" s="25"/>
      <c r="R48" s="54" t="s">
        <v>399</v>
      </c>
      <c r="T48" s="68" t="str">
        <f>IF(ISBLANK(M71),"",M71)</f>
        <v>AT</v>
      </c>
      <c r="V48">
        <f>IF(ISNUMBER(D71),D71,"")</f>
        <v>1</v>
      </c>
      <c r="W48">
        <v>5.5</v>
      </c>
      <c r="X48">
        <v>41.813000000000002</v>
      </c>
      <c r="Y48">
        <v>8.625</v>
      </c>
      <c r="Z48" t="s">
        <v>16</v>
      </c>
      <c r="AA48" s="24" t="str">
        <f>IF(AND(LEN(C71)&lt;6,LEN(C71)&gt;0),C71,"")</f>
        <v>SE16</v>
      </c>
      <c r="AC48" t="s">
        <v>347</v>
      </c>
      <c r="AD48" t="str">
        <f>SUBSTITUTE(ADDRESS(1,ROWS(A$1:A46),4),1,"")</f>
        <v>AT</v>
      </c>
      <c r="AE48">
        <v>2</v>
      </c>
      <c r="AF48">
        <v>37</v>
      </c>
      <c r="AG48">
        <v>13.375</v>
      </c>
      <c r="AH48">
        <v>3.625</v>
      </c>
      <c r="AI48" t="s">
        <v>8</v>
      </c>
      <c r="AJ48" t="s">
        <v>279</v>
      </c>
      <c r="AK48" s="19" t="s">
        <v>415</v>
      </c>
    </row>
    <row r="49" spans="1:37">
      <c r="B49" s="45" t="s">
        <v>2</v>
      </c>
      <c r="C49" s="66" t="s">
        <v>422</v>
      </c>
      <c r="D49" s="45" t="s">
        <v>3</v>
      </c>
      <c r="E49" s="45" t="s">
        <v>4</v>
      </c>
      <c r="F49" s="45" t="s">
        <v>5</v>
      </c>
      <c r="G49" s="45" t="s">
        <v>6</v>
      </c>
      <c r="H49" s="45" t="s">
        <v>7</v>
      </c>
      <c r="J49" s="24"/>
      <c r="K49" s="5" t="str">
        <f t="shared" si="0"/>
        <v/>
      </c>
      <c r="N49" s="32">
        <v>18</v>
      </c>
      <c r="O49" s="19" t="s">
        <v>289</v>
      </c>
      <c r="P49" s="35">
        <f>SUM(D251,D260,D265)</f>
        <v>3</v>
      </c>
      <c r="Q49" s="25"/>
      <c r="R49" s="54" t="s">
        <v>404</v>
      </c>
      <c r="T49" s="68" t="str">
        <f>IF(ISBLANK(M75),"",M75)</f>
        <v>AU</v>
      </c>
      <c r="V49">
        <f>IF(ISNUMBER(D75),D75,"")</f>
        <v>4</v>
      </c>
      <c r="W49">
        <v>19</v>
      </c>
      <c r="X49">
        <v>16</v>
      </c>
      <c r="Y49">
        <v>3.625</v>
      </c>
      <c r="Z49" t="s">
        <v>8</v>
      </c>
      <c r="AA49" s="24" t="str">
        <f>IF(AND(LEN(C75)&lt;6,LEN(C75)&gt;0),C75,"")</f>
        <v>SWA1</v>
      </c>
      <c r="AC49" t="s">
        <v>348</v>
      </c>
      <c r="AD49" t="str">
        <f>SUBSTITUTE(ADDRESS(1,ROWS(A$1:A47),4),1,"")</f>
        <v>AU</v>
      </c>
      <c r="AE49">
        <v>1</v>
      </c>
      <c r="AF49">
        <v>37</v>
      </c>
      <c r="AG49">
        <v>9.875</v>
      </c>
      <c r="AH49">
        <v>3.625</v>
      </c>
      <c r="AI49" t="s">
        <v>8</v>
      </c>
      <c r="AJ49" t="s">
        <v>123</v>
      </c>
      <c r="AK49" s="19" t="s">
        <v>415</v>
      </c>
    </row>
    <row r="50" spans="1:37">
      <c r="A50" s="5" t="s">
        <v>73</v>
      </c>
      <c r="B50" s="5" t="s">
        <v>72</v>
      </c>
      <c r="C50" s="5" t="s">
        <v>74</v>
      </c>
      <c r="D50" s="5">
        <v>28</v>
      </c>
      <c r="E50" s="5">
        <v>60</v>
      </c>
      <c r="F50" s="5">
        <v>16</v>
      </c>
      <c r="G50" s="5">
        <v>3.625</v>
      </c>
      <c r="H50" s="5" t="s">
        <v>8</v>
      </c>
      <c r="J50" s="25"/>
      <c r="K50" s="5" t="str">
        <f t="shared" si="0"/>
        <v>60-16-3.625-A</v>
      </c>
      <c r="M50" s="51" t="s">
        <v>320</v>
      </c>
      <c r="N50" s="33">
        <v>19</v>
      </c>
      <c r="O50" s="26" t="s">
        <v>290</v>
      </c>
      <c r="P50" s="36">
        <f>SUM(D253,D262)</f>
        <v>2</v>
      </c>
      <c r="Q50" s="63"/>
      <c r="R50" s="55" t="s">
        <v>405</v>
      </c>
      <c r="T50" s="68" t="str">
        <f>IF(ISBLANK(M76),"",M76)</f>
        <v>AV</v>
      </c>
      <c r="V50">
        <f>IF(ISNUMBER(D76),D76,"")</f>
        <v>2</v>
      </c>
      <c r="W50">
        <v>30.5</v>
      </c>
      <c r="X50">
        <v>16</v>
      </c>
      <c r="Y50">
        <v>3.625</v>
      </c>
      <c r="Z50" t="s">
        <v>8</v>
      </c>
      <c r="AA50" s="24" t="str">
        <f>IF(AND(LEN(C76)&lt;6,LEN(C76)&gt;0),C76,"")</f>
        <v>SWA2</v>
      </c>
      <c r="AC50" t="s">
        <v>349</v>
      </c>
      <c r="AD50" t="str">
        <f>SUBSTITUTE(ADDRESS(1,ROWS(A$1:A48),4),1,"")</f>
        <v>AV</v>
      </c>
      <c r="AE50">
        <v>1</v>
      </c>
      <c r="AF50">
        <v>37</v>
      </c>
      <c r="AG50">
        <v>5.75</v>
      </c>
      <c r="AH50">
        <v>3.625</v>
      </c>
      <c r="AI50" t="s">
        <v>8</v>
      </c>
      <c r="AJ50" t="s">
        <v>124</v>
      </c>
      <c r="AK50" s="19" t="s">
        <v>415</v>
      </c>
    </row>
    <row r="51" spans="1:37">
      <c r="A51" s="10"/>
      <c r="B51" s="10" t="s">
        <v>72</v>
      </c>
      <c r="C51" s="10" t="s">
        <v>75</v>
      </c>
      <c r="D51" s="10">
        <v>1</v>
      </c>
      <c r="E51" s="10">
        <v>60</v>
      </c>
      <c r="F51" s="16">
        <v>3.5</v>
      </c>
      <c r="G51" s="10">
        <v>3.625</v>
      </c>
      <c r="H51" s="10" t="s">
        <v>8</v>
      </c>
      <c r="I51" s="10"/>
      <c r="J51" s="64"/>
      <c r="K51" s="5" t="str">
        <f t="shared" si="0"/>
        <v>60-3.5-3.625-A</v>
      </c>
      <c r="M51" s="51" t="s">
        <v>321</v>
      </c>
      <c r="R51" s="19"/>
      <c r="S51" s="19"/>
      <c r="T51" s="68" t="str">
        <f>IF(ISBLANK(M77),"",M77)</f>
        <v>AW</v>
      </c>
      <c r="V51">
        <f>IF(ISNUMBER(D77),D77,"")</f>
        <v>1</v>
      </c>
      <c r="W51">
        <v>19</v>
      </c>
      <c r="X51">
        <v>5</v>
      </c>
      <c r="Y51">
        <v>3.625</v>
      </c>
      <c r="Z51" t="s">
        <v>8</v>
      </c>
      <c r="AA51" s="24" t="str">
        <f>IF(AND(LEN(C77)&lt;6,LEN(C77)&gt;0),C77,"")</f>
        <v>SWA3</v>
      </c>
      <c r="AC51" t="s">
        <v>350</v>
      </c>
      <c r="AD51" t="str">
        <f>SUBSTITUTE(ADDRESS(1,ROWS(A$1:A49),4),1,"")</f>
        <v>AW</v>
      </c>
      <c r="AE51">
        <v>1</v>
      </c>
      <c r="AF51">
        <v>37</v>
      </c>
      <c r="AG51">
        <v>4.75</v>
      </c>
      <c r="AH51">
        <v>3.625</v>
      </c>
      <c r="AI51" t="s">
        <v>8</v>
      </c>
      <c r="AJ51" t="s">
        <v>125</v>
      </c>
      <c r="AK51" s="19" t="s">
        <v>415</v>
      </c>
    </row>
    <row r="52" spans="1:37">
      <c r="A52" s="5" t="s">
        <v>76</v>
      </c>
      <c r="B52" s="5" t="s">
        <v>72</v>
      </c>
      <c r="C52" s="5" t="s">
        <v>77</v>
      </c>
      <c r="D52" s="5">
        <v>10</v>
      </c>
      <c r="E52" s="5">
        <v>42</v>
      </c>
      <c r="F52" s="5">
        <v>16</v>
      </c>
      <c r="G52" s="5">
        <v>3.625</v>
      </c>
      <c r="H52" s="5" t="s">
        <v>8</v>
      </c>
      <c r="J52" s="24"/>
      <c r="K52" s="5" t="str">
        <f t="shared" si="0"/>
        <v>42-16-3.625-A</v>
      </c>
      <c r="L52">
        <v>2</v>
      </c>
      <c r="M52" s="51" t="s">
        <v>322</v>
      </c>
      <c r="S52" s="19"/>
      <c r="T52" s="68" t="str">
        <f>IF(ISBLANK(M79),"",M79)</f>
        <v>AX</v>
      </c>
      <c r="V52">
        <v>44</v>
      </c>
      <c r="W52">
        <v>17.562999999999999</v>
      </c>
      <c r="X52">
        <v>16</v>
      </c>
      <c r="Y52">
        <v>3.625</v>
      </c>
      <c r="Z52" t="s">
        <v>8</v>
      </c>
      <c r="AA52" s="25" t="s">
        <v>276</v>
      </c>
      <c r="AC52" t="s">
        <v>351</v>
      </c>
      <c r="AD52" t="str">
        <f>SUBSTITUTE(ADDRESS(1,ROWS(A$1:A50),4),1,"")</f>
        <v>AX</v>
      </c>
      <c r="AE52">
        <v>1</v>
      </c>
      <c r="AF52">
        <v>37</v>
      </c>
      <c r="AG52">
        <v>10.875</v>
      </c>
      <c r="AH52">
        <v>3.625</v>
      </c>
      <c r="AI52" t="s">
        <v>8</v>
      </c>
      <c r="AJ52" t="s">
        <v>126</v>
      </c>
      <c r="AK52" s="19" t="s">
        <v>415</v>
      </c>
    </row>
    <row r="53" spans="1:37">
      <c r="B53" s="5" t="s">
        <v>72</v>
      </c>
      <c r="C53" s="5" t="s">
        <v>78</v>
      </c>
      <c r="D53" s="5">
        <v>1</v>
      </c>
      <c r="E53" s="5">
        <v>42</v>
      </c>
      <c r="F53" s="5">
        <v>9.4380000000000006</v>
      </c>
      <c r="G53" s="5">
        <v>3.625</v>
      </c>
      <c r="H53" s="5" t="s">
        <v>8</v>
      </c>
      <c r="J53" s="25"/>
      <c r="K53" s="5" t="str">
        <f t="shared" si="0"/>
        <v>42-9.438-3.625-A</v>
      </c>
      <c r="M53" s="51" t="s">
        <v>323</v>
      </c>
      <c r="S53" s="19"/>
      <c r="T53" s="68" t="str">
        <f>IF(ISBLANK(M80),"",M80)</f>
        <v>AY</v>
      </c>
      <c r="V53">
        <f>IF(ISNUMBER(D80),D80,"")</f>
        <v>2</v>
      </c>
      <c r="W53">
        <v>17.562999999999999</v>
      </c>
      <c r="X53">
        <v>7.4379999999999997</v>
      </c>
      <c r="Y53">
        <v>3.625</v>
      </c>
      <c r="Z53" t="s">
        <v>8</v>
      </c>
      <c r="AA53" s="24" t="str">
        <f>IF(AND(LEN(C80)&lt;6,LEN(C80)&gt;0),C80,"")</f>
        <v>SWA6</v>
      </c>
      <c r="AC53" t="s">
        <v>356</v>
      </c>
      <c r="AD53" t="str">
        <f>SUBSTITUTE(ADDRESS(1,ROWS(A$1:A51),4),1,"")</f>
        <v>AY</v>
      </c>
      <c r="AE53">
        <v>1</v>
      </c>
      <c r="AF53">
        <v>17.562999999999999</v>
      </c>
      <c r="AG53">
        <v>8.625</v>
      </c>
      <c r="AH53">
        <v>3.625</v>
      </c>
      <c r="AI53" t="s">
        <v>8</v>
      </c>
      <c r="AJ53" t="s">
        <v>138</v>
      </c>
      <c r="AK53" s="19" t="s">
        <v>415</v>
      </c>
    </row>
    <row r="54" spans="1:37">
      <c r="B54" s="5" t="s">
        <v>72</v>
      </c>
      <c r="C54" s="5" t="s">
        <v>79</v>
      </c>
      <c r="D54" s="5">
        <v>1</v>
      </c>
      <c r="E54" s="5">
        <v>42</v>
      </c>
      <c r="F54" s="5">
        <v>6.1879999999999997</v>
      </c>
      <c r="G54" s="5">
        <v>3.625</v>
      </c>
      <c r="H54" s="5" t="s">
        <v>8</v>
      </c>
      <c r="J54" s="25"/>
      <c r="K54" s="5" t="str">
        <f t="shared" si="0"/>
        <v>42-6.188-3.625-A</v>
      </c>
      <c r="M54" s="51" t="s">
        <v>324</v>
      </c>
      <c r="S54" s="19"/>
      <c r="T54" s="68" t="str">
        <f>IF(ISBLANK(M81),"",M81)</f>
        <v>AZ</v>
      </c>
      <c r="V54">
        <f>IF(ISNUMBER(D81),D81,"")</f>
        <v>1</v>
      </c>
      <c r="W54">
        <v>17.562999999999999</v>
      </c>
      <c r="X54">
        <v>7.125</v>
      </c>
      <c r="Y54">
        <v>3.625</v>
      </c>
      <c r="Z54" t="s">
        <v>8</v>
      </c>
      <c r="AA54" s="24" t="str">
        <f>IF(AND(LEN(C81)&lt;6,LEN(C81)&gt;0),C81,"")</f>
        <v>SWA7</v>
      </c>
      <c r="AC54" t="s">
        <v>357</v>
      </c>
      <c r="AD54" t="str">
        <f>SUBSTITUTE(ADDRESS(1,ROWS(A$1:A52),4),1,"")</f>
        <v>AZ</v>
      </c>
      <c r="AE54">
        <v>1</v>
      </c>
      <c r="AF54">
        <v>17.562999999999999</v>
      </c>
      <c r="AG54">
        <v>12.625</v>
      </c>
      <c r="AH54">
        <v>3.625</v>
      </c>
      <c r="AI54" t="s">
        <v>8</v>
      </c>
      <c r="AJ54" t="s">
        <v>139</v>
      </c>
      <c r="AK54" s="19" t="s">
        <v>415</v>
      </c>
    </row>
    <row r="55" spans="1:37">
      <c r="B55" s="5" t="s">
        <v>72</v>
      </c>
      <c r="C55" s="5" t="s">
        <v>80</v>
      </c>
      <c r="D55" s="5">
        <v>1</v>
      </c>
      <c r="E55" s="5">
        <v>42</v>
      </c>
      <c r="F55" s="5">
        <v>15.5</v>
      </c>
      <c r="G55" s="5">
        <v>3.625</v>
      </c>
      <c r="H55" s="5" t="s">
        <v>8</v>
      </c>
      <c r="J55" s="25"/>
      <c r="K55" s="5" t="str">
        <f t="shared" si="0"/>
        <v>42-15.5-3.625-A</v>
      </c>
      <c r="M55" s="51" t="s">
        <v>325</v>
      </c>
      <c r="S55" s="19"/>
      <c r="T55" s="68" t="str">
        <f>IF(ISBLANK(M84),"",M84)</f>
        <v>BA</v>
      </c>
      <c r="V55">
        <f>IF(ISNUMBER(D84),D84,"")</f>
        <v>4</v>
      </c>
      <c r="W55">
        <v>39.625</v>
      </c>
      <c r="X55">
        <v>16</v>
      </c>
      <c r="Y55">
        <v>3.625</v>
      </c>
      <c r="Z55" t="s">
        <v>8</v>
      </c>
      <c r="AA55" s="24" t="str">
        <f>IF(AND(LEN(C84)&lt;6,LEN(C84)&gt;0),C84,"")</f>
        <v>SWA8</v>
      </c>
      <c r="AC55" t="s">
        <v>358</v>
      </c>
      <c r="AD55" t="str">
        <f>SUBSTITUTE(ADDRESS(1,ROWS(A$1:A53),4),1,"")</f>
        <v>BA</v>
      </c>
      <c r="AE55">
        <v>29</v>
      </c>
      <c r="AF55">
        <v>19.062999999999999</v>
      </c>
      <c r="AG55">
        <v>16</v>
      </c>
      <c r="AH55">
        <v>3.625</v>
      </c>
      <c r="AI55" t="s">
        <v>8</v>
      </c>
      <c r="AJ55" t="s">
        <v>141</v>
      </c>
      <c r="AK55" s="19" t="s">
        <v>415</v>
      </c>
    </row>
    <row r="56" spans="1:37" ht="15.75">
      <c r="A56" s="1" t="s">
        <v>18</v>
      </c>
      <c r="B56" s="2"/>
      <c r="C56" s="2"/>
      <c r="D56" s="2"/>
      <c r="E56" s="2"/>
      <c r="F56" s="2"/>
      <c r="G56" s="2"/>
      <c r="H56" s="2"/>
      <c r="I56" s="2"/>
      <c r="J56" s="44"/>
      <c r="K56" s="5" t="str">
        <f t="shared" si="0"/>
        <v/>
      </c>
      <c r="S56" s="19"/>
      <c r="T56" s="68" t="str">
        <f>IF(ISBLANK(M85),"",M85)</f>
        <v>BB</v>
      </c>
      <c r="V56">
        <f>IF(ISNUMBER(D85),D85,"")</f>
        <v>2</v>
      </c>
      <c r="W56">
        <v>28.125</v>
      </c>
      <c r="X56">
        <v>16</v>
      </c>
      <c r="Y56">
        <v>3.625</v>
      </c>
      <c r="Z56" t="s">
        <v>8</v>
      </c>
      <c r="AA56" s="24" t="str">
        <f>IF(AND(LEN(C85)&lt;6,LEN(C85)&gt;0),C85,"")</f>
        <v>SWA9</v>
      </c>
      <c r="AC56" t="s">
        <v>359</v>
      </c>
      <c r="AD56" t="str">
        <f>SUBSTITUTE(ADDRESS(1,ROWS(A$1:A54),4),1,"")</f>
        <v>BB</v>
      </c>
      <c r="AE56">
        <v>1</v>
      </c>
      <c r="AF56">
        <v>19.062999999999999</v>
      </c>
      <c r="AG56">
        <v>8.625</v>
      </c>
      <c r="AH56">
        <v>3.625</v>
      </c>
      <c r="AI56" t="s">
        <v>8</v>
      </c>
      <c r="AJ56" t="s">
        <v>142</v>
      </c>
      <c r="AK56" s="19" t="s">
        <v>415</v>
      </c>
    </row>
    <row r="57" spans="1:37">
      <c r="B57" s="45" t="s">
        <v>2</v>
      </c>
      <c r="C57" s="66" t="s">
        <v>422</v>
      </c>
      <c r="D57" s="45" t="s">
        <v>3</v>
      </c>
      <c r="E57" s="45" t="s">
        <v>4</v>
      </c>
      <c r="F57" s="45" t="s">
        <v>5</v>
      </c>
      <c r="G57" s="45" t="s">
        <v>6</v>
      </c>
      <c r="H57" s="45" t="s">
        <v>7</v>
      </c>
      <c r="J57" s="24"/>
      <c r="K57" s="5" t="str">
        <f t="shared" si="0"/>
        <v/>
      </c>
      <c r="S57" s="19"/>
      <c r="T57" s="68" t="str">
        <f>IF(ISBLANK(M86),"",M86)</f>
        <v>BC</v>
      </c>
      <c r="V57">
        <f>IF(ISNUMBER(D86),D86,"")</f>
        <v>1</v>
      </c>
      <c r="W57">
        <v>39.625</v>
      </c>
      <c r="X57">
        <v>5</v>
      </c>
      <c r="Y57">
        <v>3.625</v>
      </c>
      <c r="Z57" t="s">
        <v>8</v>
      </c>
      <c r="AA57" s="24" t="str">
        <f>IF(AND(LEN(C86)&lt;6,LEN(C86)&gt;0),C86,"")</f>
        <v>SWA10</v>
      </c>
      <c r="AC57" t="s">
        <v>360</v>
      </c>
      <c r="AD57" t="str">
        <f>SUBSTITUTE(ADDRESS(1,ROWS(A$1:A55),4),1,"")</f>
        <v>BC</v>
      </c>
      <c r="AE57">
        <v>1</v>
      </c>
      <c r="AF57">
        <v>19.062999999999999</v>
      </c>
      <c r="AG57">
        <v>7</v>
      </c>
      <c r="AH57">
        <v>3.625</v>
      </c>
      <c r="AI57" t="s">
        <v>8</v>
      </c>
      <c r="AJ57" t="s">
        <v>143</v>
      </c>
      <c r="AK57" s="19" t="s">
        <v>415</v>
      </c>
    </row>
    <row r="58" spans="1:37">
      <c r="A58" s="5" t="s">
        <v>81</v>
      </c>
      <c r="B58" s="5" t="s">
        <v>72</v>
      </c>
      <c r="C58" s="5" t="s">
        <v>82</v>
      </c>
      <c r="D58" s="5">
        <v>28</v>
      </c>
      <c r="E58" s="5">
        <v>16.625</v>
      </c>
      <c r="F58" s="5">
        <v>16</v>
      </c>
      <c r="G58" s="5">
        <v>3.625</v>
      </c>
      <c r="H58" s="5" t="s">
        <v>8</v>
      </c>
      <c r="J58" s="24"/>
      <c r="K58" s="5" t="str">
        <f t="shared" si="0"/>
        <v>16.625-16-3.625-A</v>
      </c>
      <c r="L58">
        <v>4</v>
      </c>
      <c r="M58" s="51" t="s">
        <v>326</v>
      </c>
      <c r="S58" s="19"/>
      <c r="T58" s="68" t="str">
        <f>IF(ISBLANK(M91),"",M91)</f>
        <v>BD</v>
      </c>
      <c r="V58">
        <f>IF(ISNUMBER(D91),D91,"")</f>
        <v>2</v>
      </c>
      <c r="W58">
        <v>4.125</v>
      </c>
      <c r="X58">
        <v>7.4379999999999997</v>
      </c>
      <c r="Y58">
        <v>3.625</v>
      </c>
      <c r="Z58" t="s">
        <v>13</v>
      </c>
      <c r="AA58" s="24" t="str">
        <f>IF(AND(LEN(C91)&lt;6,LEN(C91)&gt;0),C91,"")</f>
        <v>SWA13</v>
      </c>
      <c r="AC58" t="s">
        <v>361</v>
      </c>
      <c r="AD58" t="str">
        <f>SUBSTITUTE(ADDRESS(1,ROWS(A$1:A56),4),1,"")</f>
        <v>BD</v>
      </c>
      <c r="AE58">
        <v>1</v>
      </c>
      <c r="AF58">
        <v>19.062999999999999</v>
      </c>
      <c r="AG58">
        <v>3</v>
      </c>
      <c r="AH58">
        <v>3.625</v>
      </c>
      <c r="AI58" t="s">
        <v>8</v>
      </c>
      <c r="AJ58" t="s">
        <v>144</v>
      </c>
      <c r="AK58" s="19" t="s">
        <v>415</v>
      </c>
    </row>
    <row r="59" spans="1:37">
      <c r="A59" s="10"/>
      <c r="B59" s="10" t="s">
        <v>72</v>
      </c>
      <c r="C59" s="10" t="s">
        <v>83</v>
      </c>
      <c r="D59" s="10">
        <v>1</v>
      </c>
      <c r="E59" s="10">
        <v>16.625</v>
      </c>
      <c r="F59" s="10">
        <v>3.5</v>
      </c>
      <c r="G59" s="10">
        <v>3.625</v>
      </c>
      <c r="H59" s="10" t="s">
        <v>8</v>
      </c>
      <c r="I59" s="10"/>
      <c r="J59" s="64"/>
      <c r="K59" s="5" t="str">
        <f t="shared" si="0"/>
        <v>16.625-3.5-3.625-A</v>
      </c>
      <c r="M59" s="51" t="s">
        <v>327</v>
      </c>
      <c r="S59" s="19"/>
      <c r="T59" s="68" t="str">
        <f>IF(ISBLANK(M92),"",M92)</f>
        <v>BE</v>
      </c>
      <c r="V59">
        <f>IF(ISNUMBER(D92),D92,"")</f>
        <v>1</v>
      </c>
      <c r="W59">
        <v>4.125</v>
      </c>
      <c r="X59">
        <v>7.125</v>
      </c>
      <c r="Y59">
        <v>3.625</v>
      </c>
      <c r="Z59" t="s">
        <v>13</v>
      </c>
      <c r="AA59" s="24" t="str">
        <f>IF(AND(LEN(C92)&lt;6,LEN(C92)&gt;0),C92,"")</f>
        <v>SWA14</v>
      </c>
      <c r="AC59" t="s">
        <v>362</v>
      </c>
      <c r="AD59" t="str">
        <f>SUBSTITUTE(ADDRESS(1,ROWS(A$1:A57),4),1,"")</f>
        <v>BE</v>
      </c>
      <c r="AE59">
        <v>1</v>
      </c>
      <c r="AF59">
        <v>19.062999999999999</v>
      </c>
      <c r="AG59">
        <v>12.625</v>
      </c>
      <c r="AH59">
        <v>3.625</v>
      </c>
      <c r="AI59" t="s">
        <v>8</v>
      </c>
      <c r="AJ59" t="s">
        <v>145</v>
      </c>
      <c r="AK59" s="19" t="s">
        <v>415</v>
      </c>
    </row>
    <row r="60" spans="1:37">
      <c r="A60" s="5" t="s">
        <v>84</v>
      </c>
      <c r="B60" s="5" t="s">
        <v>72</v>
      </c>
      <c r="C60" s="5" t="s">
        <v>85</v>
      </c>
      <c r="D60" s="5">
        <v>10</v>
      </c>
      <c r="E60" s="5">
        <v>16.625</v>
      </c>
      <c r="F60" s="5">
        <v>16</v>
      </c>
      <c r="G60" s="5">
        <v>3.625</v>
      </c>
      <c r="H60" s="5" t="s">
        <v>8</v>
      </c>
      <c r="J60" s="24"/>
      <c r="K60" s="5" t="str">
        <f t="shared" si="0"/>
        <v>16.625-16-3.625-A</v>
      </c>
      <c r="L60">
        <v>4</v>
      </c>
      <c r="M60" s="51" t="s">
        <v>326</v>
      </c>
      <c r="T60" s="68" t="str">
        <f>IF(ISBLANK(M96),"",M96)</f>
        <v>BF</v>
      </c>
      <c r="V60">
        <f>IF(ISNUMBER(D96),D96,"")</f>
        <v>1</v>
      </c>
      <c r="W60">
        <v>5.5</v>
      </c>
      <c r="X60">
        <v>51.625</v>
      </c>
      <c r="Y60">
        <v>8.625</v>
      </c>
      <c r="Z60" t="s">
        <v>117</v>
      </c>
      <c r="AA60" s="24" t="str">
        <f>IF(AND(LEN(C96)&lt;6,LEN(C96)&gt;0),C96,"")</f>
        <v>SWA16</v>
      </c>
      <c r="AC60" t="s">
        <v>368</v>
      </c>
      <c r="AD60" t="str">
        <f>SUBSTITUTE(ADDRESS(1,ROWS(A$1:A58),4),1,"")</f>
        <v>BF</v>
      </c>
      <c r="AE60">
        <v>1</v>
      </c>
      <c r="AF60">
        <v>37</v>
      </c>
      <c r="AG60">
        <v>9.5</v>
      </c>
      <c r="AH60">
        <v>3.625</v>
      </c>
      <c r="AI60" t="s">
        <v>8</v>
      </c>
      <c r="AJ60" t="s">
        <v>157</v>
      </c>
      <c r="AK60" s="19" t="s">
        <v>415</v>
      </c>
    </row>
    <row r="61" spans="1:37">
      <c r="B61" s="5" t="s">
        <v>72</v>
      </c>
      <c r="C61" s="5" t="s">
        <v>86</v>
      </c>
      <c r="D61" s="5">
        <v>1</v>
      </c>
      <c r="E61" s="5">
        <v>16.625</v>
      </c>
      <c r="F61" s="5">
        <v>9.4380000000000006</v>
      </c>
      <c r="G61" s="5">
        <v>3.625</v>
      </c>
      <c r="H61" s="5" t="s">
        <v>8</v>
      </c>
      <c r="J61" s="25"/>
      <c r="K61" s="5" t="str">
        <f t="shared" si="0"/>
        <v>16.625-9.438-3.625-A</v>
      </c>
      <c r="M61" s="51" t="s">
        <v>328</v>
      </c>
      <c r="T61" s="68" t="str">
        <f t="shared" ref="T61:T66" si="8">IF(ISBLANK(M100),"",M100)</f>
        <v>BG</v>
      </c>
      <c r="V61">
        <v>9</v>
      </c>
      <c r="W61">
        <v>37</v>
      </c>
      <c r="X61">
        <v>16</v>
      </c>
      <c r="Y61">
        <v>3.625</v>
      </c>
      <c r="Z61" t="s">
        <v>8</v>
      </c>
      <c r="AA61" s="25" t="s">
        <v>416</v>
      </c>
      <c r="AC61" t="s">
        <v>369</v>
      </c>
      <c r="AD61" t="str">
        <f>SUBSTITUTE(ADDRESS(1,ROWS(A$1:A59),4),1,"")</f>
        <v>BG</v>
      </c>
      <c r="AE61">
        <v>1</v>
      </c>
      <c r="AF61">
        <v>37</v>
      </c>
      <c r="AG61">
        <v>11.25</v>
      </c>
      <c r="AH61">
        <v>3.625</v>
      </c>
      <c r="AI61" t="s">
        <v>8</v>
      </c>
      <c r="AJ61" t="s">
        <v>158</v>
      </c>
      <c r="AK61" s="19" t="s">
        <v>415</v>
      </c>
    </row>
    <row r="62" spans="1:37">
      <c r="B62" s="5" t="s">
        <v>72</v>
      </c>
      <c r="C62" s="5" t="s">
        <v>87</v>
      </c>
      <c r="D62" s="5">
        <v>1</v>
      </c>
      <c r="E62" s="5">
        <v>16.625</v>
      </c>
      <c r="F62" s="5">
        <v>6.1879999999999997</v>
      </c>
      <c r="G62" s="5">
        <v>3.625</v>
      </c>
      <c r="H62" s="5" t="s">
        <v>8</v>
      </c>
      <c r="J62" s="25"/>
      <c r="K62" s="5" t="str">
        <f t="shared" si="0"/>
        <v>16.625-6.188-3.625-A</v>
      </c>
      <c r="M62" s="51" t="s">
        <v>329</v>
      </c>
      <c r="T62" s="68" t="str">
        <f t="shared" si="8"/>
        <v>BH</v>
      </c>
      <c r="V62">
        <v>2</v>
      </c>
      <c r="W62">
        <v>37</v>
      </c>
      <c r="X62">
        <v>13.375</v>
      </c>
      <c r="Y62">
        <v>3.625</v>
      </c>
      <c r="Z62" t="s">
        <v>8</v>
      </c>
      <c r="AA62" s="25" t="s">
        <v>279</v>
      </c>
      <c r="AC62" t="s">
        <v>372</v>
      </c>
      <c r="AD62" t="str">
        <f>SUBSTITUTE(ADDRESS(1,ROWS(A$1:A60),4),1,"")</f>
        <v>BH</v>
      </c>
      <c r="AE62">
        <v>1</v>
      </c>
      <c r="AF62">
        <v>17.562999999999999</v>
      </c>
      <c r="AG62">
        <v>10.375</v>
      </c>
      <c r="AH62">
        <v>3.625</v>
      </c>
      <c r="AI62" t="s">
        <v>8</v>
      </c>
      <c r="AJ62" t="s">
        <v>167</v>
      </c>
      <c r="AK62" s="19" t="s">
        <v>415</v>
      </c>
    </row>
    <row r="63" spans="1:37">
      <c r="A63" s="10"/>
      <c r="B63" s="10" t="s">
        <v>72</v>
      </c>
      <c r="C63" s="10" t="s">
        <v>88</v>
      </c>
      <c r="D63" s="10">
        <v>1</v>
      </c>
      <c r="E63" s="10">
        <v>16.625</v>
      </c>
      <c r="F63" s="10">
        <v>15.5</v>
      </c>
      <c r="G63" s="10">
        <v>3.625</v>
      </c>
      <c r="H63" s="10" t="s">
        <v>8</v>
      </c>
      <c r="I63" s="10"/>
      <c r="J63" s="64"/>
      <c r="K63" s="5" t="str">
        <f t="shared" si="0"/>
        <v>16.625-15.5-3.625-A</v>
      </c>
      <c r="M63" s="51" t="s">
        <v>330</v>
      </c>
      <c r="T63" s="68" t="str">
        <f t="shared" si="8"/>
        <v>BI</v>
      </c>
      <c r="V63">
        <f>IF(ISNUMBER(D102),D102,"")</f>
        <v>1</v>
      </c>
      <c r="W63">
        <v>37</v>
      </c>
      <c r="X63">
        <v>9.875</v>
      </c>
      <c r="Y63">
        <v>3.625</v>
      </c>
      <c r="Z63" t="s">
        <v>8</v>
      </c>
      <c r="AA63" s="24" t="str">
        <f>IF(AND(LEN(C102)&lt;6,LEN(C102)&gt;0),C102,"")</f>
        <v>SWB3</v>
      </c>
      <c r="AC63" t="s">
        <v>373</v>
      </c>
      <c r="AD63" t="str">
        <f>SUBSTITUTE(ADDRESS(1,ROWS(A$1:A61),4),1,"")</f>
        <v>BI</v>
      </c>
      <c r="AE63">
        <v>1</v>
      </c>
      <c r="AF63">
        <v>17.562999999999999</v>
      </c>
      <c r="AG63">
        <v>10.125</v>
      </c>
      <c r="AH63">
        <v>3.625</v>
      </c>
      <c r="AI63" t="s">
        <v>8</v>
      </c>
      <c r="AJ63" t="s">
        <v>168</v>
      </c>
      <c r="AK63" s="19" t="s">
        <v>415</v>
      </c>
    </row>
    <row r="64" spans="1:37" ht="15.75">
      <c r="A64" s="1" t="s">
        <v>58</v>
      </c>
      <c r="J64" s="24"/>
      <c r="K64" s="5" t="str">
        <f t="shared" si="0"/>
        <v/>
      </c>
      <c r="T64" s="68" t="str">
        <f t="shared" si="8"/>
        <v>BJ</v>
      </c>
      <c r="V64">
        <f>IF(ISNUMBER(D103),D103,"")</f>
        <v>1</v>
      </c>
      <c r="W64">
        <v>37</v>
      </c>
      <c r="X64">
        <v>5.75</v>
      </c>
      <c r="Y64">
        <v>3.625</v>
      </c>
      <c r="Z64" t="s">
        <v>8</v>
      </c>
      <c r="AA64" s="24" t="str">
        <f>IF(AND(LEN(C103)&lt;6,LEN(C103)&gt;0),C103,"")</f>
        <v>SWB4</v>
      </c>
      <c r="AC64" t="s">
        <v>374</v>
      </c>
      <c r="AD64" t="str">
        <f>SUBSTITUTE(ADDRESS(1,ROWS(A$1:A62),4),1,"")</f>
        <v>BJ</v>
      </c>
      <c r="AE64">
        <v>18</v>
      </c>
      <c r="AF64">
        <v>19.25</v>
      </c>
      <c r="AG64">
        <v>16</v>
      </c>
      <c r="AH64">
        <v>3.625</v>
      </c>
      <c r="AI64" t="s">
        <v>8</v>
      </c>
      <c r="AJ64" t="s">
        <v>170</v>
      </c>
      <c r="AK64" s="19" t="s">
        <v>415</v>
      </c>
    </row>
    <row r="65" spans="1:37">
      <c r="B65" s="45" t="s">
        <v>2</v>
      </c>
      <c r="C65" s="66" t="s">
        <v>422</v>
      </c>
      <c r="D65" s="45" t="s">
        <v>3</v>
      </c>
      <c r="E65" s="45" t="s">
        <v>4</v>
      </c>
      <c r="F65" s="45" t="s">
        <v>5</v>
      </c>
      <c r="G65" s="45" t="s">
        <v>6</v>
      </c>
      <c r="H65" s="45" t="s">
        <v>7</v>
      </c>
      <c r="J65" s="24"/>
      <c r="K65" s="5" t="str">
        <f t="shared" si="0"/>
        <v/>
      </c>
      <c r="T65" s="68" t="str">
        <f t="shared" si="8"/>
        <v>BK</v>
      </c>
      <c r="V65">
        <f>IF(ISNUMBER(D104),D104,"")</f>
        <v>1</v>
      </c>
      <c r="W65">
        <v>37</v>
      </c>
      <c r="X65">
        <v>4.75</v>
      </c>
      <c r="Y65">
        <v>3.625</v>
      </c>
      <c r="Z65" t="s">
        <v>8</v>
      </c>
      <c r="AA65" s="24" t="str">
        <f>IF(AND(LEN(C104)&lt;6,LEN(C104)&gt;0),C104,"")</f>
        <v>SWB5</v>
      </c>
      <c r="AC65" t="s">
        <v>375</v>
      </c>
      <c r="AD65" t="str">
        <f>SUBSTITUTE(ADDRESS(1,ROWS(A$1:A63),4),1,"")</f>
        <v>BK</v>
      </c>
      <c r="AE65">
        <v>1</v>
      </c>
      <c r="AF65">
        <v>19.25</v>
      </c>
      <c r="AG65">
        <v>10.375</v>
      </c>
      <c r="AH65">
        <v>3.625</v>
      </c>
      <c r="AI65" t="s">
        <v>8</v>
      </c>
      <c r="AJ65" t="s">
        <v>171</v>
      </c>
      <c r="AK65" s="19" t="s">
        <v>415</v>
      </c>
    </row>
    <row r="66" spans="1:37">
      <c r="A66" s="5" t="s">
        <v>89</v>
      </c>
      <c r="B66" s="5" t="s">
        <v>72</v>
      </c>
      <c r="C66" s="5" t="s">
        <v>90</v>
      </c>
      <c r="D66" s="5">
        <v>28</v>
      </c>
      <c r="E66" s="5">
        <v>4.125</v>
      </c>
      <c r="F66" s="5">
        <v>16</v>
      </c>
      <c r="G66" s="5">
        <v>3.625</v>
      </c>
      <c r="H66" s="5" t="s">
        <v>13</v>
      </c>
      <c r="J66" s="25"/>
      <c r="K66" s="5" t="str">
        <f t="shared" si="0"/>
        <v>4.125-16-3.625-B</v>
      </c>
      <c r="L66">
        <v>1</v>
      </c>
      <c r="M66" s="51" t="s">
        <v>312</v>
      </c>
      <c r="T66" s="68" t="str">
        <f t="shared" si="8"/>
        <v>BL</v>
      </c>
      <c r="V66">
        <f>IF(ISNUMBER(D105),D105,"")</f>
        <v>1</v>
      </c>
      <c r="W66">
        <v>37</v>
      </c>
      <c r="X66">
        <v>10.875</v>
      </c>
      <c r="Y66">
        <v>3.625</v>
      </c>
      <c r="Z66" t="s">
        <v>8</v>
      </c>
      <c r="AA66" s="24" t="str">
        <f>IF(AND(LEN(C105)&lt;6,LEN(C105)&gt;0),C105,"")</f>
        <v>SWB6</v>
      </c>
      <c r="AC66" t="s">
        <v>376</v>
      </c>
      <c r="AD66" t="str">
        <f>SUBSTITUTE(ADDRESS(1,ROWS(A$1:A64),4),1,"")</f>
        <v>BL</v>
      </c>
      <c r="AE66">
        <v>1</v>
      </c>
      <c r="AF66">
        <v>19.25</v>
      </c>
      <c r="AG66">
        <v>10.125</v>
      </c>
      <c r="AH66">
        <v>3.625</v>
      </c>
      <c r="AI66" t="s">
        <v>8</v>
      </c>
      <c r="AJ66" t="s">
        <v>172</v>
      </c>
      <c r="AK66" s="19" t="s">
        <v>415</v>
      </c>
    </row>
    <row r="67" spans="1:37">
      <c r="B67" s="5" t="s">
        <v>72</v>
      </c>
      <c r="C67" s="5" t="s">
        <v>91</v>
      </c>
      <c r="D67" s="5">
        <v>1</v>
      </c>
      <c r="E67" s="5">
        <v>4.125</v>
      </c>
      <c r="F67" s="5">
        <v>3.5</v>
      </c>
      <c r="G67" s="5">
        <v>3.625</v>
      </c>
      <c r="H67" s="5" t="s">
        <v>13</v>
      </c>
      <c r="J67" s="25"/>
      <c r="K67" s="5" t="str">
        <f t="shared" si="0"/>
        <v>4.125-3.5-3.625-B</v>
      </c>
      <c r="M67" s="51" t="s">
        <v>331</v>
      </c>
      <c r="T67" s="68" t="str">
        <f>IF(ISBLANK(M108),"",M108)</f>
        <v>BM</v>
      </c>
      <c r="V67">
        <v>2</v>
      </c>
      <c r="W67">
        <v>4.125</v>
      </c>
      <c r="X67">
        <v>13.375</v>
      </c>
      <c r="Y67">
        <v>3.625</v>
      </c>
      <c r="Z67" t="s">
        <v>13</v>
      </c>
      <c r="AA67" s="25" t="s">
        <v>280</v>
      </c>
      <c r="AC67" t="s">
        <v>379</v>
      </c>
      <c r="AD67" t="str">
        <f>SUBSTITUTE(ADDRESS(1,ROWS(A$1:A65),4),1,"")</f>
        <v>BM</v>
      </c>
      <c r="AE67">
        <v>1</v>
      </c>
      <c r="AF67">
        <v>37</v>
      </c>
      <c r="AG67">
        <v>8.125</v>
      </c>
      <c r="AH67">
        <v>3.625</v>
      </c>
      <c r="AI67" t="s">
        <v>8</v>
      </c>
      <c r="AJ67" t="s">
        <v>179</v>
      </c>
      <c r="AK67" s="19" t="s">
        <v>415</v>
      </c>
    </row>
    <row r="68" spans="1:37" ht="15.75">
      <c r="A68" s="1" t="s">
        <v>68</v>
      </c>
      <c r="B68" s="2"/>
      <c r="C68" s="2"/>
      <c r="D68" s="2"/>
      <c r="E68" s="2"/>
      <c r="F68" s="2"/>
      <c r="G68" s="2"/>
      <c r="H68" s="2"/>
      <c r="I68" s="2"/>
      <c r="J68" s="44"/>
      <c r="K68" s="5" t="str">
        <f t="shared" si="0"/>
        <v/>
      </c>
      <c r="T68" s="68" t="str">
        <f>IF(ISBLANK(M109),"",M109)</f>
        <v>BN</v>
      </c>
      <c r="V68">
        <f>IF(ISNUMBER(D109),D109,"")</f>
        <v>1</v>
      </c>
      <c r="W68">
        <v>4.125</v>
      </c>
      <c r="X68">
        <v>9.875</v>
      </c>
      <c r="Y68">
        <v>3.625</v>
      </c>
      <c r="Z68" t="s">
        <v>13</v>
      </c>
      <c r="AA68" s="24" t="str">
        <f>IF(AND(LEN(C109)&lt;6,LEN(C109)&gt;0),C109,"")</f>
        <v>SWB8</v>
      </c>
      <c r="AC68" t="s">
        <v>312</v>
      </c>
      <c r="AD68" t="str">
        <f>SUBSTITUTE(ADDRESS(1,ROWS(A$1:A66),4),1,"")</f>
        <v>BN</v>
      </c>
      <c r="AE68">
        <v>107</v>
      </c>
      <c r="AF68">
        <v>4.125</v>
      </c>
      <c r="AG68">
        <v>16</v>
      </c>
      <c r="AH68">
        <v>3.625</v>
      </c>
      <c r="AI68" t="s">
        <v>13</v>
      </c>
      <c r="AJ68" t="s">
        <v>281</v>
      </c>
      <c r="AK68" s="19" t="s">
        <v>415</v>
      </c>
    </row>
    <row r="69" spans="1:37">
      <c r="B69" s="45" t="s">
        <v>2</v>
      </c>
      <c r="C69" s="66" t="s">
        <v>422</v>
      </c>
      <c r="D69" s="45" t="s">
        <v>3</v>
      </c>
      <c r="E69" s="45" t="s">
        <v>4</v>
      </c>
      <c r="F69" s="45" t="s">
        <v>5</v>
      </c>
      <c r="G69" s="45" t="s">
        <v>6</v>
      </c>
      <c r="H69" s="45" t="s">
        <v>7</v>
      </c>
      <c r="J69" s="24"/>
      <c r="K69" s="5" t="str">
        <f t="shared" ref="K69:K132" si="9">IF(ISBLANK(M69),"",CONCATENATE(E69,"-",F69,"-",G69,"-",H69))</f>
        <v/>
      </c>
      <c r="T69" s="68" t="str">
        <f>IF(ISBLANK(M110),"",M110)</f>
        <v>BO</v>
      </c>
      <c r="V69">
        <f>IF(ISNUMBER(D110),D110,"")</f>
        <v>1</v>
      </c>
      <c r="W69">
        <v>4.125</v>
      </c>
      <c r="X69">
        <v>10.875</v>
      </c>
      <c r="Y69">
        <v>3.625</v>
      </c>
      <c r="Z69" t="s">
        <v>13</v>
      </c>
      <c r="AA69" s="24" t="str">
        <f>IF(AND(LEN(C110)&lt;6,LEN(C110)&gt;0),C110,"")</f>
        <v>SWB9</v>
      </c>
      <c r="AC69" t="s">
        <v>313</v>
      </c>
      <c r="AD69" t="str">
        <f>SUBSTITUTE(ADDRESS(1,ROWS(A$1:A67),4),1,"")</f>
        <v>BO</v>
      </c>
      <c r="AE69">
        <v>1</v>
      </c>
      <c r="AF69">
        <v>4.125</v>
      </c>
      <c r="AG69">
        <v>11.875</v>
      </c>
      <c r="AH69">
        <v>3.625</v>
      </c>
      <c r="AI69" t="s">
        <v>13</v>
      </c>
      <c r="AJ69" t="s">
        <v>61</v>
      </c>
      <c r="AK69" s="19" t="s">
        <v>415</v>
      </c>
    </row>
    <row r="70" spans="1:37">
      <c r="A70" s="5" t="s">
        <v>92</v>
      </c>
      <c r="B70" s="5" t="s">
        <v>72</v>
      </c>
      <c r="C70" s="5" t="s">
        <v>93</v>
      </c>
      <c r="D70" s="5">
        <v>2</v>
      </c>
      <c r="E70" s="5">
        <v>5.5</v>
      </c>
      <c r="F70" s="5">
        <v>71.625</v>
      </c>
      <c r="G70" s="5">
        <v>8.625</v>
      </c>
      <c r="H70" s="5" t="s">
        <v>16</v>
      </c>
      <c r="J70" s="24"/>
      <c r="K70" s="5" t="str">
        <f t="shared" si="9"/>
        <v>5.5-71.625-8.625-C</v>
      </c>
      <c r="L70">
        <v>5</v>
      </c>
      <c r="M70" s="51" t="s">
        <v>332</v>
      </c>
      <c r="T70" s="68" t="str">
        <f>IF(ISBLANK(M111),"",M111)</f>
        <v>DO</v>
      </c>
      <c r="V70">
        <f>IF(ISNUMBER(D111),D111,"")</f>
        <v>1</v>
      </c>
      <c r="W70">
        <v>4.125</v>
      </c>
      <c r="X70">
        <v>16</v>
      </c>
      <c r="Y70">
        <v>3.625</v>
      </c>
      <c r="Z70" t="s">
        <v>408</v>
      </c>
      <c r="AA70" s="69" t="str">
        <f>IF(AND(LEN(C111)&lt;6,LEN(C111)&gt;0),C111,"")</f>
        <v>SWB10</v>
      </c>
      <c r="AC70" t="s">
        <v>314</v>
      </c>
      <c r="AD70" t="str">
        <f>SUBSTITUTE(ADDRESS(1,ROWS(A$1:A68),4),1,"")</f>
        <v>BP</v>
      </c>
      <c r="AE70">
        <v>1</v>
      </c>
      <c r="AF70">
        <v>4.125</v>
      </c>
      <c r="AG70">
        <v>4.5</v>
      </c>
      <c r="AH70">
        <v>3.625</v>
      </c>
      <c r="AI70" t="s">
        <v>13</v>
      </c>
      <c r="AJ70" t="s">
        <v>62</v>
      </c>
      <c r="AK70" s="19" t="s">
        <v>415</v>
      </c>
    </row>
    <row r="71" spans="1:37">
      <c r="A71" s="10"/>
      <c r="B71" s="10" t="s">
        <v>72</v>
      </c>
      <c r="C71" s="10" t="s">
        <v>94</v>
      </c>
      <c r="D71" s="10">
        <v>1</v>
      </c>
      <c r="E71" s="10">
        <v>5.5</v>
      </c>
      <c r="F71" s="10">
        <v>41.813000000000002</v>
      </c>
      <c r="G71" s="10">
        <v>8.625</v>
      </c>
      <c r="H71" s="10" t="s">
        <v>16</v>
      </c>
      <c r="I71" s="10"/>
      <c r="J71" s="64"/>
      <c r="K71" s="5" t="str">
        <f t="shared" si="9"/>
        <v>5.5-41.813-8.625-C</v>
      </c>
      <c r="M71" s="51" t="s">
        <v>333</v>
      </c>
      <c r="T71" s="68" t="str">
        <f>IF(ISBLANK(M114),"",M114)</f>
        <v>BP</v>
      </c>
      <c r="V71">
        <f>IF(ISNUMBER(D114),D114,"")</f>
        <v>1</v>
      </c>
      <c r="W71">
        <v>5.5</v>
      </c>
      <c r="X71">
        <v>60</v>
      </c>
      <c r="Y71">
        <v>8.625</v>
      </c>
      <c r="Z71" t="s">
        <v>16</v>
      </c>
      <c r="AA71" s="24" t="str">
        <f>IF(AND(LEN(C114)&lt;6,LEN(C114)&gt;0),C114,"")</f>
        <v>SWB11</v>
      </c>
      <c r="AC71" t="s">
        <v>315</v>
      </c>
      <c r="AD71" t="str">
        <f>SUBSTITUTE(ADDRESS(1,ROWS(A$1:A69),4),1,"")</f>
        <v>BQ</v>
      </c>
      <c r="AE71">
        <v>1</v>
      </c>
      <c r="AF71">
        <v>4.125</v>
      </c>
      <c r="AG71">
        <v>4.375</v>
      </c>
      <c r="AH71">
        <v>3.625</v>
      </c>
      <c r="AI71" t="s">
        <v>13</v>
      </c>
      <c r="AJ71" t="s">
        <v>65</v>
      </c>
      <c r="AK71" s="19" t="s">
        <v>415</v>
      </c>
    </row>
    <row r="72" spans="1:37" ht="23.25">
      <c r="A72" s="61" t="s">
        <v>96</v>
      </c>
      <c r="B72" s="10"/>
      <c r="C72" s="10"/>
      <c r="D72" s="10"/>
      <c r="E72" s="10"/>
      <c r="F72" s="10"/>
      <c r="G72" s="10"/>
      <c r="H72" s="10"/>
      <c r="I72" s="10"/>
      <c r="J72" s="46"/>
      <c r="K72" s="5" t="str">
        <f t="shared" si="9"/>
        <v/>
      </c>
      <c r="T72" s="68" t="str">
        <f>IF(ISBLANK(M119),"",M119)</f>
        <v>BQ</v>
      </c>
      <c r="V72">
        <f>IF(ISNUMBER(D119),D119,"")</f>
        <v>1</v>
      </c>
      <c r="W72">
        <v>17.562999999999999</v>
      </c>
      <c r="X72">
        <v>8.625</v>
      </c>
      <c r="Y72">
        <v>3.625</v>
      </c>
      <c r="Z72" t="s">
        <v>8</v>
      </c>
      <c r="AA72" s="24" t="str">
        <f>IF(AND(LEN(C119)&lt;6,LEN(C119)&gt;0),C119,"")</f>
        <v>SWC2</v>
      </c>
      <c r="AC72" t="s">
        <v>316</v>
      </c>
      <c r="AD72" t="str">
        <f>SUBSTITUTE(ADDRESS(1,ROWS(A$1:A70),4),1,"")</f>
        <v>BR</v>
      </c>
      <c r="AE72">
        <v>1</v>
      </c>
      <c r="AF72">
        <v>4.125</v>
      </c>
      <c r="AG72">
        <v>8.75</v>
      </c>
      <c r="AH72">
        <v>3.625</v>
      </c>
      <c r="AI72" t="s">
        <v>13</v>
      </c>
      <c r="AJ72" t="s">
        <v>66</v>
      </c>
      <c r="AK72" s="19" t="s">
        <v>415</v>
      </c>
    </row>
    <row r="73" spans="1:37" ht="15.75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44"/>
      <c r="K73" s="5" t="str">
        <f t="shared" si="9"/>
        <v/>
      </c>
      <c r="T73" s="68" t="str">
        <f>IF(ISBLANK(M120),"",M120)</f>
        <v>BR</v>
      </c>
      <c r="V73">
        <f>IF(ISNUMBER(D120),D120,"")</f>
        <v>1</v>
      </c>
      <c r="W73">
        <v>17.562999999999999</v>
      </c>
      <c r="X73">
        <v>12.625</v>
      </c>
      <c r="Y73">
        <v>3.625</v>
      </c>
      <c r="Z73" t="s">
        <v>8</v>
      </c>
      <c r="AA73" s="24" t="str">
        <f>IF(AND(LEN(C120)&lt;6,LEN(C120)&gt;0),C120,"")</f>
        <v>SWC3</v>
      </c>
      <c r="AC73" t="s">
        <v>317</v>
      </c>
      <c r="AD73" t="str">
        <f>SUBSTITUTE(ADDRESS(1,ROWS(A$1:A71),4),1,"")</f>
        <v>BS</v>
      </c>
      <c r="AE73">
        <v>1</v>
      </c>
      <c r="AF73">
        <v>4.125</v>
      </c>
      <c r="AG73">
        <v>6.875</v>
      </c>
      <c r="AH73">
        <v>3.625</v>
      </c>
      <c r="AI73" t="s">
        <v>13</v>
      </c>
      <c r="AJ73" t="s">
        <v>67</v>
      </c>
      <c r="AK73" s="19" t="s">
        <v>415</v>
      </c>
    </row>
    <row r="74" spans="1:37">
      <c r="B74" s="45" t="s">
        <v>2</v>
      </c>
      <c r="C74" s="66" t="s">
        <v>422</v>
      </c>
      <c r="D74" s="45" t="s">
        <v>3</v>
      </c>
      <c r="E74" s="45" t="s">
        <v>4</v>
      </c>
      <c r="F74" s="45" t="s">
        <v>5</v>
      </c>
      <c r="G74" s="45" t="s">
        <v>6</v>
      </c>
      <c r="H74" s="45" t="s">
        <v>7</v>
      </c>
      <c r="J74" s="24"/>
      <c r="K74" s="5" t="str">
        <f t="shared" si="9"/>
        <v/>
      </c>
      <c r="T74" s="68" t="str">
        <f>IF(ISBLANK(M123),"",M123)</f>
        <v>BS</v>
      </c>
      <c r="V74">
        <f>IF(ISNUMBER(D123),D123,"")</f>
        <v>29</v>
      </c>
      <c r="W74">
        <v>19.062999999999999</v>
      </c>
      <c r="X74">
        <v>16</v>
      </c>
      <c r="Y74">
        <v>3.625</v>
      </c>
      <c r="Z74" t="s">
        <v>8</v>
      </c>
      <c r="AA74" s="24" t="str">
        <f>IF(AND(LEN(C123)&lt;6,LEN(C123)&gt;0),C123,"")</f>
        <v>SWC4</v>
      </c>
      <c r="AC74" t="s">
        <v>331</v>
      </c>
      <c r="AD74" t="str">
        <f>SUBSTITUTE(ADDRESS(1,ROWS(A$1:A72),4),1,"")</f>
        <v>BT</v>
      </c>
      <c r="AE74">
        <v>1</v>
      </c>
      <c r="AF74">
        <v>4.125</v>
      </c>
      <c r="AG74">
        <v>3.5</v>
      </c>
      <c r="AH74">
        <v>3.625</v>
      </c>
      <c r="AI74" t="s">
        <v>13</v>
      </c>
      <c r="AJ74" t="s">
        <v>91</v>
      </c>
      <c r="AK74" s="19" t="s">
        <v>415</v>
      </c>
    </row>
    <row r="75" spans="1:37">
      <c r="A75" s="5" t="s">
        <v>95</v>
      </c>
      <c r="B75" s="5" t="s">
        <v>96</v>
      </c>
      <c r="C75" s="5" t="s">
        <v>97</v>
      </c>
      <c r="D75" s="5">
        <v>4</v>
      </c>
      <c r="E75" s="5">
        <v>19</v>
      </c>
      <c r="F75" s="5">
        <v>16</v>
      </c>
      <c r="G75" s="5">
        <v>3.625</v>
      </c>
      <c r="H75" s="5" t="s">
        <v>8</v>
      </c>
      <c r="J75" s="25"/>
      <c r="K75" s="5" t="str">
        <f t="shared" si="9"/>
        <v>19-16-3.625-A</v>
      </c>
      <c r="M75" s="51" t="s">
        <v>334</v>
      </c>
      <c r="T75" s="68" t="str">
        <f>IF(ISBLANK(M124),"",M124)</f>
        <v>BT</v>
      </c>
      <c r="V75">
        <f>IF(ISNUMBER(D124),D124,"")</f>
        <v>1</v>
      </c>
      <c r="W75">
        <v>19.062999999999999</v>
      </c>
      <c r="X75">
        <v>8.625</v>
      </c>
      <c r="Y75">
        <v>3.625</v>
      </c>
      <c r="Z75" t="s">
        <v>8</v>
      </c>
      <c r="AA75" s="24" t="str">
        <f>IF(AND(LEN(C124)&lt;6,LEN(C124)&gt;0),C124,"")</f>
        <v>SWC5</v>
      </c>
      <c r="AC75" t="s">
        <v>343</v>
      </c>
      <c r="AD75" t="str">
        <f>SUBSTITUTE(ADDRESS(1,ROWS(A$1:A73),4),1,"")</f>
        <v>BU</v>
      </c>
      <c r="AE75">
        <v>2</v>
      </c>
      <c r="AF75">
        <v>4.125</v>
      </c>
      <c r="AG75">
        <v>7.4379999999999997</v>
      </c>
      <c r="AH75">
        <v>3.625</v>
      </c>
      <c r="AI75" t="s">
        <v>13</v>
      </c>
      <c r="AJ75" t="s">
        <v>112</v>
      </c>
      <c r="AK75" s="19" t="s">
        <v>415</v>
      </c>
    </row>
    <row r="76" spans="1:37">
      <c r="B76" s="5" t="s">
        <v>96</v>
      </c>
      <c r="C76" s="5" t="s">
        <v>98</v>
      </c>
      <c r="D76" s="5">
        <v>2</v>
      </c>
      <c r="E76" s="5">
        <v>30.5</v>
      </c>
      <c r="F76" s="5">
        <v>16</v>
      </c>
      <c r="G76" s="5">
        <v>3.625</v>
      </c>
      <c r="H76" s="5" t="s">
        <v>8</v>
      </c>
      <c r="J76" s="25"/>
      <c r="K76" s="5" t="str">
        <f t="shared" si="9"/>
        <v>30.5-16-3.625-A</v>
      </c>
      <c r="M76" s="51" t="s">
        <v>335</v>
      </c>
      <c r="T76" s="68" t="str">
        <f>IF(ISBLANK(M125),"",M125)</f>
        <v>BU</v>
      </c>
      <c r="V76">
        <f>IF(ISNUMBER(D125),D125,"")</f>
        <v>1</v>
      </c>
      <c r="W76">
        <v>19.062999999999999</v>
      </c>
      <c r="X76">
        <v>7</v>
      </c>
      <c r="Y76">
        <v>3.625</v>
      </c>
      <c r="Z76" t="s">
        <v>8</v>
      </c>
      <c r="AA76" s="24" t="str">
        <f>IF(AND(LEN(C125)&lt;6,LEN(C125)&gt;0),C125,"")</f>
        <v>SWC6</v>
      </c>
      <c r="AC76" t="s">
        <v>344</v>
      </c>
      <c r="AD76" t="str">
        <f>SUBSTITUTE(ADDRESS(1,ROWS(A$1:A74),4),1,"")</f>
        <v>BV</v>
      </c>
      <c r="AE76">
        <v>1</v>
      </c>
      <c r="AF76">
        <v>4.125</v>
      </c>
      <c r="AG76">
        <v>7.125</v>
      </c>
      <c r="AH76">
        <v>3.625</v>
      </c>
      <c r="AI76" t="s">
        <v>13</v>
      </c>
      <c r="AJ76" t="s">
        <v>113</v>
      </c>
      <c r="AK76" s="19" t="s">
        <v>415</v>
      </c>
    </row>
    <row r="77" spans="1:37">
      <c r="B77" s="5" t="s">
        <v>96</v>
      </c>
      <c r="C77" s="5" t="s">
        <v>99</v>
      </c>
      <c r="D77" s="5">
        <v>1</v>
      </c>
      <c r="E77" s="5">
        <v>19</v>
      </c>
      <c r="F77" s="5">
        <v>5</v>
      </c>
      <c r="G77" s="5">
        <v>3.625</v>
      </c>
      <c r="H77" s="5" t="s">
        <v>8</v>
      </c>
      <c r="J77" s="25"/>
      <c r="K77" s="5" t="str">
        <f t="shared" si="9"/>
        <v>19-5-3.625-A</v>
      </c>
      <c r="M77" s="51" t="s">
        <v>336</v>
      </c>
      <c r="T77" s="68" t="str">
        <f>IF(ISBLANK(M126),"",M126)</f>
        <v>BV</v>
      </c>
      <c r="V77">
        <f>IF(ISNUMBER(D126),D126,"")</f>
        <v>1</v>
      </c>
      <c r="W77">
        <v>19.062999999999999</v>
      </c>
      <c r="X77">
        <v>3</v>
      </c>
      <c r="Y77">
        <v>3.625</v>
      </c>
      <c r="Z77" t="s">
        <v>8</v>
      </c>
      <c r="AA77" s="24" t="str">
        <f>IF(AND(LEN(C126)&lt;6,LEN(C126)&gt;0),C126,"")</f>
        <v>SWC7</v>
      </c>
      <c r="AC77" t="s">
        <v>352</v>
      </c>
      <c r="AD77" t="str">
        <f>SUBSTITUTE(ADDRESS(1,ROWS(A$1:A75),4),1,"")</f>
        <v>BW</v>
      </c>
      <c r="AE77">
        <v>2</v>
      </c>
      <c r="AF77">
        <v>4.125</v>
      </c>
      <c r="AG77">
        <v>13.375</v>
      </c>
      <c r="AH77">
        <v>3.625</v>
      </c>
      <c r="AI77" t="s">
        <v>13</v>
      </c>
      <c r="AJ77" t="s">
        <v>280</v>
      </c>
      <c r="AK77" s="19" t="s">
        <v>415</v>
      </c>
    </row>
    <row r="78" spans="1:37">
      <c r="A78" s="10"/>
      <c r="B78" s="10" t="s">
        <v>96</v>
      </c>
      <c r="C78" s="10" t="s">
        <v>100</v>
      </c>
      <c r="D78" s="10">
        <v>1</v>
      </c>
      <c r="E78" s="10">
        <v>42</v>
      </c>
      <c r="F78" s="10">
        <v>16</v>
      </c>
      <c r="G78" s="10">
        <v>3.625</v>
      </c>
      <c r="H78" s="10" t="s">
        <v>8</v>
      </c>
      <c r="I78" s="10"/>
      <c r="J78" s="46"/>
      <c r="K78" s="5" t="str">
        <f t="shared" si="9"/>
        <v>42-16-3.625-A</v>
      </c>
      <c r="L78">
        <v>2</v>
      </c>
      <c r="M78" s="51" t="s">
        <v>322</v>
      </c>
      <c r="T78" s="68" t="str">
        <f>IF(ISBLANK(M127),"",M127)</f>
        <v>BW</v>
      </c>
      <c r="V78">
        <f>IF(ISNUMBER(D127),D127,"")</f>
        <v>1</v>
      </c>
      <c r="W78">
        <v>19.062999999999999</v>
      </c>
      <c r="X78">
        <v>12.625</v>
      </c>
      <c r="Y78">
        <v>3.625</v>
      </c>
      <c r="Z78" t="s">
        <v>8</v>
      </c>
      <c r="AA78" s="24" t="str">
        <f>IF(AND(LEN(C127)&lt;6,LEN(C127)&gt;0),C127,"")</f>
        <v>SWC8</v>
      </c>
      <c r="AC78" t="s">
        <v>353</v>
      </c>
      <c r="AD78" t="str">
        <f>SUBSTITUTE(ADDRESS(1,ROWS(A$1:A76),4),1,"")</f>
        <v>BX</v>
      </c>
      <c r="AE78">
        <v>1</v>
      </c>
      <c r="AF78">
        <v>4.125</v>
      </c>
      <c r="AG78">
        <v>9.875</v>
      </c>
      <c r="AH78">
        <v>3.625</v>
      </c>
      <c r="AI78" t="s">
        <v>13</v>
      </c>
      <c r="AJ78" t="s">
        <v>129</v>
      </c>
      <c r="AK78" s="19" t="s">
        <v>415</v>
      </c>
    </row>
    <row r="79" spans="1:37">
      <c r="A79" s="5" t="s">
        <v>101</v>
      </c>
      <c r="B79" s="5" t="s">
        <v>96</v>
      </c>
      <c r="C79" s="5" t="s">
        <v>102</v>
      </c>
      <c r="D79" s="5">
        <v>12</v>
      </c>
      <c r="E79" s="5">
        <v>17.562999999999999</v>
      </c>
      <c r="F79" s="5">
        <v>16</v>
      </c>
      <c r="G79" s="5">
        <v>3.625</v>
      </c>
      <c r="H79" s="5" t="s">
        <v>8</v>
      </c>
      <c r="J79" s="24"/>
      <c r="K79" s="5" t="str">
        <f t="shared" si="9"/>
        <v>17.563-16-3.625-A</v>
      </c>
      <c r="L79">
        <v>3</v>
      </c>
      <c r="M79" s="51" t="s">
        <v>337</v>
      </c>
      <c r="T79" s="68" t="str">
        <f>IF(ISBLANK(M131),"",M131)</f>
        <v>BX</v>
      </c>
      <c r="V79">
        <f>IF(ISNUMBER(D131),D131,"")</f>
        <v>1</v>
      </c>
      <c r="W79">
        <v>4.125</v>
      </c>
      <c r="X79">
        <v>8.625</v>
      </c>
      <c r="Y79">
        <v>3.625</v>
      </c>
      <c r="Z79" t="s">
        <v>13</v>
      </c>
      <c r="AA79" s="24" t="str">
        <f>IF(AND(LEN(C131)&lt;6,LEN(C131)&gt;0),C131,"")</f>
        <v>SWC10</v>
      </c>
      <c r="AC79" t="s">
        <v>354</v>
      </c>
      <c r="AD79" t="str">
        <f>SUBSTITUTE(ADDRESS(1,ROWS(A$1:A77),4),1,"")</f>
        <v>BY</v>
      </c>
      <c r="AE79">
        <v>1</v>
      </c>
      <c r="AF79">
        <v>4.125</v>
      </c>
      <c r="AG79">
        <v>10.875</v>
      </c>
      <c r="AH79">
        <v>3.625</v>
      </c>
      <c r="AI79" t="s">
        <v>13</v>
      </c>
      <c r="AJ79" t="s">
        <v>130</v>
      </c>
      <c r="AK79" s="19" t="s">
        <v>415</v>
      </c>
    </row>
    <row r="80" spans="1:37">
      <c r="B80" s="5" t="s">
        <v>96</v>
      </c>
      <c r="C80" s="5" t="s">
        <v>103</v>
      </c>
      <c r="D80" s="5">
        <v>2</v>
      </c>
      <c r="E80" s="5">
        <v>17.562999999999999</v>
      </c>
      <c r="F80" s="5">
        <v>7.4379999999999997</v>
      </c>
      <c r="G80" s="5">
        <v>3.625</v>
      </c>
      <c r="H80" s="5" t="s">
        <v>8</v>
      </c>
      <c r="J80" s="25"/>
      <c r="K80" s="5" t="str">
        <f t="shared" si="9"/>
        <v>17.563-7.438-3.625-A</v>
      </c>
      <c r="M80" s="51" t="s">
        <v>338</v>
      </c>
      <c r="T80" s="68" t="str">
        <f>IF(ISBLANK(M132),"",M132)</f>
        <v>BY</v>
      </c>
      <c r="V80">
        <f>IF(ISNUMBER(D132),D132,"")</f>
        <v>1</v>
      </c>
      <c r="W80">
        <v>4.125</v>
      </c>
      <c r="X80">
        <v>12.625</v>
      </c>
      <c r="Y80">
        <v>3.625</v>
      </c>
      <c r="Z80" t="s">
        <v>13</v>
      </c>
      <c r="AA80" s="24" t="str">
        <f>IF(AND(LEN(C132)&lt;6,LEN(C132)&gt;0),C132,"")</f>
        <v>SWC11</v>
      </c>
      <c r="AC80" t="s">
        <v>363</v>
      </c>
      <c r="AD80" t="str">
        <f>SUBSTITUTE(ADDRESS(1,ROWS(A$1:A78),4),1,"")</f>
        <v>BZ</v>
      </c>
      <c r="AE80">
        <v>1</v>
      </c>
      <c r="AF80">
        <v>4.125</v>
      </c>
      <c r="AG80">
        <v>8.625</v>
      </c>
      <c r="AH80">
        <v>3.625</v>
      </c>
      <c r="AI80" t="s">
        <v>13</v>
      </c>
      <c r="AJ80" t="s">
        <v>147</v>
      </c>
      <c r="AK80" s="19" t="s">
        <v>415</v>
      </c>
    </row>
    <row r="81" spans="1:37">
      <c r="A81" s="10"/>
      <c r="B81" s="10" t="s">
        <v>96</v>
      </c>
      <c r="C81" s="10" t="s">
        <v>104</v>
      </c>
      <c r="D81" s="10">
        <v>1</v>
      </c>
      <c r="E81" s="10">
        <v>17.562999999999999</v>
      </c>
      <c r="F81" s="10">
        <v>7.125</v>
      </c>
      <c r="G81" s="10">
        <v>3.625</v>
      </c>
      <c r="H81" s="10" t="s">
        <v>8</v>
      </c>
      <c r="I81" s="10"/>
      <c r="J81" s="64"/>
      <c r="K81" s="5" t="str">
        <f t="shared" si="9"/>
        <v>17.563-7.125-3.625-A</v>
      </c>
      <c r="M81" s="51" t="s">
        <v>339</v>
      </c>
      <c r="T81" s="68" t="str">
        <f>IF(ISBLANK(M133),"",M133)</f>
        <v>BZ</v>
      </c>
      <c r="V81">
        <v>2</v>
      </c>
      <c r="W81">
        <v>4.125</v>
      </c>
      <c r="X81">
        <v>16</v>
      </c>
      <c r="Y81">
        <v>3.625</v>
      </c>
      <c r="Z81" t="s">
        <v>132</v>
      </c>
      <c r="AA81" s="69" t="s">
        <v>409</v>
      </c>
      <c r="AC81" t="s">
        <v>364</v>
      </c>
      <c r="AD81" t="str">
        <f>SUBSTITUTE(ADDRESS(1,ROWS(A$1:A79),4),1,"")</f>
        <v>CA</v>
      </c>
      <c r="AE81">
        <v>1</v>
      </c>
      <c r="AF81">
        <v>4.125</v>
      </c>
      <c r="AG81">
        <v>12.625</v>
      </c>
      <c r="AH81">
        <v>3.625</v>
      </c>
      <c r="AI81" t="s">
        <v>13</v>
      </c>
      <c r="AJ81" t="s">
        <v>148</v>
      </c>
      <c r="AK81" s="19" t="s">
        <v>415</v>
      </c>
    </row>
    <row r="82" spans="1:37" ht="15.75">
      <c r="A82" s="1" t="s">
        <v>18</v>
      </c>
      <c r="B82" s="2"/>
      <c r="C82" s="2"/>
      <c r="D82" s="2"/>
      <c r="E82" s="2"/>
      <c r="F82" s="2"/>
      <c r="G82" s="2"/>
      <c r="H82" s="2"/>
      <c r="I82" s="2"/>
      <c r="J82" s="44"/>
      <c r="K82" s="5" t="str">
        <f t="shared" si="9"/>
        <v/>
      </c>
      <c r="T82" s="68" t="str">
        <f>IF(ISBLANK(M136),"",M136)</f>
        <v>DP</v>
      </c>
      <c r="V82">
        <f>IF(ISNUMBER(D136),D136,"")</f>
        <v>2</v>
      </c>
      <c r="W82">
        <v>5.5</v>
      </c>
      <c r="X82">
        <v>36.384</v>
      </c>
      <c r="Y82">
        <v>8.625</v>
      </c>
      <c r="Z82" t="s">
        <v>16</v>
      </c>
      <c r="AA82" s="24" t="str">
        <f>IF(AND(LEN(C136)&lt;6,LEN(C136)&gt;0),C136,"")</f>
        <v>SWC13</v>
      </c>
      <c r="AC82" t="s">
        <v>370</v>
      </c>
      <c r="AD82" t="str">
        <f>SUBSTITUTE(ADDRESS(1,ROWS(A$1:A80),4),1,"")</f>
        <v>CB</v>
      </c>
      <c r="AE82">
        <v>1</v>
      </c>
      <c r="AF82">
        <v>4.125</v>
      </c>
      <c r="AG82">
        <v>9.5</v>
      </c>
      <c r="AH82">
        <v>3.625</v>
      </c>
      <c r="AI82" t="s">
        <v>13</v>
      </c>
      <c r="AJ82" t="s">
        <v>161</v>
      </c>
      <c r="AK82" s="19" t="s">
        <v>415</v>
      </c>
    </row>
    <row r="83" spans="1:37">
      <c r="B83" s="45" t="s">
        <v>2</v>
      </c>
      <c r="C83" s="66" t="s">
        <v>422</v>
      </c>
      <c r="D83" s="45" t="s">
        <v>3</v>
      </c>
      <c r="E83" s="45" t="s">
        <v>4</v>
      </c>
      <c r="F83" s="45" t="s">
        <v>5</v>
      </c>
      <c r="G83" s="45" t="s">
        <v>6</v>
      </c>
      <c r="H83" s="45" t="s">
        <v>7</v>
      </c>
      <c r="J83" s="24"/>
      <c r="K83" s="5" t="str">
        <f t="shared" si="9"/>
        <v/>
      </c>
      <c r="T83" s="68" t="str">
        <f>IF(ISBLANK(M137),"",M137)</f>
        <v>CA</v>
      </c>
      <c r="V83">
        <f>IF(ISNUMBER(D137),D137,"")</f>
        <v>2</v>
      </c>
      <c r="W83">
        <v>5.5</v>
      </c>
      <c r="X83">
        <v>54.481999999999999</v>
      </c>
      <c r="Y83">
        <v>8.625</v>
      </c>
      <c r="Z83" t="s">
        <v>16</v>
      </c>
      <c r="AA83" s="24" t="str">
        <f>IF(AND(LEN(C137)&lt;6,LEN(C137)&gt;0),C137,"")</f>
        <v>SWC14</v>
      </c>
      <c r="AC83" t="s">
        <v>371</v>
      </c>
      <c r="AD83" t="str">
        <f>SUBSTITUTE(ADDRESS(1,ROWS(A$1:A81),4),1,"")</f>
        <v>CC</v>
      </c>
      <c r="AE83">
        <v>1</v>
      </c>
      <c r="AF83">
        <v>4.125</v>
      </c>
      <c r="AG83">
        <v>11.25</v>
      </c>
      <c r="AH83">
        <v>3.625</v>
      </c>
      <c r="AI83" t="s">
        <v>13</v>
      </c>
      <c r="AJ83" t="s">
        <v>162</v>
      </c>
      <c r="AK83" s="19" t="s">
        <v>415</v>
      </c>
    </row>
    <row r="84" spans="1:37">
      <c r="A84" s="5" t="s">
        <v>105</v>
      </c>
      <c r="B84" s="5" t="s">
        <v>96</v>
      </c>
      <c r="C84" s="5" t="s">
        <v>106</v>
      </c>
      <c r="D84" s="5">
        <v>4</v>
      </c>
      <c r="E84" s="5">
        <v>39.625</v>
      </c>
      <c r="F84" s="5">
        <v>16</v>
      </c>
      <c r="G84" s="5">
        <v>3.625</v>
      </c>
      <c r="H84" s="5" t="s">
        <v>8</v>
      </c>
      <c r="J84" s="25"/>
      <c r="K84" s="5" t="str">
        <f t="shared" si="9"/>
        <v>39.625-16-3.625-A</v>
      </c>
      <c r="M84" s="51" t="s">
        <v>340</v>
      </c>
      <c r="T84" s="68" t="str">
        <f>IF(ISBLANK(M138),"",M138)</f>
        <v>CB</v>
      </c>
      <c r="V84">
        <f>IF(ISNUMBER(D138),D138,"")</f>
        <v>1</v>
      </c>
      <c r="W84">
        <v>5.5</v>
      </c>
      <c r="X84">
        <v>72.768000000000001</v>
      </c>
      <c r="Y84">
        <v>8.625</v>
      </c>
      <c r="Z84" t="s">
        <v>16</v>
      </c>
      <c r="AA84" s="24" t="str">
        <f>IF(AND(LEN(C138)&lt;6,LEN(C138)&gt;0),C138,"")</f>
        <v>SWC15</v>
      </c>
      <c r="AC84" t="s">
        <v>380</v>
      </c>
      <c r="AD84" t="str">
        <f>SUBSTITUTE(ADDRESS(1,ROWS(A$1:A82),4),1,"")</f>
        <v>CD</v>
      </c>
      <c r="AE84">
        <v>1</v>
      </c>
      <c r="AF84">
        <v>4.125</v>
      </c>
      <c r="AG84">
        <v>8.125</v>
      </c>
      <c r="AH84">
        <v>3.625</v>
      </c>
      <c r="AI84" t="s">
        <v>13</v>
      </c>
      <c r="AJ84" t="s">
        <v>182</v>
      </c>
      <c r="AK84" s="19" t="s">
        <v>415</v>
      </c>
    </row>
    <row r="85" spans="1:37">
      <c r="B85" s="5" t="s">
        <v>96</v>
      </c>
      <c r="C85" s="5" t="s">
        <v>107</v>
      </c>
      <c r="D85" s="5">
        <v>2</v>
      </c>
      <c r="E85" s="5">
        <v>28.125</v>
      </c>
      <c r="F85" s="5">
        <v>16</v>
      </c>
      <c r="G85" s="5">
        <v>3.625</v>
      </c>
      <c r="H85" s="5" t="s">
        <v>8</v>
      </c>
      <c r="J85" s="25"/>
      <c r="K85" s="5" t="str">
        <f t="shared" si="9"/>
        <v>28.125-16-3.625-A</v>
      </c>
      <c r="M85" s="51" t="s">
        <v>341</v>
      </c>
      <c r="T85" s="68" t="str">
        <f>IF(ISBLANK(M143),"",M143)</f>
        <v>CC</v>
      </c>
      <c r="V85">
        <f>IF(ISNUMBER(D143),D143,"")</f>
        <v>1</v>
      </c>
      <c r="W85">
        <v>37</v>
      </c>
      <c r="X85">
        <v>9.5</v>
      </c>
      <c r="Y85">
        <v>3.625</v>
      </c>
      <c r="Z85" t="s">
        <v>8</v>
      </c>
      <c r="AA85" s="24" t="str">
        <f>IF(AND(LEN(C143)&lt;6,LEN(C143)&gt;0),C143,"")</f>
        <v>SWD2</v>
      </c>
      <c r="AC85" t="s">
        <v>410</v>
      </c>
      <c r="AD85" t="str">
        <f>SUBSTITUTE(ADDRESS(1,ROWS(A$1:A83),4),1,"")</f>
        <v>CE</v>
      </c>
      <c r="AE85">
        <v>1</v>
      </c>
      <c r="AF85">
        <v>4.125</v>
      </c>
      <c r="AG85">
        <v>16</v>
      </c>
      <c r="AH85">
        <v>3.625</v>
      </c>
      <c r="AI85" s="19" t="s">
        <v>358</v>
      </c>
      <c r="AJ85" s="73" t="s">
        <v>428</v>
      </c>
    </row>
    <row r="86" spans="1:37">
      <c r="B86" s="5" t="s">
        <v>96</v>
      </c>
      <c r="C86" s="5" t="s">
        <v>108</v>
      </c>
      <c r="D86" s="5">
        <v>1</v>
      </c>
      <c r="E86" s="5">
        <v>39.625</v>
      </c>
      <c r="F86" s="5">
        <v>5</v>
      </c>
      <c r="G86" s="5">
        <v>3.625</v>
      </c>
      <c r="H86" s="5" t="s">
        <v>8</v>
      </c>
      <c r="J86" s="25"/>
      <c r="K86" s="5" t="str">
        <f t="shared" si="9"/>
        <v>39.625-5-3.625-A</v>
      </c>
      <c r="M86" s="51" t="s">
        <v>342</v>
      </c>
      <c r="T86" s="68" t="str">
        <f>IF(ISBLANK(M144),"",M144)</f>
        <v>CD</v>
      </c>
      <c r="V86">
        <f>IF(ISNUMBER(D144),D144,"")</f>
        <v>1</v>
      </c>
      <c r="W86">
        <v>37</v>
      </c>
      <c r="X86">
        <v>11.25</v>
      </c>
      <c r="Y86">
        <v>3.625</v>
      </c>
      <c r="Z86" t="s">
        <v>8</v>
      </c>
      <c r="AA86" s="24" t="str">
        <f>IF(AND(LEN(C144)&lt;6,LEN(C144)&gt;0),C144,"")</f>
        <v>SWD3</v>
      </c>
      <c r="AC86" t="s">
        <v>365</v>
      </c>
      <c r="AD86" t="str">
        <f>SUBSTITUTE(ADDRESS(1,ROWS(A$1:A84),4),1,"")</f>
        <v>CF</v>
      </c>
      <c r="AE86">
        <v>2</v>
      </c>
      <c r="AF86">
        <v>4.125</v>
      </c>
      <c r="AG86">
        <v>16</v>
      </c>
      <c r="AH86">
        <v>3.625</v>
      </c>
      <c r="AI86" s="19" t="s">
        <v>358</v>
      </c>
      <c r="AJ86" s="73" t="s">
        <v>432</v>
      </c>
    </row>
    <row r="87" spans="1:37">
      <c r="A87" s="10"/>
      <c r="B87" s="10" t="s">
        <v>96</v>
      </c>
      <c r="C87" s="10" t="s">
        <v>109</v>
      </c>
      <c r="D87" s="10">
        <v>1</v>
      </c>
      <c r="E87" s="10">
        <v>16.625</v>
      </c>
      <c r="F87" s="10">
        <v>16</v>
      </c>
      <c r="G87" s="10">
        <v>3.625</v>
      </c>
      <c r="H87" s="10" t="s">
        <v>8</v>
      </c>
      <c r="I87" s="10"/>
      <c r="J87" s="46"/>
      <c r="K87" s="5" t="str">
        <f t="shared" si="9"/>
        <v>16.625-16-3.625-A</v>
      </c>
      <c r="L87">
        <v>4</v>
      </c>
      <c r="M87" s="51" t="s">
        <v>326</v>
      </c>
      <c r="T87" s="68" t="str">
        <f>IF(ISBLANK(M149),"",M149)</f>
        <v>CE</v>
      </c>
      <c r="V87">
        <f>IF(ISNUMBER(D149),D149,"")</f>
        <v>1</v>
      </c>
      <c r="W87">
        <v>4.125</v>
      </c>
      <c r="X87">
        <v>9.5</v>
      </c>
      <c r="Y87">
        <v>3.625</v>
      </c>
      <c r="Z87" t="s">
        <v>13</v>
      </c>
      <c r="AA87" s="24" t="str">
        <f>IF(AND(LEN(C149)&lt;6,LEN(C149)&gt;0),C149,"")</f>
        <v>SWD6</v>
      </c>
      <c r="AC87" t="s">
        <v>377</v>
      </c>
      <c r="AD87" t="str">
        <f>SUBSTITUTE(ADDRESS(1,ROWS(A$1:A85),4),1,"")</f>
        <v>CG</v>
      </c>
      <c r="AE87">
        <v>1</v>
      </c>
      <c r="AF87">
        <v>4.125</v>
      </c>
      <c r="AG87">
        <v>10.375</v>
      </c>
      <c r="AH87">
        <v>3.625</v>
      </c>
      <c r="AI87" s="19" t="s">
        <v>358</v>
      </c>
      <c r="AJ87" s="73" t="s">
        <v>430</v>
      </c>
    </row>
    <row r="88" spans="1:37" ht="15.75">
      <c r="A88" s="1" t="s">
        <v>58</v>
      </c>
      <c r="J88" s="24"/>
      <c r="K88" s="5" t="str">
        <f t="shared" si="9"/>
        <v/>
      </c>
      <c r="T88" s="68" t="str">
        <f>IF(ISBLANK(M150),"",M150)</f>
        <v>CF</v>
      </c>
      <c r="V88">
        <f>IF(ISNUMBER(D150),D150,"")</f>
        <v>1</v>
      </c>
      <c r="W88">
        <v>4.125</v>
      </c>
      <c r="X88">
        <v>11.25</v>
      </c>
      <c r="Y88">
        <v>3.625</v>
      </c>
      <c r="Z88" t="s">
        <v>13</v>
      </c>
      <c r="AA88" s="24" t="str">
        <f>IF(AND(LEN(C150)&lt;6,LEN(C150)&gt;0),C150,"")</f>
        <v>SWD7</v>
      </c>
      <c r="AC88" t="s">
        <v>378</v>
      </c>
      <c r="AD88" t="str">
        <f>SUBSTITUTE(ADDRESS(1,ROWS(A$1:A86),4),1,"")</f>
        <v>CH</v>
      </c>
      <c r="AE88">
        <v>1</v>
      </c>
      <c r="AF88">
        <v>4.125</v>
      </c>
      <c r="AG88">
        <v>10.125</v>
      </c>
      <c r="AH88">
        <v>3.625</v>
      </c>
      <c r="AI88" s="19" t="s">
        <v>358</v>
      </c>
      <c r="AJ88" s="73" t="s">
        <v>431</v>
      </c>
    </row>
    <row r="89" spans="1:37">
      <c r="B89" s="45" t="s">
        <v>2</v>
      </c>
      <c r="C89" s="66" t="s">
        <v>422</v>
      </c>
      <c r="D89" s="45" t="s">
        <v>3</v>
      </c>
      <c r="E89" s="45" t="s">
        <v>4</v>
      </c>
      <c r="F89" s="45" t="s">
        <v>5</v>
      </c>
      <c r="G89" s="45" t="s">
        <v>6</v>
      </c>
      <c r="H89" s="45" t="s">
        <v>7</v>
      </c>
      <c r="J89" s="24"/>
      <c r="K89" s="5" t="str">
        <f t="shared" si="9"/>
        <v/>
      </c>
      <c r="T89" s="68" t="str">
        <f>IF(ISBLANK(M156),"",M156)</f>
        <v>CG</v>
      </c>
      <c r="V89">
        <f>IF(ISNUMBER(D156),D156,"")</f>
        <v>1</v>
      </c>
      <c r="W89">
        <v>17.562999999999999</v>
      </c>
      <c r="X89">
        <v>10.375</v>
      </c>
      <c r="Y89">
        <v>3.625</v>
      </c>
      <c r="Z89" t="s">
        <v>8</v>
      </c>
      <c r="AA89" s="24" t="str">
        <f>IF(AND(LEN(C156)&lt;6,LEN(C156)&gt;0),C156,"")</f>
        <v>SWE2</v>
      </c>
      <c r="AC89" t="s">
        <v>318</v>
      </c>
      <c r="AD89" t="str">
        <f>SUBSTITUTE(ADDRESS(1,ROWS(A$1:A87),4),1,"")</f>
        <v>CI</v>
      </c>
      <c r="AE89">
        <v>4</v>
      </c>
      <c r="AF89">
        <v>5.5</v>
      </c>
      <c r="AG89">
        <v>73.813000000000002</v>
      </c>
      <c r="AH89">
        <v>8.625</v>
      </c>
      <c r="AI89" t="s">
        <v>16</v>
      </c>
      <c r="AJ89" t="s">
        <v>70</v>
      </c>
      <c r="AK89" s="19" t="s">
        <v>415</v>
      </c>
    </row>
    <row r="90" spans="1:37">
      <c r="A90" s="5" t="s">
        <v>110</v>
      </c>
      <c r="B90" s="5" t="s">
        <v>96</v>
      </c>
      <c r="C90" s="5" t="s">
        <v>111</v>
      </c>
      <c r="D90" s="5">
        <v>12</v>
      </c>
      <c r="E90" s="5">
        <v>4.125</v>
      </c>
      <c r="F90" s="5">
        <v>16</v>
      </c>
      <c r="G90" s="5">
        <v>3.625</v>
      </c>
      <c r="H90" s="5" t="s">
        <v>13</v>
      </c>
      <c r="J90" s="25"/>
      <c r="K90" s="5" t="str">
        <f t="shared" si="9"/>
        <v>4.125-16-3.625-B</v>
      </c>
      <c r="L90">
        <v>1</v>
      </c>
      <c r="M90" s="51" t="s">
        <v>312</v>
      </c>
      <c r="T90" s="68" t="str">
        <f>IF(ISBLANK(M157),"",M157)</f>
        <v>CH</v>
      </c>
      <c r="V90">
        <f>IF(ISNUMBER(D157),D157,"")</f>
        <v>1</v>
      </c>
      <c r="W90">
        <v>17.562999999999999</v>
      </c>
      <c r="X90">
        <v>10.125</v>
      </c>
      <c r="Y90">
        <v>3.625</v>
      </c>
      <c r="Z90" t="s">
        <v>8</v>
      </c>
      <c r="AA90" s="24" t="str">
        <f>IF(AND(LEN(C157)&lt;6,LEN(C157)&gt;0),C157,"")</f>
        <v>SWE3</v>
      </c>
      <c r="AC90" t="s">
        <v>319</v>
      </c>
      <c r="AD90" t="str">
        <f>SUBSTITUTE(ADDRESS(1,ROWS(A$1:A88),4),1,"")</f>
        <v>CJ</v>
      </c>
      <c r="AE90">
        <v>1</v>
      </c>
      <c r="AF90">
        <v>5.5</v>
      </c>
      <c r="AG90">
        <v>67.25</v>
      </c>
      <c r="AH90">
        <v>8.625</v>
      </c>
      <c r="AI90" t="s">
        <v>16</v>
      </c>
      <c r="AJ90" t="s">
        <v>71</v>
      </c>
      <c r="AK90" s="19" t="s">
        <v>415</v>
      </c>
    </row>
    <row r="91" spans="1:37">
      <c r="B91" s="5" t="s">
        <v>96</v>
      </c>
      <c r="C91" s="5" t="s">
        <v>112</v>
      </c>
      <c r="D91" s="5">
        <v>2</v>
      </c>
      <c r="E91" s="5">
        <v>4.125</v>
      </c>
      <c r="F91" s="5">
        <v>7.4379999999999997</v>
      </c>
      <c r="G91" s="5">
        <v>3.625</v>
      </c>
      <c r="H91" s="5" t="s">
        <v>13</v>
      </c>
      <c r="J91" s="25"/>
      <c r="K91" s="5" t="str">
        <f t="shared" si="9"/>
        <v>4.125-7.438-3.625-B</v>
      </c>
      <c r="M91" s="51" t="s">
        <v>343</v>
      </c>
      <c r="T91" s="68" t="str">
        <f>IF(ISBLANK(M160),"",M160)</f>
        <v>CI</v>
      </c>
      <c r="V91">
        <f>IF(ISNUMBER(D160),D160,"")</f>
        <v>18</v>
      </c>
      <c r="W91">
        <v>19.25</v>
      </c>
      <c r="X91">
        <v>16</v>
      </c>
      <c r="Y91">
        <v>3.625</v>
      </c>
      <c r="Z91" t="s">
        <v>8</v>
      </c>
      <c r="AA91" s="24" t="str">
        <f>IF(AND(LEN(C160)&lt;6,LEN(C160)&gt;0),C160,"")</f>
        <v>SWE4</v>
      </c>
      <c r="AC91" t="s">
        <v>332</v>
      </c>
      <c r="AD91" t="str">
        <f>SUBSTITUTE(ADDRESS(1,ROWS(A$1:A89),4),1,"")</f>
        <v>CK</v>
      </c>
      <c r="AE91">
        <v>3</v>
      </c>
      <c r="AF91">
        <v>5.5</v>
      </c>
      <c r="AG91">
        <v>71.625</v>
      </c>
      <c r="AH91">
        <v>8.625</v>
      </c>
      <c r="AI91" t="s">
        <v>16</v>
      </c>
      <c r="AJ91" t="s">
        <v>278</v>
      </c>
      <c r="AK91" s="19" t="s">
        <v>415</v>
      </c>
    </row>
    <row r="92" spans="1:37">
      <c r="B92" s="5" t="s">
        <v>96</v>
      </c>
      <c r="C92" s="5" t="s">
        <v>113</v>
      </c>
      <c r="D92" s="5">
        <v>1</v>
      </c>
      <c r="E92" s="5">
        <v>4.125</v>
      </c>
      <c r="F92" s="5">
        <v>7.125</v>
      </c>
      <c r="G92" s="5">
        <v>3.625</v>
      </c>
      <c r="H92" s="5" t="s">
        <v>13</v>
      </c>
      <c r="J92" s="25"/>
      <c r="K92" s="5" t="str">
        <f t="shared" si="9"/>
        <v>4.125-7.125-3.625-B</v>
      </c>
      <c r="M92" s="51" t="s">
        <v>344</v>
      </c>
      <c r="T92" s="68" t="str">
        <f>IF(ISBLANK(M161),"",M161)</f>
        <v>CJ</v>
      </c>
      <c r="V92">
        <f>IF(ISNUMBER(D161),D161,"")</f>
        <v>1</v>
      </c>
      <c r="W92">
        <v>19.25</v>
      </c>
      <c r="X92">
        <v>10.375</v>
      </c>
      <c r="Y92">
        <v>3.625</v>
      </c>
      <c r="Z92" t="s">
        <v>8</v>
      </c>
      <c r="AA92" s="24" t="str">
        <f>IF(AND(LEN(C161)&lt;6,LEN(C161)&gt;0),C161,"")</f>
        <v>SWE5</v>
      </c>
      <c r="AC92" t="s">
        <v>333</v>
      </c>
      <c r="AD92" t="str">
        <f>SUBSTITUTE(ADDRESS(1,ROWS(A$1:A90),4),1,"")</f>
        <v>CL</v>
      </c>
      <c r="AE92">
        <v>1</v>
      </c>
      <c r="AF92">
        <v>5.5</v>
      </c>
      <c r="AG92">
        <v>41.813000000000002</v>
      </c>
      <c r="AH92">
        <v>8.625</v>
      </c>
      <c r="AI92" t="s">
        <v>16</v>
      </c>
      <c r="AJ92" t="s">
        <v>94</v>
      </c>
      <c r="AK92" s="19" t="s">
        <v>415</v>
      </c>
    </row>
    <row r="93" spans="1:37" ht="15.75">
      <c r="A93" s="1" t="s">
        <v>68</v>
      </c>
      <c r="B93" s="2"/>
      <c r="C93" s="2"/>
      <c r="D93" s="2"/>
      <c r="E93" s="2"/>
      <c r="F93" s="2"/>
      <c r="G93" s="2"/>
      <c r="H93" s="2"/>
      <c r="I93" s="2"/>
      <c r="J93" s="44"/>
      <c r="K93" s="5" t="str">
        <f t="shared" si="9"/>
        <v/>
      </c>
      <c r="T93" s="68" t="str">
        <f>IF(ISBLANK(M162),"",M162)</f>
        <v>CK</v>
      </c>
      <c r="V93">
        <f>IF(ISNUMBER(D162),D162,"")</f>
        <v>1</v>
      </c>
      <c r="W93">
        <v>19.25</v>
      </c>
      <c r="X93">
        <v>10.125</v>
      </c>
      <c r="Y93">
        <v>3.625</v>
      </c>
      <c r="Z93" t="s">
        <v>8</v>
      </c>
      <c r="AA93" s="24" t="str">
        <f>IF(AND(LEN(C162)&lt;6,LEN(C162)&gt;0),C162,"")</f>
        <v>SWE6</v>
      </c>
      <c r="AC93" t="s">
        <v>355</v>
      </c>
      <c r="AD93" t="str">
        <f>SUBSTITUTE(ADDRESS(1,ROWS(A$1:A91),4),1,"")</f>
        <v>CM</v>
      </c>
      <c r="AE93">
        <v>1</v>
      </c>
      <c r="AF93">
        <v>5.5</v>
      </c>
      <c r="AG93">
        <v>60</v>
      </c>
      <c r="AH93">
        <v>8.625</v>
      </c>
      <c r="AI93" t="s">
        <v>16</v>
      </c>
      <c r="AJ93" t="s">
        <v>134</v>
      </c>
      <c r="AK93" s="19" t="s">
        <v>415</v>
      </c>
    </row>
    <row r="94" spans="1:37">
      <c r="B94" s="45" t="s">
        <v>2</v>
      </c>
      <c r="C94" s="66" t="s">
        <v>422</v>
      </c>
      <c r="D94" s="45" t="s">
        <v>3</v>
      </c>
      <c r="E94" s="45" t="s">
        <v>4</v>
      </c>
      <c r="F94" s="45" t="s">
        <v>5</v>
      </c>
      <c r="G94" s="45" t="s">
        <v>6</v>
      </c>
      <c r="H94" s="45" t="s">
        <v>7</v>
      </c>
      <c r="J94" s="24"/>
      <c r="K94" s="5" t="str">
        <f t="shared" si="9"/>
        <v/>
      </c>
      <c r="T94" s="68" t="str">
        <f>IF(ISBLANK(M166),"",M166)</f>
        <v>CL</v>
      </c>
      <c r="V94">
        <f>IF(ISNUMBER(D166),D166,"")</f>
        <v>1</v>
      </c>
      <c r="W94">
        <v>4.125</v>
      </c>
      <c r="X94">
        <v>10.375</v>
      </c>
      <c r="Y94">
        <v>3.625</v>
      </c>
      <c r="Z94" t="s">
        <v>132</v>
      </c>
      <c r="AA94" s="24" t="str">
        <f>IF(AND(LEN(C166)&lt;6,LEN(C166)&gt;0),C166,"")</f>
        <v>SWE8</v>
      </c>
      <c r="AC94" t="s">
        <v>417</v>
      </c>
      <c r="AD94" t="str">
        <f>SUBSTITUTE(ADDRESS(1,ROWS(A$1:A92),4),1,"")</f>
        <v>CN</v>
      </c>
      <c r="AE94">
        <v>2</v>
      </c>
      <c r="AF94">
        <v>5.5</v>
      </c>
      <c r="AG94">
        <v>36.384</v>
      </c>
      <c r="AH94">
        <v>8.625</v>
      </c>
      <c r="AI94" t="s">
        <v>16</v>
      </c>
      <c r="AJ94" t="s">
        <v>151</v>
      </c>
      <c r="AK94" s="19" t="s">
        <v>415</v>
      </c>
    </row>
    <row r="95" spans="1:37">
      <c r="A95" s="5" t="s">
        <v>114</v>
      </c>
      <c r="B95" s="5" t="s">
        <v>96</v>
      </c>
      <c r="C95" s="5" t="s">
        <v>115</v>
      </c>
      <c r="D95" s="5">
        <v>1</v>
      </c>
      <c r="E95" s="5">
        <v>5.5</v>
      </c>
      <c r="F95" s="5">
        <v>71.625</v>
      </c>
      <c r="G95" s="5">
        <v>8.625</v>
      </c>
      <c r="H95" s="5" t="s">
        <v>16</v>
      </c>
      <c r="J95" s="24"/>
      <c r="K95" s="5" t="str">
        <f t="shared" si="9"/>
        <v>5.5-71.625-8.625-C</v>
      </c>
      <c r="L95">
        <v>5</v>
      </c>
      <c r="M95" s="51" t="s">
        <v>332</v>
      </c>
      <c r="T95" s="68" t="str">
        <f>IF(ISBLANK(M167),"",M167)</f>
        <v>CM</v>
      </c>
      <c r="V95">
        <f>IF(ISNUMBER(D167),D167,"")</f>
        <v>1</v>
      </c>
      <c r="W95">
        <v>4.125</v>
      </c>
      <c r="X95">
        <v>10.125</v>
      </c>
      <c r="Y95">
        <v>3.625</v>
      </c>
      <c r="Z95" t="s">
        <v>132</v>
      </c>
      <c r="AA95" s="24" t="str">
        <f>IF(AND(LEN(C167)&lt;6,LEN(C167)&gt;0),C167,"")</f>
        <v>SWE9</v>
      </c>
      <c r="AC95" t="s">
        <v>366</v>
      </c>
      <c r="AD95" t="str">
        <f>SUBSTITUTE(ADDRESS(1,ROWS(A$1:A93),4),1,"")</f>
        <v>CO</v>
      </c>
      <c r="AE95">
        <v>2</v>
      </c>
      <c r="AF95">
        <v>5.5</v>
      </c>
      <c r="AG95">
        <v>54.481999999999999</v>
      </c>
      <c r="AH95">
        <v>8.625</v>
      </c>
      <c r="AI95" t="s">
        <v>16</v>
      </c>
      <c r="AJ95" t="s">
        <v>152</v>
      </c>
      <c r="AK95" s="19" t="s">
        <v>415</v>
      </c>
    </row>
    <row r="96" spans="1:37">
      <c r="A96" s="10"/>
      <c r="B96" s="10" t="s">
        <v>96</v>
      </c>
      <c r="C96" s="10" t="s">
        <v>116</v>
      </c>
      <c r="D96" s="10">
        <v>1</v>
      </c>
      <c r="E96" s="10">
        <v>5.5</v>
      </c>
      <c r="F96" s="10">
        <v>51.625</v>
      </c>
      <c r="G96" s="10">
        <v>8.625</v>
      </c>
      <c r="H96" s="10" t="s">
        <v>117</v>
      </c>
      <c r="I96" s="59" t="s">
        <v>412</v>
      </c>
      <c r="J96" s="64"/>
      <c r="K96" s="5" t="str">
        <f t="shared" si="9"/>
        <v>5.5-51.625-8.625-C*</v>
      </c>
      <c r="M96" s="51" t="s">
        <v>345</v>
      </c>
      <c r="T96" s="68" t="str">
        <f>IF(ISBLANK(M172),"",M172)</f>
        <v>CN</v>
      </c>
      <c r="V96">
        <f>IF(ISNUMBER(D172),D172,"")</f>
        <v>1</v>
      </c>
      <c r="W96">
        <v>37</v>
      </c>
      <c r="X96">
        <v>8.125</v>
      </c>
      <c r="Y96">
        <v>3.625</v>
      </c>
      <c r="Z96" t="s">
        <v>8</v>
      </c>
      <c r="AA96" s="24" t="str">
        <f>IF(AND(LEN(C172)&lt;6,LEN(C172)&gt;0),C172,"")</f>
        <v>WW2</v>
      </c>
      <c r="AC96" t="s">
        <v>367</v>
      </c>
      <c r="AD96" t="str">
        <f>SUBSTITUTE(ADDRESS(1,ROWS(A$1:A94),4),1,"")</f>
        <v>CP</v>
      </c>
      <c r="AE96">
        <v>1</v>
      </c>
      <c r="AF96">
        <v>5.5</v>
      </c>
      <c r="AG96">
        <v>72.768000000000001</v>
      </c>
      <c r="AH96">
        <v>8.625</v>
      </c>
      <c r="AI96" t="s">
        <v>16</v>
      </c>
      <c r="AJ96" t="s">
        <v>153</v>
      </c>
      <c r="AK96" s="19" t="s">
        <v>415</v>
      </c>
    </row>
    <row r="97" spans="1:37" ht="23.25">
      <c r="A97" s="61" t="s">
        <v>120</v>
      </c>
      <c r="B97" s="10"/>
      <c r="C97" s="10"/>
      <c r="D97" s="10"/>
      <c r="E97" s="10"/>
      <c r="F97" s="10"/>
      <c r="G97" s="10"/>
      <c r="H97" s="10"/>
      <c r="I97" s="10"/>
      <c r="J97" s="46"/>
      <c r="K97" s="5" t="str">
        <f t="shared" si="9"/>
        <v/>
      </c>
      <c r="T97" s="68" t="str">
        <f>IF(ISBLANK(M176),"",M176)</f>
        <v>CO</v>
      </c>
      <c r="V97">
        <f>IF(ISNUMBER(D176),D176,"")</f>
        <v>1</v>
      </c>
      <c r="W97">
        <v>4.125</v>
      </c>
      <c r="X97">
        <v>8.125</v>
      </c>
      <c r="Y97">
        <v>3.625</v>
      </c>
      <c r="Z97" t="s">
        <v>13</v>
      </c>
      <c r="AA97" s="24" t="str">
        <f>IF(AND(LEN(C176)&lt;6,LEN(C176)&gt;0),C176,"")</f>
        <v>WW4</v>
      </c>
      <c r="AC97" t="s">
        <v>345</v>
      </c>
      <c r="AD97" t="str">
        <f>SUBSTITUTE(ADDRESS(1,ROWS(A$1:A95),4),1,"")</f>
        <v>CQ</v>
      </c>
      <c r="AE97">
        <v>1</v>
      </c>
      <c r="AF97">
        <v>5.5</v>
      </c>
      <c r="AG97">
        <v>51.625</v>
      </c>
      <c r="AH97">
        <v>8.625</v>
      </c>
      <c r="AI97" s="19" t="s">
        <v>384</v>
      </c>
      <c r="AJ97" s="73" t="s">
        <v>429</v>
      </c>
    </row>
    <row r="98" spans="1:37" ht="15.75">
      <c r="A98" s="1" t="s">
        <v>118</v>
      </c>
      <c r="B98" s="2"/>
      <c r="C98" s="2"/>
      <c r="D98" s="2"/>
      <c r="E98" s="2"/>
      <c r="F98" s="2"/>
      <c r="G98" s="2"/>
      <c r="H98" s="2"/>
      <c r="I98" s="2"/>
      <c r="J98" s="44"/>
      <c r="K98" s="5" t="str">
        <f t="shared" si="9"/>
        <v/>
      </c>
      <c r="T98" s="68" t="str">
        <f>IF(ISBLANK(M180),"",M180)</f>
        <v>CP</v>
      </c>
      <c r="V98">
        <f>IF(ISNUMBER(D180),D180,"")</f>
        <v>4</v>
      </c>
      <c r="W98">
        <v>4.625</v>
      </c>
      <c r="X98">
        <v>18.312999999999999</v>
      </c>
      <c r="Y98">
        <v>13.813000000000001</v>
      </c>
      <c r="Z98" t="s">
        <v>187</v>
      </c>
      <c r="AA98" s="24" t="str">
        <f>IF(AND(LEN(C180)&lt;6,LEN(C180)&gt;0),C180,"")</f>
        <v>P1</v>
      </c>
      <c r="AC98" t="s">
        <v>406</v>
      </c>
      <c r="AD98" t="str">
        <f>SUBSTITUTE(ADDRESS(1,ROWS(A$1:A96),4),1,"")</f>
        <v>CR</v>
      </c>
      <c r="AE98">
        <v>4</v>
      </c>
      <c r="AF98">
        <v>22.125</v>
      </c>
      <c r="AG98">
        <v>3.625</v>
      </c>
      <c r="AH98">
        <v>4.625</v>
      </c>
      <c r="AI98" t="s">
        <v>19</v>
      </c>
      <c r="AJ98" t="s">
        <v>273</v>
      </c>
      <c r="AK98" s="19" t="s">
        <v>415</v>
      </c>
    </row>
    <row r="99" spans="1:37">
      <c r="B99" s="45" t="s">
        <v>2</v>
      </c>
      <c r="C99" s="66" t="s">
        <v>422</v>
      </c>
      <c r="D99" s="45" t="s">
        <v>3</v>
      </c>
      <c r="E99" s="45" t="s">
        <v>4</v>
      </c>
      <c r="F99" s="45" t="s">
        <v>5</v>
      </c>
      <c r="G99" s="45" t="s">
        <v>6</v>
      </c>
      <c r="H99" s="45" t="s">
        <v>7</v>
      </c>
      <c r="J99" s="24"/>
      <c r="K99" s="5" t="str">
        <f t="shared" si="9"/>
        <v/>
      </c>
      <c r="T99" s="68" t="str">
        <f>IF(ISBLANK(M181),"",M181)</f>
        <v>CQ</v>
      </c>
      <c r="V99">
        <f>IF(ISNUMBER(D181),D181,"")</f>
        <v>4</v>
      </c>
      <c r="W99">
        <v>4.625</v>
      </c>
      <c r="X99">
        <v>18.312999999999999</v>
      </c>
      <c r="Y99">
        <v>13.813000000000001</v>
      </c>
      <c r="Z99" t="s">
        <v>189</v>
      </c>
      <c r="AA99" s="24" t="str">
        <f>IF(AND(LEN(C181)&lt;6,LEN(C181)&gt;0),C181,"")</f>
        <v>P2</v>
      </c>
      <c r="AC99" t="s">
        <v>385</v>
      </c>
      <c r="AD99" t="str">
        <f>SUBSTITUTE(ADDRESS(1,ROWS(A$1:A97),4),1,"")</f>
        <v>CS</v>
      </c>
      <c r="AE99">
        <v>3</v>
      </c>
      <c r="AF99">
        <v>2.75</v>
      </c>
      <c r="AG99">
        <v>47.024999999999999</v>
      </c>
      <c r="AH99">
        <v>16.75</v>
      </c>
      <c r="AI99" t="s">
        <v>22</v>
      </c>
      <c r="AJ99" t="s">
        <v>195</v>
      </c>
      <c r="AK99" s="19" t="s">
        <v>415</v>
      </c>
    </row>
    <row r="100" spans="1:37">
      <c r="A100" s="5" t="s">
        <v>119</v>
      </c>
      <c r="B100" s="5" t="s">
        <v>120</v>
      </c>
      <c r="C100" s="5" t="s">
        <v>121</v>
      </c>
      <c r="D100" s="5">
        <v>4</v>
      </c>
      <c r="E100" s="5">
        <v>37</v>
      </c>
      <c r="F100" s="5">
        <v>16</v>
      </c>
      <c r="G100" s="5">
        <v>3.625</v>
      </c>
      <c r="H100" s="5" t="s">
        <v>8</v>
      </c>
      <c r="J100" s="24"/>
      <c r="K100" s="5" t="str">
        <f t="shared" si="9"/>
        <v>37-16-3.625-A</v>
      </c>
      <c r="L100">
        <v>6</v>
      </c>
      <c r="M100" s="51" t="s">
        <v>346</v>
      </c>
      <c r="T100" s="68" t="str">
        <f>IF(ISBLANK(M182),"",M182)</f>
        <v>CR</v>
      </c>
      <c r="V100">
        <f>IF(ISNUMBER(D182),D182,"")</f>
        <v>4</v>
      </c>
      <c r="W100">
        <v>3</v>
      </c>
      <c r="X100">
        <v>10.688000000000001</v>
      </c>
      <c r="Y100">
        <v>26.222999999999999</v>
      </c>
      <c r="Z100" t="s">
        <v>187</v>
      </c>
      <c r="AA100" s="24" t="str">
        <f>IF(AND(LEN(C182)&lt;6,LEN(C182)&gt;0),C182,"")</f>
        <v>P3</v>
      </c>
      <c r="AC100" t="s">
        <v>386</v>
      </c>
      <c r="AD100" t="str">
        <f>SUBSTITUTE(ADDRESS(1,ROWS(A$1:A98),4),1,"")</f>
        <v>CT</v>
      </c>
      <c r="AE100">
        <v>2</v>
      </c>
      <c r="AF100">
        <v>2.75</v>
      </c>
      <c r="AG100">
        <v>47.838000000000001</v>
      </c>
      <c r="AH100">
        <v>16.75</v>
      </c>
      <c r="AI100" t="s">
        <v>22</v>
      </c>
      <c r="AJ100" t="s">
        <v>196</v>
      </c>
      <c r="AK100" s="19" t="s">
        <v>415</v>
      </c>
    </row>
    <row r="101" spans="1:37">
      <c r="B101" s="5" t="s">
        <v>120</v>
      </c>
      <c r="C101" s="5" t="s">
        <v>122</v>
      </c>
      <c r="D101" s="5">
        <v>1</v>
      </c>
      <c r="E101" s="5">
        <v>37</v>
      </c>
      <c r="F101" s="5">
        <v>13.375</v>
      </c>
      <c r="G101" s="5">
        <v>3.625</v>
      </c>
      <c r="H101" s="5" t="s">
        <v>8</v>
      </c>
      <c r="J101" s="24"/>
      <c r="K101" s="5" t="str">
        <f t="shared" si="9"/>
        <v>37-13.375-3.625-A</v>
      </c>
      <c r="L101">
        <v>7</v>
      </c>
      <c r="M101" s="51" t="s">
        <v>347</v>
      </c>
      <c r="T101" s="68" t="str">
        <f>IF(ISBLANK(M183),"",M183)</f>
        <v>CS</v>
      </c>
      <c r="V101">
        <f>IF(ISNUMBER(D183),D183,"")</f>
        <v>4</v>
      </c>
      <c r="W101">
        <v>3</v>
      </c>
      <c r="X101">
        <v>36.466000000000001</v>
      </c>
      <c r="Y101">
        <v>13.188000000000001</v>
      </c>
      <c r="Z101" t="s">
        <v>187</v>
      </c>
      <c r="AA101" s="24" t="str">
        <f>IF(AND(LEN(C183)&lt;6,LEN(C183)&gt;0),C183,"")</f>
        <v>P4</v>
      </c>
      <c r="AC101" t="s">
        <v>387</v>
      </c>
      <c r="AD101" t="str">
        <f>SUBSTITUTE(ADDRESS(1,ROWS(A$1:A99),4),1,"")</f>
        <v>CU</v>
      </c>
      <c r="AE101">
        <v>13</v>
      </c>
      <c r="AF101">
        <v>27.812999999999999</v>
      </c>
      <c r="AG101">
        <v>16</v>
      </c>
      <c r="AH101">
        <v>1</v>
      </c>
      <c r="AI101" t="s">
        <v>25</v>
      </c>
      <c r="AJ101" t="s">
        <v>199</v>
      </c>
      <c r="AK101" s="19" t="s">
        <v>415</v>
      </c>
    </row>
    <row r="102" spans="1:37">
      <c r="B102" s="5" t="s">
        <v>120</v>
      </c>
      <c r="C102" s="5" t="s">
        <v>123</v>
      </c>
      <c r="D102" s="5">
        <v>1</v>
      </c>
      <c r="E102" s="5">
        <v>37</v>
      </c>
      <c r="F102" s="5">
        <v>9.875</v>
      </c>
      <c r="G102" s="5">
        <v>3.625</v>
      </c>
      <c r="H102" s="5" t="s">
        <v>8</v>
      </c>
      <c r="J102" s="25"/>
      <c r="K102" s="5" t="str">
        <f t="shared" si="9"/>
        <v>37-9.875-3.625-A</v>
      </c>
      <c r="M102" s="51" t="s">
        <v>348</v>
      </c>
      <c r="T102" s="68" t="str">
        <f>IF(ISBLANK(M186),"",M186)</f>
        <v>CT</v>
      </c>
      <c r="V102">
        <f>IF(ISNUMBER(D186),D186,"")</f>
        <v>3</v>
      </c>
      <c r="W102">
        <v>2.75</v>
      </c>
      <c r="X102">
        <v>47.024999999999999</v>
      </c>
      <c r="Y102">
        <v>16.75</v>
      </c>
      <c r="Z102" t="s">
        <v>22</v>
      </c>
      <c r="AA102" s="24" t="str">
        <f>IF(AND(LEN(C186)&lt;6,LEN(C186)&gt;0),C186,"")</f>
        <v>P5</v>
      </c>
      <c r="AC102" t="s">
        <v>388</v>
      </c>
      <c r="AD102" t="str">
        <f>SUBSTITUTE(ADDRESS(1,ROWS(A$1:A100),4),1,"")</f>
        <v>CV</v>
      </c>
      <c r="AE102">
        <v>2</v>
      </c>
      <c r="AF102">
        <v>27.812999999999999</v>
      </c>
      <c r="AG102">
        <v>12.5</v>
      </c>
      <c r="AH102">
        <v>1</v>
      </c>
      <c r="AI102" t="s">
        <v>25</v>
      </c>
      <c r="AJ102" t="s">
        <v>200</v>
      </c>
      <c r="AK102" s="19" t="s">
        <v>415</v>
      </c>
    </row>
    <row r="103" spans="1:37">
      <c r="B103" s="5" t="s">
        <v>120</v>
      </c>
      <c r="C103" s="5" t="s">
        <v>124</v>
      </c>
      <c r="D103" s="5">
        <v>1</v>
      </c>
      <c r="E103" s="5">
        <v>37</v>
      </c>
      <c r="F103" s="5">
        <v>5.75</v>
      </c>
      <c r="G103" s="5">
        <v>3.625</v>
      </c>
      <c r="H103" s="5" t="s">
        <v>8</v>
      </c>
      <c r="J103" s="25"/>
      <c r="K103" s="5" t="str">
        <f t="shared" si="9"/>
        <v>37-5.75-3.625-A</v>
      </c>
      <c r="M103" s="51" t="s">
        <v>349</v>
      </c>
      <c r="T103" s="68" t="str">
        <f>IF(ISBLANK(M187),"",M187)</f>
        <v>CU</v>
      </c>
      <c r="V103">
        <f>IF(ISNUMBER(D187),D187,"")</f>
        <v>2</v>
      </c>
      <c r="W103">
        <v>2.75</v>
      </c>
      <c r="X103">
        <v>47.838000000000001</v>
      </c>
      <c r="Y103">
        <v>16.75</v>
      </c>
      <c r="Z103" t="s">
        <v>22</v>
      </c>
      <c r="AA103" s="24" t="str">
        <f>IF(AND(LEN(C187)&lt;6,LEN(C187)&gt;0),C187,"")</f>
        <v>P6</v>
      </c>
      <c r="AC103" t="s">
        <v>389</v>
      </c>
      <c r="AD103" t="str">
        <f>SUBSTITUTE(ADDRESS(1,ROWS(A$1:A101),4),1,"")</f>
        <v>CW</v>
      </c>
      <c r="AE103">
        <v>13</v>
      </c>
      <c r="AF103">
        <v>31.812999999999999</v>
      </c>
      <c r="AG103">
        <v>16</v>
      </c>
      <c r="AH103">
        <v>1</v>
      </c>
      <c r="AI103" t="s">
        <v>25</v>
      </c>
      <c r="AJ103" t="s">
        <v>201</v>
      </c>
      <c r="AK103" s="19" t="s">
        <v>415</v>
      </c>
    </row>
    <row r="104" spans="1:37">
      <c r="B104" s="5" t="s">
        <v>120</v>
      </c>
      <c r="C104" s="5" t="s">
        <v>125</v>
      </c>
      <c r="D104" s="5">
        <v>1</v>
      </c>
      <c r="E104" s="5">
        <v>37</v>
      </c>
      <c r="F104" s="5">
        <v>4.75</v>
      </c>
      <c r="G104" s="5">
        <v>3.625</v>
      </c>
      <c r="H104" s="5" t="s">
        <v>8</v>
      </c>
      <c r="J104" s="25"/>
      <c r="K104" s="5" t="str">
        <f t="shared" si="9"/>
        <v>37-4.75-3.625-A</v>
      </c>
      <c r="M104" s="51" t="s">
        <v>350</v>
      </c>
      <c r="T104" s="68" t="str">
        <f>IF(ISBLANK(M190),"",M190)</f>
        <v>CV</v>
      </c>
      <c r="V104">
        <f>IF(ISNUMBER(D190),D190,"")</f>
        <v>13</v>
      </c>
      <c r="W104">
        <v>27.812999999999999</v>
      </c>
      <c r="X104">
        <v>16</v>
      </c>
      <c r="Y104">
        <v>1</v>
      </c>
      <c r="Z104" t="s">
        <v>25</v>
      </c>
      <c r="AA104" s="24" t="str">
        <f>IF(AND(LEN(C190)&lt;6,LEN(C190)&gt;0),C190,"")</f>
        <v>P7</v>
      </c>
      <c r="AC104" t="s">
        <v>390</v>
      </c>
      <c r="AD104" t="str">
        <f>SUBSTITUTE(ADDRESS(1,ROWS(A$1:A102),4),1,"")</f>
        <v>CX</v>
      </c>
      <c r="AE104">
        <v>2</v>
      </c>
      <c r="AF104">
        <v>31.812999999999999</v>
      </c>
      <c r="AG104">
        <v>12.5</v>
      </c>
      <c r="AH104">
        <v>1</v>
      </c>
      <c r="AI104" t="s">
        <v>25</v>
      </c>
      <c r="AJ104" t="s">
        <v>202</v>
      </c>
      <c r="AK104" s="19" t="s">
        <v>415</v>
      </c>
    </row>
    <row r="105" spans="1:37">
      <c r="A105" s="10"/>
      <c r="B105" s="10" t="s">
        <v>120</v>
      </c>
      <c r="C105" s="10" t="s">
        <v>126</v>
      </c>
      <c r="D105" s="10">
        <v>1</v>
      </c>
      <c r="E105" s="10">
        <v>37</v>
      </c>
      <c r="F105" s="10">
        <v>10.875</v>
      </c>
      <c r="G105" s="10">
        <v>3.625</v>
      </c>
      <c r="H105" s="10" t="s">
        <v>8</v>
      </c>
      <c r="I105" s="10"/>
      <c r="J105" s="64"/>
      <c r="K105" s="5" t="str">
        <f t="shared" si="9"/>
        <v>37-10.875-3.625-A</v>
      </c>
      <c r="M105" s="51" t="s">
        <v>351</v>
      </c>
      <c r="T105" s="68" t="str">
        <f>IF(ISBLANK(M191),"",M191)</f>
        <v>CW</v>
      </c>
      <c r="V105">
        <f>IF(ISNUMBER(D191),D191,"")</f>
        <v>2</v>
      </c>
      <c r="W105">
        <v>27.812999999999999</v>
      </c>
      <c r="X105">
        <v>12.5</v>
      </c>
      <c r="Y105">
        <v>1</v>
      </c>
      <c r="Z105" t="s">
        <v>25</v>
      </c>
      <c r="AA105" s="24" t="str">
        <f>IF(AND(LEN(C191)&lt;6,LEN(C191)&gt;0),C191,"")</f>
        <v>P8</v>
      </c>
      <c r="AC105" t="s">
        <v>391</v>
      </c>
      <c r="AD105" t="str">
        <f>SUBSTITUTE(ADDRESS(1,ROWS(A$1:A103),4),1,"")</f>
        <v>CY</v>
      </c>
      <c r="AE105">
        <v>13</v>
      </c>
      <c r="AF105">
        <v>27</v>
      </c>
      <c r="AG105">
        <v>16</v>
      </c>
      <c r="AH105">
        <v>1</v>
      </c>
      <c r="AI105" t="s">
        <v>25</v>
      </c>
      <c r="AJ105" t="s">
        <v>206</v>
      </c>
      <c r="AK105" s="19" t="s">
        <v>415</v>
      </c>
    </row>
    <row r="106" spans="1:37" ht="15.75">
      <c r="A106" s="1" t="s">
        <v>58</v>
      </c>
      <c r="J106" s="24"/>
      <c r="K106" s="5" t="str">
        <f t="shared" si="9"/>
        <v/>
      </c>
      <c r="T106" s="68" t="str">
        <f>IF(ISBLANK(M192),"",M192)</f>
        <v>CX</v>
      </c>
      <c r="V106">
        <f>IF(ISNUMBER(D192),D192,"")</f>
        <v>13</v>
      </c>
      <c r="W106">
        <v>31.812999999999999</v>
      </c>
      <c r="X106">
        <v>16</v>
      </c>
      <c r="Y106">
        <v>1</v>
      </c>
      <c r="Z106" t="s">
        <v>25</v>
      </c>
      <c r="AA106" s="24" t="str">
        <f>IF(AND(LEN(C192)&lt;6,LEN(C192)&gt;0),C192,"")</f>
        <v>P9</v>
      </c>
      <c r="AC106" t="s">
        <v>392</v>
      </c>
      <c r="AD106" t="str">
        <f>SUBSTITUTE(ADDRESS(1,ROWS(A$1:A104),4),1,"")</f>
        <v>CZ</v>
      </c>
      <c r="AE106">
        <v>2</v>
      </c>
      <c r="AF106">
        <v>27</v>
      </c>
      <c r="AG106">
        <v>12.5</v>
      </c>
      <c r="AH106">
        <v>1</v>
      </c>
      <c r="AI106" t="s">
        <v>25</v>
      </c>
      <c r="AJ106" t="s">
        <v>207</v>
      </c>
      <c r="AK106" s="19" t="s">
        <v>415</v>
      </c>
    </row>
    <row r="107" spans="1:37">
      <c r="B107" s="45" t="s">
        <v>2</v>
      </c>
      <c r="C107" s="66" t="s">
        <v>422</v>
      </c>
      <c r="D107" s="45" t="s">
        <v>3</v>
      </c>
      <c r="E107" s="45" t="s">
        <v>4</v>
      </c>
      <c r="F107" s="45" t="s">
        <v>5</v>
      </c>
      <c r="G107" s="45" t="s">
        <v>6</v>
      </c>
      <c r="H107" s="45" t="s">
        <v>7</v>
      </c>
      <c r="J107" s="24"/>
      <c r="K107" s="5" t="str">
        <f t="shared" si="9"/>
        <v/>
      </c>
      <c r="T107" s="68" t="str">
        <f>IF(ISBLANK(M193),"",M193)</f>
        <v>CY</v>
      </c>
      <c r="V107">
        <f>IF(ISNUMBER(D193),D193,"")</f>
        <v>2</v>
      </c>
      <c r="W107">
        <v>31.812999999999999</v>
      </c>
      <c r="X107">
        <v>12.5</v>
      </c>
      <c r="Y107">
        <v>1</v>
      </c>
      <c r="Z107" t="s">
        <v>25</v>
      </c>
      <c r="AA107" s="24" t="str">
        <f>IF(AND(LEN(C193)&lt;6,LEN(C193)&gt;0),C193,"")</f>
        <v>P10</v>
      </c>
      <c r="AC107" t="s">
        <v>393</v>
      </c>
      <c r="AD107" t="str">
        <f>SUBSTITUTE(ADDRESS(1,ROWS(A$1:A105),4),1,"")</f>
        <v>DA</v>
      </c>
      <c r="AE107">
        <v>4</v>
      </c>
      <c r="AF107">
        <v>44.438000000000002</v>
      </c>
      <c r="AG107">
        <v>9.125</v>
      </c>
      <c r="AH107">
        <v>1</v>
      </c>
      <c r="AI107" t="s">
        <v>25</v>
      </c>
      <c r="AJ107" t="s">
        <v>282</v>
      </c>
      <c r="AK107" s="19" t="s">
        <v>415</v>
      </c>
    </row>
    <row r="108" spans="1:37">
      <c r="A108" s="5" t="s">
        <v>127</v>
      </c>
      <c r="B108" s="5" t="s">
        <v>120</v>
      </c>
      <c r="C108" s="5" t="s">
        <v>128</v>
      </c>
      <c r="D108" s="5">
        <v>1</v>
      </c>
      <c r="E108" s="5">
        <v>4.125</v>
      </c>
      <c r="F108" s="5">
        <v>13.375</v>
      </c>
      <c r="G108" s="5">
        <v>3.625</v>
      </c>
      <c r="H108" s="5" t="s">
        <v>13</v>
      </c>
      <c r="J108" s="24"/>
      <c r="K108" s="5" t="str">
        <f t="shared" si="9"/>
        <v>4.125-13.375-3.625-B</v>
      </c>
      <c r="L108">
        <v>8</v>
      </c>
      <c r="M108" s="51" t="s">
        <v>352</v>
      </c>
      <c r="T108" s="68" t="str">
        <f>IF(ISBLANK(M196),"",M196)</f>
        <v>CZ</v>
      </c>
      <c r="V108">
        <f>IF(ISNUMBER(D196),D196,"")</f>
        <v>13</v>
      </c>
      <c r="W108">
        <v>27</v>
      </c>
      <c r="X108">
        <v>16</v>
      </c>
      <c r="Y108">
        <v>1</v>
      </c>
      <c r="Z108" t="s">
        <v>25</v>
      </c>
      <c r="AA108" s="24" t="str">
        <f>IF(AND(LEN(C196)&lt;6,LEN(C196)&gt;0),C196,"")</f>
        <v>P11</v>
      </c>
      <c r="AC108" t="s">
        <v>394</v>
      </c>
      <c r="AD108" t="str">
        <f>SUBSTITUTE(ADDRESS(1,ROWS(A$1:A106),4),1,"")</f>
        <v>DB</v>
      </c>
      <c r="AE108">
        <v>5</v>
      </c>
      <c r="AF108">
        <v>44.438000000000002</v>
      </c>
      <c r="AG108">
        <v>16</v>
      </c>
      <c r="AH108">
        <v>1</v>
      </c>
      <c r="AI108" t="s">
        <v>25</v>
      </c>
      <c r="AJ108" t="s">
        <v>283</v>
      </c>
      <c r="AK108" s="19" t="s">
        <v>415</v>
      </c>
    </row>
    <row r="109" spans="1:37">
      <c r="B109" s="5" t="s">
        <v>120</v>
      </c>
      <c r="C109" s="5" t="s">
        <v>129</v>
      </c>
      <c r="D109" s="5">
        <v>1</v>
      </c>
      <c r="E109" s="5">
        <v>4.125</v>
      </c>
      <c r="F109" s="5">
        <v>9.875</v>
      </c>
      <c r="G109" s="5">
        <v>3.625</v>
      </c>
      <c r="H109" s="5" t="s">
        <v>13</v>
      </c>
      <c r="J109" s="25"/>
      <c r="K109" s="5" t="str">
        <f t="shared" si="9"/>
        <v>4.125-9.875-3.625-B</v>
      </c>
      <c r="M109" s="51" t="s">
        <v>353</v>
      </c>
      <c r="T109" s="68" t="str">
        <f>IF(ISBLANK(M197),"",M197)</f>
        <v>DA</v>
      </c>
      <c r="V109">
        <f>IF(ISNUMBER(D197),D197,"")</f>
        <v>2</v>
      </c>
      <c r="W109">
        <v>27</v>
      </c>
      <c r="X109">
        <v>12.5</v>
      </c>
      <c r="Y109">
        <v>1</v>
      </c>
      <c r="Z109" t="s">
        <v>25</v>
      </c>
      <c r="AA109" s="24" t="str">
        <f>IF(AND(LEN(C197)&lt;6,LEN(C197)&gt;0),C197,"")</f>
        <v>P12</v>
      </c>
      <c r="AC109" t="s">
        <v>395</v>
      </c>
      <c r="AD109" t="str">
        <f>SUBSTITUTE(ADDRESS(1,ROWS(A$1:A107),4),1,"")</f>
        <v>DC</v>
      </c>
      <c r="AE109">
        <v>4</v>
      </c>
      <c r="AF109">
        <v>46.813000000000002</v>
      </c>
      <c r="AG109">
        <v>9.125</v>
      </c>
      <c r="AH109">
        <v>1</v>
      </c>
      <c r="AI109" t="s">
        <v>25</v>
      </c>
      <c r="AJ109" t="s">
        <v>286</v>
      </c>
      <c r="AK109" s="19" t="s">
        <v>415</v>
      </c>
    </row>
    <row r="110" spans="1:37">
      <c r="B110" s="5" t="s">
        <v>120</v>
      </c>
      <c r="C110" s="5" t="s">
        <v>130</v>
      </c>
      <c r="D110" s="5">
        <v>1</v>
      </c>
      <c r="E110" s="5">
        <v>4.125</v>
      </c>
      <c r="F110" s="5">
        <v>10.875</v>
      </c>
      <c r="G110" s="5">
        <v>3.625</v>
      </c>
      <c r="H110" s="5" t="s">
        <v>13</v>
      </c>
      <c r="J110" s="25"/>
      <c r="K110" s="5" t="str">
        <f t="shared" si="9"/>
        <v>4.125-10.875-3.625-B</v>
      </c>
      <c r="M110" s="51" t="s">
        <v>354</v>
      </c>
      <c r="T110" s="68" t="str">
        <f>IF(ISBLANK(M200),"",M200)</f>
        <v>DB</v>
      </c>
      <c r="V110">
        <v>4</v>
      </c>
      <c r="W110">
        <v>44.438000000000002</v>
      </c>
      <c r="X110">
        <v>9.125</v>
      </c>
      <c r="Y110">
        <v>1</v>
      </c>
      <c r="Z110" t="s">
        <v>25</v>
      </c>
      <c r="AA110" s="25" t="s">
        <v>282</v>
      </c>
      <c r="AC110" t="s">
        <v>396</v>
      </c>
      <c r="AD110" t="str">
        <f>SUBSTITUTE(ADDRESS(1,ROWS(A$1:A108),4),1,"")</f>
        <v>DD</v>
      </c>
      <c r="AE110">
        <v>5</v>
      </c>
      <c r="AF110">
        <v>46.813000000000002</v>
      </c>
      <c r="AG110">
        <v>16</v>
      </c>
      <c r="AH110">
        <v>1</v>
      </c>
      <c r="AI110" t="s">
        <v>25</v>
      </c>
      <c r="AJ110" t="s">
        <v>285</v>
      </c>
      <c r="AK110" s="19" t="s">
        <v>415</v>
      </c>
    </row>
    <row r="111" spans="1:37">
      <c r="B111" s="5" t="s">
        <v>120</v>
      </c>
      <c r="C111" s="5" t="s">
        <v>131</v>
      </c>
      <c r="D111" s="5">
        <v>1</v>
      </c>
      <c r="E111" s="5">
        <v>4.125</v>
      </c>
      <c r="F111" s="5">
        <v>16</v>
      </c>
      <c r="G111" s="5">
        <v>3.625</v>
      </c>
      <c r="H111" s="48" t="s">
        <v>408</v>
      </c>
      <c r="I111" s="42" t="s">
        <v>411</v>
      </c>
      <c r="J111" s="25"/>
      <c r="K111" s="5" t="str">
        <f t="shared" si="9"/>
        <v>4.125-16-3.625-B**</v>
      </c>
      <c r="M111" s="51" t="s">
        <v>410</v>
      </c>
      <c r="T111" s="68" t="str">
        <f>IF(ISBLANK(M201),"",M201)</f>
        <v>DC</v>
      </c>
      <c r="V111">
        <v>5</v>
      </c>
      <c r="W111">
        <v>44.438000000000002</v>
      </c>
      <c r="X111">
        <v>16</v>
      </c>
      <c r="Y111">
        <v>1</v>
      </c>
      <c r="Z111" t="s">
        <v>25</v>
      </c>
      <c r="AA111" s="25" t="s">
        <v>283</v>
      </c>
      <c r="AC111" t="s">
        <v>397</v>
      </c>
      <c r="AD111" t="str">
        <f>SUBSTITUTE(ADDRESS(1,ROWS(A$1:A109),4),1,"")</f>
        <v>DE</v>
      </c>
      <c r="AE111">
        <v>4</v>
      </c>
      <c r="AF111">
        <v>44.438000000000002</v>
      </c>
      <c r="AG111">
        <v>5.625</v>
      </c>
      <c r="AH111">
        <v>1</v>
      </c>
      <c r="AI111" t="s">
        <v>25</v>
      </c>
      <c r="AJ111" t="s">
        <v>284</v>
      </c>
      <c r="AK111" s="19" t="s">
        <v>415</v>
      </c>
    </row>
    <row r="112" spans="1:37" ht="15.75">
      <c r="A112" s="1" t="s">
        <v>68</v>
      </c>
      <c r="B112" s="2"/>
      <c r="C112" s="2"/>
      <c r="D112" s="2"/>
      <c r="E112" s="2"/>
      <c r="F112" s="2"/>
      <c r="G112" s="2"/>
      <c r="H112" s="2"/>
      <c r="I112" s="2"/>
      <c r="J112" s="44"/>
      <c r="K112" s="5" t="str">
        <f t="shared" si="9"/>
        <v/>
      </c>
      <c r="T112" s="68" t="str">
        <f>IF(ISBLANK(M202),"",M202)</f>
        <v>DD</v>
      </c>
      <c r="V112">
        <v>4</v>
      </c>
      <c r="W112">
        <v>46.813000000000002</v>
      </c>
      <c r="X112">
        <v>9.125</v>
      </c>
      <c r="Y112">
        <v>1</v>
      </c>
      <c r="Z112" t="s">
        <v>25</v>
      </c>
      <c r="AA112" s="25" t="s">
        <v>286</v>
      </c>
      <c r="AC112" t="s">
        <v>399</v>
      </c>
      <c r="AD112" t="str">
        <f>SUBSTITUTE(ADDRESS(1,ROWS(A$1:A110),4),1,"")</f>
        <v>DF</v>
      </c>
      <c r="AE112">
        <v>3</v>
      </c>
      <c r="AF112">
        <v>46.813000000000002</v>
      </c>
      <c r="AG112">
        <v>5.625</v>
      </c>
      <c r="AH112">
        <v>1</v>
      </c>
      <c r="AI112" t="s">
        <v>25</v>
      </c>
      <c r="AJ112" t="s">
        <v>398</v>
      </c>
      <c r="AK112" s="19" t="s">
        <v>415</v>
      </c>
    </row>
    <row r="113" spans="1:37">
      <c r="B113" s="45" t="s">
        <v>2</v>
      </c>
      <c r="C113" s="66" t="s">
        <v>422</v>
      </c>
      <c r="D113" s="45" t="s">
        <v>3</v>
      </c>
      <c r="E113" s="45" t="s">
        <v>4</v>
      </c>
      <c r="F113" s="45" t="s">
        <v>5</v>
      </c>
      <c r="G113" s="45" t="s">
        <v>6</v>
      </c>
      <c r="H113" s="45" t="s">
        <v>7</v>
      </c>
      <c r="J113" s="24"/>
      <c r="K113" s="5" t="str">
        <f t="shared" si="9"/>
        <v/>
      </c>
      <c r="T113" s="68" t="str">
        <f>IF(ISBLANK(M203),"",M203)</f>
        <v>DE</v>
      </c>
      <c r="V113">
        <v>5</v>
      </c>
      <c r="W113">
        <v>46.813000000000002</v>
      </c>
      <c r="X113">
        <v>16</v>
      </c>
      <c r="Y113">
        <v>1</v>
      </c>
      <c r="Z113" t="s">
        <v>25</v>
      </c>
      <c r="AA113" s="25" t="s">
        <v>285</v>
      </c>
      <c r="AC113" t="s">
        <v>400</v>
      </c>
      <c r="AD113" t="str">
        <f>SUBSTITUTE(ADDRESS(1,ROWS(A$1:A111),4),1,"")</f>
        <v>DG</v>
      </c>
      <c r="AE113">
        <v>8</v>
      </c>
      <c r="AF113">
        <v>43.625</v>
      </c>
      <c r="AG113">
        <v>9.125</v>
      </c>
      <c r="AH113">
        <v>1</v>
      </c>
      <c r="AI113" t="s">
        <v>25</v>
      </c>
      <c r="AJ113" t="s">
        <v>287</v>
      </c>
      <c r="AK113" s="19" t="s">
        <v>415</v>
      </c>
    </row>
    <row r="114" spans="1:37">
      <c r="A114" s="10" t="s">
        <v>133</v>
      </c>
      <c r="B114" s="10" t="s">
        <v>120</v>
      </c>
      <c r="C114" s="10" t="s">
        <v>134</v>
      </c>
      <c r="D114" s="10">
        <v>1</v>
      </c>
      <c r="E114" s="10">
        <v>5.5</v>
      </c>
      <c r="F114" s="10">
        <v>60</v>
      </c>
      <c r="G114" s="10">
        <v>8.625</v>
      </c>
      <c r="H114" s="10" t="s">
        <v>16</v>
      </c>
      <c r="I114" s="10"/>
      <c r="J114" s="64"/>
      <c r="K114" s="5" t="str">
        <f t="shared" si="9"/>
        <v>5.5-60-8.625-C</v>
      </c>
      <c r="M114" s="51" t="s">
        <v>355</v>
      </c>
      <c r="T114" s="68" t="str">
        <f>IF(ISBLANK(M207),"",M207)</f>
        <v>DF</v>
      </c>
      <c r="V114">
        <v>4</v>
      </c>
      <c r="W114">
        <v>44.438000000000002</v>
      </c>
      <c r="X114">
        <v>5.625</v>
      </c>
      <c r="Y114">
        <v>1</v>
      </c>
      <c r="Z114" t="s">
        <v>25</v>
      </c>
      <c r="AA114" s="25" t="s">
        <v>284</v>
      </c>
      <c r="AC114" t="s">
        <v>401</v>
      </c>
      <c r="AD114" t="str">
        <f>SUBSTITUTE(ADDRESS(1,ROWS(A$1:A112),4),1,"")</f>
        <v>DH</v>
      </c>
      <c r="AE114">
        <v>9</v>
      </c>
      <c r="AF114">
        <v>43.625</v>
      </c>
      <c r="AG114">
        <v>16</v>
      </c>
      <c r="AH114">
        <v>1</v>
      </c>
      <c r="AI114" t="s">
        <v>25</v>
      </c>
      <c r="AJ114" t="s">
        <v>288</v>
      </c>
      <c r="AK114" s="19" t="s">
        <v>415</v>
      </c>
    </row>
    <row r="115" spans="1:37" ht="23.25">
      <c r="A115" s="61" t="s">
        <v>136</v>
      </c>
      <c r="B115" s="10"/>
      <c r="C115" s="10"/>
      <c r="D115" s="10"/>
      <c r="E115" s="10"/>
      <c r="F115" s="10"/>
      <c r="G115" s="10"/>
      <c r="H115" s="10"/>
      <c r="I115" s="10"/>
      <c r="J115" s="46"/>
      <c r="K115" s="5" t="str">
        <f t="shared" si="9"/>
        <v/>
      </c>
      <c r="T115" s="68" t="str">
        <f>IF(ISBLANK(M209),"",M209)</f>
        <v>DG</v>
      </c>
      <c r="V115">
        <v>3</v>
      </c>
      <c r="W115">
        <v>46.813000000000002</v>
      </c>
      <c r="X115">
        <v>5.625</v>
      </c>
      <c r="Y115">
        <v>1</v>
      </c>
      <c r="Z115" t="s">
        <v>25</v>
      </c>
      <c r="AA115" s="25" t="s">
        <v>398</v>
      </c>
      <c r="AC115" t="s">
        <v>402</v>
      </c>
      <c r="AD115" t="str">
        <f>SUBSTITUTE(ADDRESS(1,ROWS(A$1:A113),4),1,"")</f>
        <v>DI</v>
      </c>
      <c r="AE115">
        <v>1</v>
      </c>
      <c r="AF115">
        <v>44.438000000000002</v>
      </c>
      <c r="AG115">
        <v>8.5</v>
      </c>
      <c r="AH115">
        <v>1</v>
      </c>
      <c r="AI115" t="s">
        <v>25</v>
      </c>
      <c r="AJ115" t="s">
        <v>253</v>
      </c>
      <c r="AK115" s="19" t="s">
        <v>415</v>
      </c>
    </row>
    <row r="116" spans="1:37" ht="15.75">
      <c r="A116" s="1" t="s">
        <v>0</v>
      </c>
      <c r="B116" s="2"/>
      <c r="C116" s="2"/>
      <c r="D116" s="2"/>
      <c r="E116" s="2"/>
      <c r="F116" s="2"/>
      <c r="G116" s="2"/>
      <c r="H116" s="2"/>
      <c r="I116" s="2"/>
      <c r="J116" s="44"/>
      <c r="K116" s="5" t="str">
        <f t="shared" si="9"/>
        <v/>
      </c>
      <c r="T116" s="68" t="str">
        <f>IF(ISBLANK(M212),"",M212)</f>
        <v>DH</v>
      </c>
      <c r="V116">
        <v>8</v>
      </c>
      <c r="W116">
        <v>43.625</v>
      </c>
      <c r="X116">
        <v>9.125</v>
      </c>
      <c r="Y116">
        <v>1</v>
      </c>
      <c r="Z116" t="s">
        <v>25</v>
      </c>
      <c r="AA116" s="25" t="s">
        <v>287</v>
      </c>
      <c r="AC116" t="s">
        <v>403</v>
      </c>
      <c r="AD116" t="str">
        <f>SUBSTITUTE(ADDRESS(1,ROWS(A$1:A114),4),1,"")</f>
        <v>DJ</v>
      </c>
      <c r="AE116">
        <v>1</v>
      </c>
      <c r="AF116">
        <v>46.813000000000002</v>
      </c>
      <c r="AG116">
        <v>8.5</v>
      </c>
      <c r="AH116">
        <v>1</v>
      </c>
      <c r="AI116" t="s">
        <v>25</v>
      </c>
      <c r="AJ116" t="s">
        <v>255</v>
      </c>
      <c r="AK116" s="19" t="s">
        <v>415</v>
      </c>
    </row>
    <row r="117" spans="1:37">
      <c r="B117" s="45" t="s">
        <v>2</v>
      </c>
      <c r="C117" s="66" t="s">
        <v>422</v>
      </c>
      <c r="D117" s="45" t="s">
        <v>3</v>
      </c>
      <c r="E117" s="45" t="s">
        <v>4</v>
      </c>
      <c r="F117" s="45" t="s">
        <v>5</v>
      </c>
      <c r="G117" s="45" t="s">
        <v>6</v>
      </c>
      <c r="H117" s="45" t="s">
        <v>7</v>
      </c>
      <c r="J117" s="24"/>
      <c r="K117" s="5" t="str">
        <f t="shared" si="9"/>
        <v/>
      </c>
      <c r="T117" s="68" t="str">
        <f>IF(ISBLANK(M213),"",M213)</f>
        <v>DI</v>
      </c>
      <c r="V117">
        <v>9</v>
      </c>
      <c r="W117">
        <v>43.625</v>
      </c>
      <c r="X117">
        <v>16</v>
      </c>
      <c r="Y117">
        <v>1</v>
      </c>
      <c r="Z117" t="s">
        <v>25</v>
      </c>
      <c r="AA117" s="25" t="s">
        <v>288</v>
      </c>
      <c r="AC117" t="s">
        <v>404</v>
      </c>
      <c r="AD117" t="str">
        <f>SUBSTITUTE(ADDRESS(1,ROWS(A$1:A115),4),1,"")</f>
        <v>DK</v>
      </c>
      <c r="AE117">
        <v>3</v>
      </c>
      <c r="AF117">
        <v>43.625</v>
      </c>
      <c r="AG117">
        <v>8.5</v>
      </c>
      <c r="AH117">
        <v>1</v>
      </c>
      <c r="AI117" t="s">
        <v>25</v>
      </c>
      <c r="AJ117" t="s">
        <v>289</v>
      </c>
      <c r="AK117" s="19" t="s">
        <v>415</v>
      </c>
    </row>
    <row r="118" spans="1:37">
      <c r="A118" s="5" t="s">
        <v>135</v>
      </c>
      <c r="B118" s="5" t="s">
        <v>136</v>
      </c>
      <c r="C118" s="5" t="s">
        <v>137</v>
      </c>
      <c r="D118" s="5">
        <v>14</v>
      </c>
      <c r="E118" s="5">
        <v>17.562999999999999</v>
      </c>
      <c r="F118" s="5">
        <v>16</v>
      </c>
      <c r="G118" s="5">
        <v>3.625</v>
      </c>
      <c r="H118" s="5" t="s">
        <v>8</v>
      </c>
      <c r="J118" s="24"/>
      <c r="K118" s="5" t="str">
        <f t="shared" si="9"/>
        <v>17.563-16-3.625-A</v>
      </c>
      <c r="L118">
        <v>3</v>
      </c>
      <c r="M118" s="51" t="s">
        <v>337</v>
      </c>
      <c r="T118" s="68" t="str">
        <f>IF(ISBLANK(M246),"",M246)</f>
        <v>DJ</v>
      </c>
      <c r="V118">
        <f>IF(ISNUMBER(D246),D246,"")</f>
        <v>1</v>
      </c>
      <c r="W118">
        <v>44.438000000000002</v>
      </c>
      <c r="X118">
        <v>8.5</v>
      </c>
      <c r="Y118">
        <v>1</v>
      </c>
      <c r="Z118" t="s">
        <v>25</v>
      </c>
      <c r="AA118" s="24" t="str">
        <f>IF(AND(LEN(C246)&lt;6,LEN(C246)&gt;0),C246,"")</f>
        <v>P41</v>
      </c>
      <c r="AC118" t="s">
        <v>405</v>
      </c>
      <c r="AD118" t="str">
        <f>SUBSTITUTE(ADDRESS(1,ROWS(A$1:A116),4),1,"")</f>
        <v>DL</v>
      </c>
      <c r="AE118">
        <v>2</v>
      </c>
      <c r="AF118">
        <v>43.625</v>
      </c>
      <c r="AG118">
        <v>9.375</v>
      </c>
      <c r="AH118">
        <v>1</v>
      </c>
      <c r="AI118" t="s">
        <v>25</v>
      </c>
      <c r="AJ118" t="s">
        <v>290</v>
      </c>
      <c r="AK118" s="19" t="s">
        <v>415</v>
      </c>
    </row>
    <row r="119" spans="1:37">
      <c r="B119" s="5" t="s">
        <v>136</v>
      </c>
      <c r="C119" s="5" t="s">
        <v>138</v>
      </c>
      <c r="D119" s="47">
        <v>1</v>
      </c>
      <c r="E119" s="5">
        <v>17.562999999999999</v>
      </c>
      <c r="F119" s="5">
        <v>8.625</v>
      </c>
      <c r="G119" s="5">
        <v>3.625</v>
      </c>
      <c r="H119" s="5" t="s">
        <v>8</v>
      </c>
      <c r="J119" s="25"/>
      <c r="K119" s="5" t="str">
        <f t="shared" si="9"/>
        <v>17.563-8.625-3.625-A</v>
      </c>
      <c r="M119" s="51" t="s">
        <v>356</v>
      </c>
      <c r="T119" s="68" t="str">
        <f>IF(ISBLANK(M248),"",M248)</f>
        <v>DK</v>
      </c>
      <c r="V119">
        <f>IF(ISNUMBER(D248),D248,"")</f>
        <v>1</v>
      </c>
      <c r="W119">
        <v>46.813000000000002</v>
      </c>
      <c r="X119">
        <v>8.5</v>
      </c>
      <c r="Y119">
        <v>1</v>
      </c>
      <c r="Z119" t="s">
        <v>25</v>
      </c>
      <c r="AA119" s="24" t="str">
        <f>IF(AND(LEN(C248)&lt;6,LEN(C248)&gt;0),C248,"")</f>
        <v>P43</v>
      </c>
      <c r="AC119" t="s">
        <v>381</v>
      </c>
      <c r="AD119" t="str">
        <f>SUBSTITUTE(ADDRESS(1,ROWS(A$1:A117),4),1,"")</f>
        <v>DM</v>
      </c>
      <c r="AE119">
        <v>4</v>
      </c>
      <c r="AF119">
        <v>4.625</v>
      </c>
      <c r="AG119">
        <v>18.312999999999999</v>
      </c>
      <c r="AH119">
        <v>13.813000000000001</v>
      </c>
      <c r="AI119" t="s">
        <v>187</v>
      </c>
      <c r="AJ119" t="s">
        <v>186</v>
      </c>
      <c r="AK119" s="19" t="s">
        <v>415</v>
      </c>
    </row>
    <row r="120" spans="1:37">
      <c r="B120" s="5" t="s">
        <v>136</v>
      </c>
      <c r="C120" s="5" t="s">
        <v>139</v>
      </c>
      <c r="D120" s="5">
        <v>1</v>
      </c>
      <c r="E120" s="5">
        <v>17.562999999999999</v>
      </c>
      <c r="F120" s="5">
        <v>12.625</v>
      </c>
      <c r="G120" s="5">
        <v>3.625</v>
      </c>
      <c r="H120" s="5" t="s">
        <v>8</v>
      </c>
      <c r="J120" s="25"/>
      <c r="K120" s="5" t="str">
        <f t="shared" si="9"/>
        <v>17.563-12.625-3.625-A</v>
      </c>
      <c r="M120" s="51" t="s">
        <v>357</v>
      </c>
      <c r="T120" s="68" t="str">
        <f>IF(ISBLANK(M251),"",M251)</f>
        <v>DL</v>
      </c>
      <c r="V120">
        <v>3</v>
      </c>
      <c r="W120">
        <v>43.625</v>
      </c>
      <c r="X120">
        <v>8.5</v>
      </c>
      <c r="Y120">
        <v>1</v>
      </c>
      <c r="Z120" t="s">
        <v>25</v>
      </c>
      <c r="AA120" s="25" t="s">
        <v>289</v>
      </c>
      <c r="AC120" t="s">
        <v>383</v>
      </c>
      <c r="AD120" t="str">
        <f>SUBSTITUTE(ADDRESS(1,ROWS(A$1:A118),4),1,"")</f>
        <v>DN</v>
      </c>
      <c r="AE120">
        <v>4</v>
      </c>
      <c r="AF120">
        <v>3</v>
      </c>
      <c r="AG120">
        <v>10.688000000000001</v>
      </c>
      <c r="AH120">
        <v>26.222999999999999</v>
      </c>
      <c r="AI120" t="s">
        <v>187</v>
      </c>
      <c r="AJ120" t="s">
        <v>190</v>
      </c>
      <c r="AK120" s="19" t="s">
        <v>415</v>
      </c>
    </row>
    <row r="121" spans="1:37" ht="15.75">
      <c r="A121" s="1" t="s">
        <v>18</v>
      </c>
      <c r="B121" s="2"/>
      <c r="C121" s="2"/>
      <c r="D121" s="2"/>
      <c r="E121" s="2"/>
      <c r="F121" s="2"/>
      <c r="G121" s="2"/>
      <c r="H121" s="2"/>
      <c r="I121" s="2"/>
      <c r="J121" s="44"/>
      <c r="K121" s="5" t="str">
        <f t="shared" si="9"/>
        <v/>
      </c>
      <c r="T121" s="68" t="str">
        <f>IF(ISBLANK(M253),"",M253)</f>
        <v>DM</v>
      </c>
      <c r="V121">
        <v>2</v>
      </c>
      <c r="W121">
        <v>43.625</v>
      </c>
      <c r="X121">
        <v>9.375</v>
      </c>
      <c r="Y121">
        <v>1</v>
      </c>
      <c r="Z121" t="s">
        <v>25</v>
      </c>
      <c r="AA121" s="24" t="s">
        <v>290</v>
      </c>
      <c r="AC121" t="s">
        <v>384</v>
      </c>
      <c r="AD121" t="str">
        <f>SUBSTITUTE(ADDRESS(1,ROWS(A$1:A119),4),1,"")</f>
        <v>DO</v>
      </c>
      <c r="AE121">
        <v>4</v>
      </c>
      <c r="AF121">
        <v>3</v>
      </c>
      <c r="AG121">
        <v>36.466000000000001</v>
      </c>
      <c r="AH121">
        <v>13.188000000000001</v>
      </c>
      <c r="AI121" t="s">
        <v>187</v>
      </c>
      <c r="AJ121" t="s">
        <v>191</v>
      </c>
      <c r="AK121" s="19" t="s">
        <v>415</v>
      </c>
    </row>
    <row r="122" spans="1:37">
      <c r="B122" s="45" t="s">
        <v>2</v>
      </c>
      <c r="C122" s="66" t="s">
        <v>422</v>
      </c>
      <c r="D122" s="45" t="s">
        <v>3</v>
      </c>
      <c r="E122" s="45" t="s">
        <v>4</v>
      </c>
      <c r="F122" s="45" t="s">
        <v>5</v>
      </c>
      <c r="G122" s="45" t="s">
        <v>6</v>
      </c>
      <c r="H122" s="45" t="s">
        <v>7</v>
      </c>
      <c r="J122" s="24"/>
      <c r="K122" s="5" t="str">
        <f t="shared" si="9"/>
        <v/>
      </c>
      <c r="T122" s="68" t="str">
        <f>IF(ISBLANK(M269),"",M269)</f>
        <v>DN</v>
      </c>
      <c r="V122">
        <f>IF(ISNUMBER(D269),D269,"")</f>
        <v>4</v>
      </c>
      <c r="W122">
        <v>22.125</v>
      </c>
      <c r="X122">
        <v>3.625</v>
      </c>
      <c r="Y122">
        <v>4.625</v>
      </c>
      <c r="Z122" t="s">
        <v>19</v>
      </c>
      <c r="AA122" s="24" t="str">
        <f>IF(AND(LEN(C269)&lt;6,LEN(C269)&gt;0),C269,"")</f>
        <v>R1</v>
      </c>
      <c r="AC122" t="s">
        <v>382</v>
      </c>
      <c r="AD122" t="str">
        <f>SUBSTITUTE(ADDRESS(1,ROWS(A$1:A120),4),1,"")</f>
        <v>DP</v>
      </c>
      <c r="AE122">
        <v>4</v>
      </c>
      <c r="AF122">
        <v>4.625</v>
      </c>
      <c r="AG122">
        <v>18.312999999999999</v>
      </c>
      <c r="AH122">
        <v>13.813000000000001</v>
      </c>
      <c r="AI122" t="s">
        <v>189</v>
      </c>
      <c r="AJ122" t="s">
        <v>188</v>
      </c>
      <c r="AK122" s="19" t="s">
        <v>415</v>
      </c>
    </row>
    <row r="123" spans="1:37">
      <c r="A123" s="5" t="s">
        <v>140</v>
      </c>
      <c r="B123" s="5" t="s">
        <v>136</v>
      </c>
      <c r="C123" s="5" t="s">
        <v>141</v>
      </c>
      <c r="D123" s="5">
        <v>29</v>
      </c>
      <c r="E123" s="5">
        <v>19.062999999999999</v>
      </c>
      <c r="F123" s="5">
        <v>16</v>
      </c>
      <c r="G123" s="5">
        <v>3.625</v>
      </c>
      <c r="H123" s="5" t="s">
        <v>8</v>
      </c>
      <c r="J123" s="25"/>
      <c r="K123" s="5" t="str">
        <f t="shared" si="9"/>
        <v>19.063-16-3.625-A</v>
      </c>
      <c r="M123" s="51" t="s">
        <v>358</v>
      </c>
      <c r="T123" s="68"/>
      <c r="AA123" s="24"/>
      <c r="AC123" s="19" t="s">
        <v>438</v>
      </c>
      <c r="AD123" t="str">
        <f>SUBSTITUTE(ADDRESS(1,ROWS(A$1:A121),4),1,"")</f>
        <v>DQ</v>
      </c>
      <c r="AE123">
        <v>10</v>
      </c>
      <c r="AF123">
        <v>59.063000000000002</v>
      </c>
      <c r="AG123">
        <v>16</v>
      </c>
      <c r="AH123">
        <v>3.625</v>
      </c>
      <c r="AI123" s="19" t="s">
        <v>8</v>
      </c>
      <c r="AJ123" s="19" t="s">
        <v>433</v>
      </c>
    </row>
    <row r="124" spans="1:37">
      <c r="B124" s="5" t="s">
        <v>136</v>
      </c>
      <c r="C124" s="5" t="s">
        <v>142</v>
      </c>
      <c r="D124" s="5">
        <v>1</v>
      </c>
      <c r="E124" s="5">
        <v>19.062999999999999</v>
      </c>
      <c r="F124" s="5">
        <v>8.625</v>
      </c>
      <c r="G124" s="5">
        <v>3.625</v>
      </c>
      <c r="H124" s="5" t="s">
        <v>8</v>
      </c>
      <c r="J124" s="25"/>
      <c r="K124" s="5" t="str">
        <f t="shared" si="9"/>
        <v>19.063-8.625-3.625-A</v>
      </c>
      <c r="M124" s="51" t="s">
        <v>359</v>
      </c>
      <c r="T124" s="68"/>
      <c r="AA124" s="24"/>
      <c r="AC124" s="19" t="s">
        <v>438</v>
      </c>
      <c r="AD124" t="str">
        <f>SUBSTITUTE(ADDRESS(1,ROWS(A$1:A122),4),1,"")</f>
        <v>DR</v>
      </c>
      <c r="AE124">
        <v>1</v>
      </c>
      <c r="AF124">
        <v>59.063000000000002</v>
      </c>
      <c r="AG124">
        <v>7.4379999999999997</v>
      </c>
      <c r="AH124">
        <v>3.625</v>
      </c>
      <c r="AI124" s="19" t="s">
        <v>8</v>
      </c>
      <c r="AJ124" s="19" t="s">
        <v>434</v>
      </c>
    </row>
    <row r="125" spans="1:37">
      <c r="B125" s="5" t="s">
        <v>136</v>
      </c>
      <c r="C125" s="5" t="s">
        <v>143</v>
      </c>
      <c r="D125" s="5">
        <v>1</v>
      </c>
      <c r="E125" s="5">
        <v>19.062999999999999</v>
      </c>
      <c r="F125" s="5">
        <v>7</v>
      </c>
      <c r="G125" s="5">
        <v>3.625</v>
      </c>
      <c r="H125" s="5" t="s">
        <v>8</v>
      </c>
      <c r="J125" s="25"/>
      <c r="K125" s="5" t="str">
        <f t="shared" si="9"/>
        <v>19.063-7-3.625-A</v>
      </c>
      <c r="M125" s="51" t="s">
        <v>360</v>
      </c>
      <c r="T125" s="68"/>
      <c r="AA125" s="24"/>
      <c r="AC125" s="19" t="s">
        <v>438</v>
      </c>
      <c r="AD125" t="str">
        <f>SUBSTITUTE(ADDRESS(1,ROWS(A$1:A123),4),1,"")</f>
        <v>DS</v>
      </c>
      <c r="AE125">
        <v>2</v>
      </c>
      <c r="AF125">
        <v>19.062999999999999</v>
      </c>
      <c r="AG125">
        <v>16</v>
      </c>
      <c r="AH125">
        <v>3.625</v>
      </c>
      <c r="AI125" s="19" t="s">
        <v>8</v>
      </c>
      <c r="AJ125" s="19" t="s">
        <v>435</v>
      </c>
    </row>
    <row r="126" spans="1:37">
      <c r="B126" s="5" t="s">
        <v>136</v>
      </c>
      <c r="C126" s="5" t="s">
        <v>144</v>
      </c>
      <c r="D126" s="5">
        <v>1</v>
      </c>
      <c r="E126" s="5">
        <v>19.062999999999999</v>
      </c>
      <c r="F126" s="5">
        <v>3</v>
      </c>
      <c r="G126" s="5">
        <v>3.625</v>
      </c>
      <c r="H126" s="5" t="s">
        <v>8</v>
      </c>
      <c r="J126" s="25"/>
      <c r="K126" s="5" t="str">
        <f t="shared" si="9"/>
        <v>19.063-3-3.625-A</v>
      </c>
      <c r="M126" s="51" t="s">
        <v>361</v>
      </c>
      <c r="T126" s="70" t="s">
        <v>421</v>
      </c>
      <c r="V126">
        <f>COUNTA(T3:T122)</f>
        <v>120</v>
      </c>
      <c r="AA126" s="24"/>
      <c r="AC126" s="19" t="s">
        <v>438</v>
      </c>
      <c r="AD126" t="str">
        <f>SUBSTITUTE(ADDRESS(1,ROWS(A$1:A124),4),1,"")</f>
        <v>DT</v>
      </c>
      <c r="AE126">
        <v>1</v>
      </c>
      <c r="AF126">
        <v>19.062999999999999</v>
      </c>
      <c r="AG126">
        <v>7.4379999999999997</v>
      </c>
      <c r="AH126">
        <v>3.625</v>
      </c>
      <c r="AI126" s="19" t="s">
        <v>8</v>
      </c>
      <c r="AJ126" s="19" t="s">
        <v>436</v>
      </c>
    </row>
    <row r="127" spans="1:37">
      <c r="B127" s="5" t="s">
        <v>136</v>
      </c>
      <c r="C127" s="5" t="s">
        <v>145</v>
      </c>
      <c r="D127" s="5">
        <v>1</v>
      </c>
      <c r="E127" s="5">
        <v>19.062999999999999</v>
      </c>
      <c r="F127" s="5">
        <v>12.625</v>
      </c>
      <c r="G127" s="5">
        <v>3.625</v>
      </c>
      <c r="H127" s="5" t="s">
        <v>8</v>
      </c>
      <c r="J127" s="25"/>
      <c r="K127" s="5" t="str">
        <f t="shared" si="9"/>
        <v>19.063-12.625-3.625-A</v>
      </c>
      <c r="M127" s="51" t="s">
        <v>362</v>
      </c>
      <c r="T127" s="70" t="s">
        <v>420</v>
      </c>
      <c r="V127">
        <f>SUM(V3:V122)</f>
        <v>615</v>
      </c>
      <c r="AA127" s="24"/>
      <c r="AC127" s="19" t="s">
        <v>438</v>
      </c>
      <c r="AD127" t="str">
        <f>SUBSTITUTE(ADDRESS(1,ROWS(A$1:A125),4),1,"")</f>
        <v>DU</v>
      </c>
      <c r="AE127">
        <v>1</v>
      </c>
      <c r="AF127">
        <v>19.062999999999999</v>
      </c>
      <c r="AG127">
        <v>7.125</v>
      </c>
      <c r="AH127">
        <v>3.625</v>
      </c>
      <c r="AI127" s="19" t="s">
        <v>8</v>
      </c>
      <c r="AJ127" s="19" t="s">
        <v>437</v>
      </c>
    </row>
    <row r="128" spans="1:37" ht="15.75">
      <c r="A128" s="1" t="s">
        <v>58</v>
      </c>
      <c r="B128" s="2"/>
      <c r="C128" s="2"/>
      <c r="D128" s="2"/>
      <c r="E128" s="2"/>
      <c r="F128" s="2"/>
      <c r="G128" s="2"/>
      <c r="H128" s="2"/>
      <c r="I128" s="2"/>
      <c r="J128" s="44"/>
      <c r="K128" s="5" t="str">
        <f t="shared" si="9"/>
        <v/>
      </c>
      <c r="T128" s="71" t="s">
        <v>419</v>
      </c>
      <c r="U128" s="27"/>
      <c r="V128" s="72" t="b">
        <f>V127=D275</f>
        <v>1</v>
      </c>
      <c r="W128" s="27"/>
      <c r="X128" s="27"/>
      <c r="Y128" s="27"/>
      <c r="Z128" s="27"/>
      <c r="AA128" s="28"/>
    </row>
    <row r="129" spans="1:13">
      <c r="B129" s="45" t="s">
        <v>2</v>
      </c>
      <c r="C129" s="66" t="s">
        <v>422</v>
      </c>
      <c r="D129" s="45" t="s">
        <v>3</v>
      </c>
      <c r="E129" s="45" t="s">
        <v>4</v>
      </c>
      <c r="F129" s="45" t="s">
        <v>5</v>
      </c>
      <c r="G129" s="45" t="s">
        <v>6</v>
      </c>
      <c r="H129" s="45" t="s">
        <v>7</v>
      </c>
      <c r="J129" s="24"/>
      <c r="K129" s="5" t="str">
        <f t="shared" si="9"/>
        <v/>
      </c>
    </row>
    <row r="130" spans="1:13">
      <c r="A130" s="5" t="s">
        <v>127</v>
      </c>
      <c r="B130" s="5" t="s">
        <v>136</v>
      </c>
      <c r="C130" s="5" t="s">
        <v>146</v>
      </c>
      <c r="D130" s="5">
        <v>13</v>
      </c>
      <c r="E130" s="5">
        <v>4.125</v>
      </c>
      <c r="F130" s="5">
        <v>16</v>
      </c>
      <c r="G130" s="5">
        <v>3.625</v>
      </c>
      <c r="H130" s="5" t="s">
        <v>13</v>
      </c>
      <c r="J130" s="25"/>
      <c r="K130" s="5" t="str">
        <f t="shared" si="9"/>
        <v>4.125-16-3.625-B</v>
      </c>
      <c r="L130">
        <v>1</v>
      </c>
      <c r="M130" s="51" t="s">
        <v>312</v>
      </c>
    </row>
    <row r="131" spans="1:13">
      <c r="B131" s="5" t="s">
        <v>136</v>
      </c>
      <c r="C131" s="5" t="s">
        <v>147</v>
      </c>
      <c r="D131" s="48">
        <v>1</v>
      </c>
      <c r="E131" s="5">
        <v>4.125</v>
      </c>
      <c r="F131" s="5">
        <v>8.625</v>
      </c>
      <c r="G131" s="5">
        <v>3.625</v>
      </c>
      <c r="H131" s="5" t="s">
        <v>13</v>
      </c>
      <c r="J131" s="25"/>
      <c r="K131" s="5" t="str">
        <f t="shared" si="9"/>
        <v>4.125-8.625-3.625-B</v>
      </c>
      <c r="M131" s="51" t="s">
        <v>363</v>
      </c>
    </row>
    <row r="132" spans="1:13">
      <c r="B132" s="5" t="s">
        <v>136</v>
      </c>
      <c r="C132" s="5" t="s">
        <v>148</v>
      </c>
      <c r="D132" s="48">
        <v>1</v>
      </c>
      <c r="E132" s="5">
        <v>4.125</v>
      </c>
      <c r="F132" s="5">
        <v>12.625</v>
      </c>
      <c r="G132" s="5">
        <v>3.625</v>
      </c>
      <c r="H132" s="5" t="s">
        <v>13</v>
      </c>
      <c r="J132" s="25"/>
      <c r="K132" s="5" t="str">
        <f t="shared" si="9"/>
        <v>4.125-12.625-3.625-B</v>
      </c>
      <c r="M132" s="51" t="s">
        <v>364</v>
      </c>
    </row>
    <row r="133" spans="1:13">
      <c r="B133" s="5" t="s">
        <v>136</v>
      </c>
      <c r="C133" s="5" t="s">
        <v>149</v>
      </c>
      <c r="D133" s="48">
        <v>1</v>
      </c>
      <c r="E133" s="5">
        <v>4.125</v>
      </c>
      <c r="F133" s="5">
        <v>16</v>
      </c>
      <c r="G133" s="5">
        <v>3.625</v>
      </c>
      <c r="H133" s="5" t="s">
        <v>132</v>
      </c>
      <c r="I133" s="42" t="s">
        <v>412</v>
      </c>
      <c r="J133" s="24"/>
      <c r="K133" s="5" t="str">
        <f t="shared" ref="K133:K196" si="10">IF(ISBLANK(M133),"",CONCATENATE(E133,"-",F133,"-",G133,"-",H133))</f>
        <v>4.125-16-3.625-B*</v>
      </c>
      <c r="L133">
        <v>9</v>
      </c>
      <c r="M133" s="51" t="s">
        <v>365</v>
      </c>
    </row>
    <row r="134" spans="1:13" ht="15.75">
      <c r="A134" s="1" t="s">
        <v>68</v>
      </c>
      <c r="B134" s="2"/>
      <c r="C134" s="2"/>
      <c r="D134" s="2"/>
      <c r="E134" s="2"/>
      <c r="F134" s="2"/>
      <c r="G134" s="2"/>
      <c r="H134" s="2"/>
      <c r="I134" s="2"/>
      <c r="J134" s="44"/>
      <c r="K134" s="5" t="str">
        <f t="shared" si="10"/>
        <v/>
      </c>
    </row>
    <row r="135" spans="1:13">
      <c r="B135" s="45" t="s">
        <v>2</v>
      </c>
      <c r="C135" s="66" t="s">
        <v>422</v>
      </c>
      <c r="D135" s="45" t="s">
        <v>3</v>
      </c>
      <c r="E135" s="45" t="s">
        <v>4</v>
      </c>
      <c r="F135" s="45" t="s">
        <v>5</v>
      </c>
      <c r="G135" s="45" t="s">
        <v>6</v>
      </c>
      <c r="H135" s="45" t="s">
        <v>7</v>
      </c>
      <c r="J135" s="24"/>
      <c r="K135" s="5" t="str">
        <f t="shared" si="10"/>
        <v/>
      </c>
    </row>
    <row r="136" spans="1:13">
      <c r="A136" s="5" t="s">
        <v>150</v>
      </c>
      <c r="B136" s="5" t="s">
        <v>136</v>
      </c>
      <c r="C136" s="5" t="s">
        <v>151</v>
      </c>
      <c r="D136" s="5">
        <v>2</v>
      </c>
      <c r="E136" s="5">
        <v>5.5</v>
      </c>
      <c r="F136" s="5">
        <v>36.384</v>
      </c>
      <c r="G136" s="5">
        <v>8.625</v>
      </c>
      <c r="H136" s="5" t="s">
        <v>16</v>
      </c>
      <c r="J136" s="25"/>
      <c r="K136" s="5" t="str">
        <f t="shared" si="10"/>
        <v>5.5-36.384-8.625-C</v>
      </c>
      <c r="M136" s="51" t="s">
        <v>417</v>
      </c>
    </row>
    <row r="137" spans="1:13">
      <c r="B137" s="5" t="s">
        <v>136</v>
      </c>
      <c r="C137" s="5" t="s">
        <v>152</v>
      </c>
      <c r="D137" s="5">
        <v>2</v>
      </c>
      <c r="E137" s="5">
        <v>5.5</v>
      </c>
      <c r="F137" s="5">
        <v>54.481999999999999</v>
      </c>
      <c r="G137" s="5">
        <v>8.625</v>
      </c>
      <c r="H137" s="5" t="s">
        <v>16</v>
      </c>
      <c r="J137" s="25"/>
      <c r="K137" s="5" t="str">
        <f t="shared" si="10"/>
        <v>5.5-54.482-8.625-C</v>
      </c>
      <c r="M137" s="51" t="s">
        <v>366</v>
      </c>
    </row>
    <row r="138" spans="1:13">
      <c r="B138" s="5" t="s">
        <v>136</v>
      </c>
      <c r="C138" s="5" t="s">
        <v>153</v>
      </c>
      <c r="D138" s="5">
        <v>1</v>
      </c>
      <c r="E138" s="5">
        <v>5.5</v>
      </c>
      <c r="F138" s="5">
        <v>72.768000000000001</v>
      </c>
      <c r="G138" s="5">
        <v>8.625</v>
      </c>
      <c r="H138" s="5" t="s">
        <v>16</v>
      </c>
      <c r="J138" s="25"/>
      <c r="K138" s="5" t="str">
        <f t="shared" si="10"/>
        <v>5.5-72.768-8.625-C</v>
      </c>
      <c r="M138" s="51" t="s">
        <v>367</v>
      </c>
    </row>
    <row r="139" spans="1:13" ht="23.25">
      <c r="A139" s="62" t="s">
        <v>155</v>
      </c>
      <c r="B139" s="18"/>
      <c r="C139" s="18"/>
      <c r="D139" s="18"/>
      <c r="E139" s="18"/>
      <c r="F139" s="18"/>
      <c r="G139" s="18"/>
      <c r="H139" s="18"/>
      <c r="I139" s="18"/>
      <c r="J139" s="49"/>
      <c r="K139" s="5" t="str">
        <f t="shared" si="10"/>
        <v/>
      </c>
    </row>
    <row r="140" spans="1:13" ht="15.75">
      <c r="A140" s="1" t="s">
        <v>118</v>
      </c>
      <c r="B140" s="2"/>
      <c r="C140" s="2"/>
      <c r="D140" s="2"/>
      <c r="E140" s="2"/>
      <c r="F140" s="2"/>
      <c r="G140" s="2"/>
      <c r="H140" s="2"/>
      <c r="I140" s="2"/>
      <c r="J140" s="44"/>
      <c r="K140" s="5" t="str">
        <f t="shared" si="10"/>
        <v/>
      </c>
    </row>
    <row r="141" spans="1:13">
      <c r="B141" s="45" t="s">
        <v>2</v>
      </c>
      <c r="C141" s="66" t="s">
        <v>422</v>
      </c>
      <c r="D141" s="45" t="s">
        <v>3</v>
      </c>
      <c r="E141" s="45" t="s">
        <v>4</v>
      </c>
      <c r="F141" s="45" t="s">
        <v>5</v>
      </c>
      <c r="G141" s="45" t="s">
        <v>6</v>
      </c>
      <c r="H141" s="45" t="s">
        <v>7</v>
      </c>
      <c r="J141" s="24"/>
      <c r="K141" s="5" t="str">
        <f t="shared" si="10"/>
        <v/>
      </c>
    </row>
    <row r="142" spans="1:13">
      <c r="A142" s="5" t="s">
        <v>154</v>
      </c>
      <c r="B142" s="5" t="s">
        <v>155</v>
      </c>
      <c r="C142" s="5" t="s">
        <v>156</v>
      </c>
      <c r="D142" s="5">
        <v>1</v>
      </c>
      <c r="E142" s="5">
        <v>37</v>
      </c>
      <c r="F142" s="5">
        <v>13.375</v>
      </c>
      <c r="G142" s="5">
        <v>3.625</v>
      </c>
      <c r="H142" s="5" t="s">
        <v>8</v>
      </c>
      <c r="J142" s="50"/>
      <c r="K142" s="5" t="str">
        <f t="shared" si="10"/>
        <v>37-13.375-3.625-A</v>
      </c>
      <c r="L142">
        <v>7</v>
      </c>
      <c r="M142" s="51" t="s">
        <v>347</v>
      </c>
    </row>
    <row r="143" spans="1:13">
      <c r="B143" s="5" t="s">
        <v>155</v>
      </c>
      <c r="C143" s="5" t="s">
        <v>157</v>
      </c>
      <c r="D143" s="5">
        <v>1</v>
      </c>
      <c r="E143" s="5">
        <v>37</v>
      </c>
      <c r="F143" s="5">
        <v>9.5</v>
      </c>
      <c r="G143" s="5">
        <v>3.625</v>
      </c>
      <c r="H143" s="5" t="s">
        <v>8</v>
      </c>
      <c r="J143" s="25"/>
      <c r="K143" s="5" t="str">
        <f t="shared" si="10"/>
        <v>37-9.5-3.625-A</v>
      </c>
      <c r="M143" s="51" t="s">
        <v>368</v>
      </c>
    </row>
    <row r="144" spans="1:13">
      <c r="B144" s="5" t="s">
        <v>155</v>
      </c>
      <c r="C144" s="5" t="s">
        <v>158</v>
      </c>
      <c r="D144" s="5">
        <v>1</v>
      </c>
      <c r="E144" s="5">
        <v>37</v>
      </c>
      <c r="F144" s="5">
        <v>11.25</v>
      </c>
      <c r="G144" s="5">
        <v>3.625</v>
      </c>
      <c r="H144" s="5" t="s">
        <v>8</v>
      </c>
      <c r="J144" s="25"/>
      <c r="K144" s="5" t="str">
        <f t="shared" si="10"/>
        <v>37-11.25-3.625-A</v>
      </c>
      <c r="M144" s="51" t="s">
        <v>369</v>
      </c>
    </row>
    <row r="145" spans="1:13">
      <c r="B145" s="5" t="s">
        <v>155</v>
      </c>
      <c r="C145" s="5" t="s">
        <v>159</v>
      </c>
      <c r="D145" s="5">
        <v>1</v>
      </c>
      <c r="E145" s="5">
        <v>37</v>
      </c>
      <c r="F145" s="5">
        <v>16</v>
      </c>
      <c r="G145" s="5">
        <v>3.625</v>
      </c>
      <c r="H145" s="5" t="s">
        <v>8</v>
      </c>
      <c r="J145" s="24"/>
      <c r="K145" s="5" t="str">
        <f t="shared" si="10"/>
        <v>37-16-3.625-A</v>
      </c>
      <c r="L145">
        <v>6</v>
      </c>
      <c r="M145" s="51" t="s">
        <v>346</v>
      </c>
    </row>
    <row r="146" spans="1:13" ht="15.75">
      <c r="A146" s="1" t="s">
        <v>58</v>
      </c>
      <c r="B146" s="2"/>
      <c r="C146" s="2"/>
      <c r="D146" s="2"/>
      <c r="E146" s="2"/>
      <c r="F146" s="2"/>
      <c r="G146" s="2"/>
      <c r="H146" s="2"/>
      <c r="I146" s="2"/>
      <c r="J146" s="44"/>
      <c r="K146" s="5" t="str">
        <f t="shared" si="10"/>
        <v/>
      </c>
    </row>
    <row r="147" spans="1:13">
      <c r="B147" s="45" t="s">
        <v>2</v>
      </c>
      <c r="C147" s="66" t="s">
        <v>422</v>
      </c>
      <c r="D147" s="45" t="s">
        <v>3</v>
      </c>
      <c r="E147" s="45" t="s">
        <v>4</v>
      </c>
      <c r="F147" s="45" t="s">
        <v>5</v>
      </c>
      <c r="G147" s="45" t="s">
        <v>6</v>
      </c>
      <c r="H147" s="45" t="s">
        <v>7</v>
      </c>
      <c r="J147" s="24"/>
      <c r="K147" s="5" t="str">
        <f t="shared" si="10"/>
        <v/>
      </c>
    </row>
    <row r="148" spans="1:13">
      <c r="A148" s="5" t="s">
        <v>127</v>
      </c>
      <c r="B148" s="5" t="s">
        <v>155</v>
      </c>
      <c r="C148" s="5" t="s">
        <v>160</v>
      </c>
      <c r="D148" s="5">
        <v>1</v>
      </c>
      <c r="E148" s="5">
        <v>4.125</v>
      </c>
      <c r="F148" s="5">
        <v>13.375</v>
      </c>
      <c r="G148" s="5">
        <v>3.625</v>
      </c>
      <c r="H148" s="5" t="s">
        <v>13</v>
      </c>
      <c r="J148" s="24"/>
      <c r="K148" s="5" t="str">
        <f t="shared" si="10"/>
        <v>4.125-13.375-3.625-B</v>
      </c>
      <c r="L148">
        <v>8</v>
      </c>
      <c r="M148" s="51" t="s">
        <v>352</v>
      </c>
    </row>
    <row r="149" spans="1:13">
      <c r="B149" s="5" t="s">
        <v>155</v>
      </c>
      <c r="C149" s="5" t="s">
        <v>161</v>
      </c>
      <c r="D149" s="5">
        <v>1</v>
      </c>
      <c r="E149" s="5">
        <v>4.125</v>
      </c>
      <c r="F149" s="5">
        <v>9.5</v>
      </c>
      <c r="G149" s="5">
        <v>3.625</v>
      </c>
      <c r="H149" s="5" t="s">
        <v>13</v>
      </c>
      <c r="J149" s="25"/>
      <c r="K149" s="5" t="str">
        <f t="shared" si="10"/>
        <v>4.125-9.5-3.625-B</v>
      </c>
      <c r="M149" s="51" t="s">
        <v>370</v>
      </c>
    </row>
    <row r="150" spans="1:13">
      <c r="B150" s="5" t="s">
        <v>155</v>
      </c>
      <c r="C150" s="5" t="s">
        <v>162</v>
      </c>
      <c r="D150" s="5">
        <v>1</v>
      </c>
      <c r="E150" s="5">
        <v>4.125</v>
      </c>
      <c r="F150" s="5">
        <v>11.25</v>
      </c>
      <c r="G150" s="5">
        <v>3.625</v>
      </c>
      <c r="H150" s="5" t="s">
        <v>13</v>
      </c>
      <c r="J150" s="25"/>
      <c r="K150" s="5" t="str">
        <f t="shared" si="10"/>
        <v>4.125-11.25-3.625-B</v>
      </c>
      <c r="M150" s="51" t="s">
        <v>371</v>
      </c>
    </row>
    <row r="151" spans="1:13">
      <c r="B151" s="5" t="s">
        <v>155</v>
      </c>
      <c r="C151" s="5" t="s">
        <v>163</v>
      </c>
      <c r="D151" s="5">
        <v>1</v>
      </c>
      <c r="E151" s="5">
        <v>4.125</v>
      </c>
      <c r="F151" s="5">
        <v>16</v>
      </c>
      <c r="G151" s="5">
        <v>3.625</v>
      </c>
      <c r="H151" s="5" t="s">
        <v>132</v>
      </c>
      <c r="I151" s="42" t="s">
        <v>412</v>
      </c>
      <c r="J151" s="24"/>
      <c r="K151" s="5" t="str">
        <f t="shared" si="10"/>
        <v>4.125-16-3.625-B*</v>
      </c>
      <c r="L151">
        <v>9</v>
      </c>
      <c r="M151" s="51" t="s">
        <v>365</v>
      </c>
    </row>
    <row r="152" spans="1:13" ht="23.25">
      <c r="A152" s="62" t="s">
        <v>165</v>
      </c>
      <c r="B152" s="18"/>
      <c r="C152" s="18"/>
      <c r="D152" s="18"/>
      <c r="E152" s="18"/>
      <c r="F152" s="18"/>
      <c r="G152" s="18"/>
      <c r="H152" s="18"/>
      <c r="I152" s="18"/>
      <c r="J152" s="49"/>
      <c r="K152" s="5" t="str">
        <f t="shared" si="10"/>
        <v/>
      </c>
    </row>
    <row r="153" spans="1:13" ht="15.75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44"/>
      <c r="K153" s="5" t="str">
        <f t="shared" si="10"/>
        <v/>
      </c>
    </row>
    <row r="154" spans="1:13">
      <c r="B154" s="45" t="s">
        <v>2</v>
      </c>
      <c r="C154" s="66" t="s">
        <v>422</v>
      </c>
      <c r="D154" s="45" t="s">
        <v>3</v>
      </c>
      <c r="E154" s="45" t="s">
        <v>4</v>
      </c>
      <c r="F154" s="45" t="s">
        <v>5</v>
      </c>
      <c r="G154" s="45" t="s">
        <v>6</v>
      </c>
      <c r="H154" s="45" t="s">
        <v>7</v>
      </c>
      <c r="J154" s="24"/>
      <c r="K154" s="5" t="str">
        <f t="shared" si="10"/>
        <v/>
      </c>
    </row>
    <row r="155" spans="1:13">
      <c r="A155" s="5" t="s">
        <v>164</v>
      </c>
      <c r="B155" s="5" t="s">
        <v>165</v>
      </c>
      <c r="C155" s="5" t="s">
        <v>166</v>
      </c>
      <c r="D155" s="5">
        <v>18</v>
      </c>
      <c r="E155" s="5">
        <v>17.562999999999999</v>
      </c>
      <c r="F155" s="5">
        <v>16</v>
      </c>
      <c r="G155" s="5">
        <v>3.625</v>
      </c>
      <c r="H155" s="5" t="s">
        <v>8</v>
      </c>
      <c r="J155" s="24"/>
      <c r="K155" s="5" t="str">
        <f t="shared" si="10"/>
        <v>17.563-16-3.625-A</v>
      </c>
      <c r="L155">
        <v>3</v>
      </c>
      <c r="M155" s="51" t="s">
        <v>337</v>
      </c>
    </row>
    <row r="156" spans="1:13">
      <c r="B156" s="5" t="s">
        <v>165</v>
      </c>
      <c r="C156" s="5" t="s">
        <v>167</v>
      </c>
      <c r="D156" s="5">
        <v>1</v>
      </c>
      <c r="E156" s="5">
        <v>17.562999999999999</v>
      </c>
      <c r="F156" s="5">
        <v>10.375</v>
      </c>
      <c r="G156" s="5">
        <v>3.625</v>
      </c>
      <c r="H156" s="5" t="s">
        <v>8</v>
      </c>
      <c r="J156" s="25"/>
      <c r="K156" s="5" t="str">
        <f t="shared" si="10"/>
        <v>17.563-10.375-3.625-A</v>
      </c>
      <c r="M156" s="51" t="s">
        <v>372</v>
      </c>
    </row>
    <row r="157" spans="1:13">
      <c r="B157" s="5" t="s">
        <v>165</v>
      </c>
      <c r="C157" s="5" t="s">
        <v>168</v>
      </c>
      <c r="D157" s="5">
        <v>1</v>
      </c>
      <c r="E157" s="5">
        <v>17.562999999999999</v>
      </c>
      <c r="F157" s="5">
        <v>10.125</v>
      </c>
      <c r="G157" s="5">
        <v>3.625</v>
      </c>
      <c r="H157" s="5" t="s">
        <v>8</v>
      </c>
      <c r="J157" s="25"/>
      <c r="K157" s="5" t="str">
        <f t="shared" si="10"/>
        <v>17.563-10.125-3.625-A</v>
      </c>
      <c r="M157" s="51" t="s">
        <v>373</v>
      </c>
    </row>
    <row r="158" spans="1:13" ht="15.75">
      <c r="A158" s="1" t="s">
        <v>0</v>
      </c>
      <c r="B158" s="2"/>
      <c r="C158" s="2"/>
      <c r="D158" s="2"/>
      <c r="E158" s="2"/>
      <c r="F158" s="2"/>
      <c r="G158" s="2"/>
      <c r="H158" s="2"/>
      <c r="I158" s="2"/>
      <c r="J158" s="44"/>
      <c r="K158" s="5" t="str">
        <f t="shared" si="10"/>
        <v/>
      </c>
    </row>
    <row r="159" spans="1:13">
      <c r="B159" s="45" t="s">
        <v>2</v>
      </c>
      <c r="C159" s="66" t="s">
        <v>422</v>
      </c>
      <c r="D159" s="45" t="s">
        <v>3</v>
      </c>
      <c r="E159" s="45" t="s">
        <v>4</v>
      </c>
      <c r="F159" s="45" t="s">
        <v>5</v>
      </c>
      <c r="G159" s="45" t="s">
        <v>6</v>
      </c>
      <c r="H159" s="45" t="s">
        <v>7</v>
      </c>
      <c r="J159" s="24"/>
      <c r="K159" s="5" t="str">
        <f t="shared" si="10"/>
        <v/>
      </c>
    </row>
    <row r="160" spans="1:13">
      <c r="A160" s="5" t="s">
        <v>169</v>
      </c>
      <c r="B160" s="5" t="s">
        <v>165</v>
      </c>
      <c r="C160" s="5" t="s">
        <v>170</v>
      </c>
      <c r="D160" s="5">
        <v>18</v>
      </c>
      <c r="E160" s="5">
        <v>19.25</v>
      </c>
      <c r="F160" s="5">
        <v>16</v>
      </c>
      <c r="G160" s="5">
        <v>3.625</v>
      </c>
      <c r="H160" s="5" t="s">
        <v>8</v>
      </c>
      <c r="J160" s="25"/>
      <c r="K160" s="5" t="str">
        <f t="shared" si="10"/>
        <v>19.25-16-3.625-A</v>
      </c>
      <c r="M160" s="51" t="s">
        <v>374</v>
      </c>
    </row>
    <row r="161" spans="1:13">
      <c r="B161" s="5" t="s">
        <v>165</v>
      </c>
      <c r="C161" s="5" t="s">
        <v>171</v>
      </c>
      <c r="D161" s="5">
        <v>1</v>
      </c>
      <c r="E161" s="5">
        <v>19.25</v>
      </c>
      <c r="F161" s="5">
        <v>10.375</v>
      </c>
      <c r="G161" s="5">
        <v>3.625</v>
      </c>
      <c r="H161" s="5" t="s">
        <v>8</v>
      </c>
      <c r="J161" s="25"/>
      <c r="K161" s="5" t="str">
        <f t="shared" si="10"/>
        <v>19.25-10.375-3.625-A</v>
      </c>
      <c r="M161" s="51" t="s">
        <v>375</v>
      </c>
    </row>
    <row r="162" spans="1:13">
      <c r="B162" s="5" t="s">
        <v>165</v>
      </c>
      <c r="C162" s="5" t="s">
        <v>172</v>
      </c>
      <c r="D162" s="5">
        <v>1</v>
      </c>
      <c r="E162" s="5">
        <v>19.25</v>
      </c>
      <c r="F162" s="5">
        <v>10.125</v>
      </c>
      <c r="G162" s="5">
        <v>3.625</v>
      </c>
      <c r="H162" s="5" t="s">
        <v>8</v>
      </c>
      <c r="J162" s="25"/>
      <c r="K162" s="5" t="str">
        <f t="shared" si="10"/>
        <v>19.25-10.125-3.625-A</v>
      </c>
      <c r="M162" s="51" t="s">
        <v>376</v>
      </c>
    </row>
    <row r="163" spans="1:13" ht="15.75">
      <c r="A163" s="1" t="s">
        <v>58</v>
      </c>
      <c r="B163" s="2"/>
      <c r="C163" s="2"/>
      <c r="D163" s="2"/>
      <c r="E163" s="2"/>
      <c r="F163" s="2"/>
      <c r="G163" s="2"/>
      <c r="H163" s="2"/>
      <c r="I163" s="2"/>
      <c r="J163" s="44"/>
      <c r="K163" s="5" t="str">
        <f t="shared" si="10"/>
        <v/>
      </c>
    </row>
    <row r="164" spans="1:13">
      <c r="B164" s="45" t="s">
        <v>2</v>
      </c>
      <c r="C164" s="66" t="s">
        <v>422</v>
      </c>
      <c r="D164" s="45" t="s">
        <v>3</v>
      </c>
      <c r="E164" s="45" t="s">
        <v>4</v>
      </c>
      <c r="F164" s="45" t="s">
        <v>5</v>
      </c>
      <c r="G164" s="45" t="s">
        <v>6</v>
      </c>
      <c r="H164" s="45" t="s">
        <v>7</v>
      </c>
      <c r="J164" s="24"/>
      <c r="K164" s="5" t="str">
        <f t="shared" si="10"/>
        <v/>
      </c>
    </row>
    <row r="165" spans="1:13">
      <c r="A165" s="5" t="s">
        <v>127</v>
      </c>
      <c r="B165" s="5" t="s">
        <v>165</v>
      </c>
      <c r="C165" s="5" t="s">
        <v>173</v>
      </c>
      <c r="D165" s="5">
        <v>18</v>
      </c>
      <c r="E165" s="5">
        <v>4.125</v>
      </c>
      <c r="F165" s="5">
        <v>16</v>
      </c>
      <c r="G165" s="5">
        <v>3.625</v>
      </c>
      <c r="H165" s="48" t="s">
        <v>13</v>
      </c>
      <c r="J165" s="25"/>
      <c r="K165" s="5" t="str">
        <f t="shared" si="10"/>
        <v>4.125-16-3.625-B</v>
      </c>
      <c r="L165">
        <v>1</v>
      </c>
      <c r="M165" s="51" t="s">
        <v>312</v>
      </c>
    </row>
    <row r="166" spans="1:13">
      <c r="B166" s="5" t="s">
        <v>165</v>
      </c>
      <c r="C166" s="5" t="s">
        <v>174</v>
      </c>
      <c r="D166" s="5">
        <v>1</v>
      </c>
      <c r="E166" s="5">
        <v>4.125</v>
      </c>
      <c r="F166" s="5">
        <v>10.375</v>
      </c>
      <c r="G166" s="5">
        <v>3.625</v>
      </c>
      <c r="H166" s="48" t="s">
        <v>132</v>
      </c>
      <c r="J166" s="25"/>
      <c r="K166" s="5" t="str">
        <f t="shared" si="10"/>
        <v>4.125-10.375-3.625-B*</v>
      </c>
      <c r="M166" s="51" t="s">
        <v>377</v>
      </c>
    </row>
    <row r="167" spans="1:13">
      <c r="B167" s="5" t="s">
        <v>165</v>
      </c>
      <c r="C167" s="5" t="s">
        <v>175</v>
      </c>
      <c r="D167" s="5">
        <v>1</v>
      </c>
      <c r="E167" s="5">
        <v>4.125</v>
      </c>
      <c r="F167" s="5">
        <v>10.125</v>
      </c>
      <c r="G167" s="5">
        <v>3.625</v>
      </c>
      <c r="H167" s="5" t="s">
        <v>132</v>
      </c>
      <c r="J167" s="25"/>
      <c r="K167" s="5" t="str">
        <f t="shared" si="10"/>
        <v>4.125-10.125-3.625-B*</v>
      </c>
      <c r="M167" s="51" t="s">
        <v>378</v>
      </c>
    </row>
    <row r="168" spans="1:13" ht="23.25">
      <c r="A168" s="62" t="s">
        <v>413</v>
      </c>
      <c r="B168" s="18"/>
      <c r="C168" s="18"/>
      <c r="D168" s="18"/>
      <c r="E168" s="18"/>
      <c r="F168" s="18"/>
      <c r="G168" s="18"/>
      <c r="H168" s="18"/>
      <c r="I168" s="18"/>
      <c r="J168" s="49"/>
      <c r="K168" s="5" t="str">
        <f t="shared" si="10"/>
        <v/>
      </c>
    </row>
    <row r="169" spans="1:13" ht="15.75">
      <c r="A169" s="1" t="s">
        <v>118</v>
      </c>
      <c r="B169" s="2"/>
      <c r="C169" s="2"/>
      <c r="D169" s="2"/>
      <c r="E169" s="2"/>
      <c r="F169" s="2"/>
      <c r="G169" s="2"/>
      <c r="H169" s="2"/>
      <c r="I169" s="2"/>
      <c r="J169" s="44"/>
      <c r="K169" s="5" t="str">
        <f t="shared" si="10"/>
        <v/>
      </c>
    </row>
    <row r="170" spans="1:13">
      <c r="B170" s="45" t="s">
        <v>2</v>
      </c>
      <c r="C170" s="66" t="s">
        <v>422</v>
      </c>
      <c r="D170" s="45" t="s">
        <v>3</v>
      </c>
      <c r="E170" s="45" t="s">
        <v>4</v>
      </c>
      <c r="F170" s="45" t="s">
        <v>5</v>
      </c>
      <c r="G170" s="45" t="s">
        <v>6</v>
      </c>
      <c r="H170" s="45" t="s">
        <v>7</v>
      </c>
      <c r="J170" s="24"/>
      <c r="K170" s="5" t="str">
        <f t="shared" si="10"/>
        <v/>
      </c>
    </row>
    <row r="171" spans="1:13">
      <c r="A171" s="5" t="s">
        <v>177</v>
      </c>
      <c r="B171" s="5" t="s">
        <v>176</v>
      </c>
      <c r="C171" s="5" t="s">
        <v>178</v>
      </c>
      <c r="D171" s="5">
        <v>4</v>
      </c>
      <c r="E171" s="5">
        <v>37</v>
      </c>
      <c r="F171" s="5">
        <v>16</v>
      </c>
      <c r="G171" s="5">
        <v>3.625</v>
      </c>
      <c r="H171" s="5" t="s">
        <v>8</v>
      </c>
      <c r="J171" s="24"/>
      <c r="K171" s="5" t="str">
        <f t="shared" si="10"/>
        <v>37-16-3.625-A</v>
      </c>
      <c r="L171">
        <v>6</v>
      </c>
      <c r="M171" s="51" t="s">
        <v>346</v>
      </c>
    </row>
    <row r="172" spans="1:13">
      <c r="B172" s="5" t="s">
        <v>176</v>
      </c>
      <c r="C172" s="5" t="s">
        <v>179</v>
      </c>
      <c r="D172" s="5">
        <v>1</v>
      </c>
      <c r="E172" s="5">
        <v>37</v>
      </c>
      <c r="F172" s="5">
        <v>8.125</v>
      </c>
      <c r="G172" s="5">
        <v>3.625</v>
      </c>
      <c r="H172" s="5" t="s">
        <v>8</v>
      </c>
      <c r="J172" s="25"/>
      <c r="K172" s="5" t="str">
        <f t="shared" si="10"/>
        <v>37-8.125-3.625-A</v>
      </c>
      <c r="M172" s="51" t="s">
        <v>379</v>
      </c>
    </row>
    <row r="173" spans="1:13" ht="15.75">
      <c r="A173" s="1" t="s">
        <v>58</v>
      </c>
      <c r="B173" s="2"/>
      <c r="C173" s="2"/>
      <c r="D173" s="2"/>
      <c r="E173" s="2"/>
      <c r="F173" s="2"/>
      <c r="G173" s="2"/>
      <c r="H173" s="2"/>
      <c r="I173" s="2"/>
      <c r="J173" s="44"/>
      <c r="K173" s="5" t="str">
        <f t="shared" si="10"/>
        <v/>
      </c>
    </row>
    <row r="174" spans="1:13">
      <c r="B174" s="45" t="s">
        <v>2</v>
      </c>
      <c r="C174" s="66" t="s">
        <v>422</v>
      </c>
      <c r="D174" s="45" t="s">
        <v>3</v>
      </c>
      <c r="E174" s="45" t="s">
        <v>4</v>
      </c>
      <c r="F174" s="45" t="s">
        <v>5</v>
      </c>
      <c r="G174" s="45" t="s">
        <v>6</v>
      </c>
      <c r="H174" s="45" t="s">
        <v>7</v>
      </c>
      <c r="J174" s="24"/>
      <c r="K174" s="5" t="str">
        <f t="shared" si="10"/>
        <v/>
      </c>
    </row>
    <row r="175" spans="1:13">
      <c r="A175" s="5" t="s">
        <v>180</v>
      </c>
      <c r="B175" s="5" t="s">
        <v>176</v>
      </c>
      <c r="C175" s="5" t="s">
        <v>181</v>
      </c>
      <c r="D175" s="5">
        <v>4</v>
      </c>
      <c r="E175" s="5">
        <v>4.125</v>
      </c>
      <c r="F175" s="5">
        <v>16</v>
      </c>
      <c r="G175" s="5">
        <v>3.625</v>
      </c>
      <c r="H175" s="5" t="s">
        <v>13</v>
      </c>
      <c r="J175" s="25"/>
      <c r="K175" s="5" t="str">
        <f t="shared" si="10"/>
        <v>4.125-16-3.625-B</v>
      </c>
      <c r="L175">
        <v>1</v>
      </c>
      <c r="M175" s="51" t="s">
        <v>312</v>
      </c>
    </row>
    <row r="176" spans="1:13">
      <c r="B176" s="5" t="s">
        <v>176</v>
      </c>
      <c r="C176" s="5" t="s">
        <v>182</v>
      </c>
      <c r="D176" s="5">
        <v>1</v>
      </c>
      <c r="E176" s="5">
        <v>4.125</v>
      </c>
      <c r="F176" s="5">
        <v>8.125</v>
      </c>
      <c r="G176" s="5">
        <v>3.625</v>
      </c>
      <c r="H176" s="5" t="s">
        <v>13</v>
      </c>
      <c r="J176" s="25"/>
      <c r="K176" s="5" t="str">
        <f t="shared" si="10"/>
        <v>4.125-8.125-3.625-B</v>
      </c>
      <c r="M176" s="51" t="s">
        <v>380</v>
      </c>
    </row>
    <row r="177" spans="1:13" ht="23.25">
      <c r="A177" s="17" t="s">
        <v>183</v>
      </c>
      <c r="B177" s="18"/>
      <c r="C177" s="18"/>
      <c r="D177" s="18"/>
      <c r="E177" s="18"/>
      <c r="F177" s="18"/>
      <c r="G177" s="18"/>
      <c r="H177" s="18"/>
      <c r="I177" s="18"/>
      <c r="J177" s="49"/>
      <c r="K177" s="5" t="str">
        <f t="shared" si="10"/>
        <v/>
      </c>
    </row>
    <row r="178" spans="1:13" ht="15.75">
      <c r="A178" s="1" t="s">
        <v>184</v>
      </c>
      <c r="B178" s="2"/>
      <c r="C178" s="2"/>
      <c r="D178" s="2"/>
      <c r="E178" s="2"/>
      <c r="F178" s="2"/>
      <c r="G178" s="2"/>
      <c r="H178" s="2"/>
      <c r="I178" s="2"/>
      <c r="J178" s="44"/>
      <c r="K178" s="5" t="str">
        <f t="shared" si="10"/>
        <v/>
      </c>
    </row>
    <row r="179" spans="1:13">
      <c r="B179" s="45" t="s">
        <v>2</v>
      </c>
      <c r="C179" s="66" t="s">
        <v>422</v>
      </c>
      <c r="D179" s="45" t="s">
        <v>3</v>
      </c>
      <c r="E179" s="45" t="s">
        <v>4</v>
      </c>
      <c r="F179" s="45" t="s">
        <v>5</v>
      </c>
      <c r="G179" s="45" t="s">
        <v>6</v>
      </c>
      <c r="H179" s="45" t="s">
        <v>7</v>
      </c>
      <c r="J179" s="24"/>
      <c r="K179" s="5" t="str">
        <f t="shared" si="10"/>
        <v/>
      </c>
    </row>
    <row r="180" spans="1:13">
      <c r="A180" s="5" t="s">
        <v>184</v>
      </c>
      <c r="B180" s="5" t="s">
        <v>185</v>
      </c>
      <c r="C180" s="5" t="s">
        <v>186</v>
      </c>
      <c r="D180" s="5">
        <v>4</v>
      </c>
      <c r="E180" s="5">
        <v>4.625</v>
      </c>
      <c r="F180" s="5">
        <v>18.312999999999999</v>
      </c>
      <c r="G180" s="5">
        <v>13.813000000000001</v>
      </c>
      <c r="H180" s="5" t="s">
        <v>187</v>
      </c>
      <c r="J180" s="25"/>
      <c r="K180" s="5" t="str">
        <f t="shared" si="10"/>
        <v>4.625-18.313-13.813-S</v>
      </c>
      <c r="M180" s="51" t="s">
        <v>381</v>
      </c>
    </row>
    <row r="181" spans="1:13">
      <c r="B181" s="5" t="s">
        <v>185</v>
      </c>
      <c r="C181" s="5" t="s">
        <v>188</v>
      </c>
      <c r="D181" s="5">
        <v>4</v>
      </c>
      <c r="E181" s="5">
        <v>4.625</v>
      </c>
      <c r="F181" s="5">
        <v>18.312999999999999</v>
      </c>
      <c r="G181" s="5">
        <v>13.813000000000001</v>
      </c>
      <c r="H181" s="5" t="s">
        <v>189</v>
      </c>
      <c r="J181" s="25"/>
      <c r="K181" s="5" t="str">
        <f t="shared" si="10"/>
        <v>4.625-18.313-13.813-SR</v>
      </c>
      <c r="M181" s="51" t="s">
        <v>382</v>
      </c>
    </row>
    <row r="182" spans="1:13">
      <c r="B182" s="5" t="s">
        <v>185</v>
      </c>
      <c r="C182" s="5" t="s">
        <v>190</v>
      </c>
      <c r="D182" s="5">
        <v>4</v>
      </c>
      <c r="E182" s="5">
        <v>3</v>
      </c>
      <c r="F182" s="5">
        <v>10.688000000000001</v>
      </c>
      <c r="G182" s="5">
        <v>26.222999999999999</v>
      </c>
      <c r="H182" s="5" t="s">
        <v>187</v>
      </c>
      <c r="J182" s="25"/>
      <c r="K182" s="5" t="str">
        <f t="shared" si="10"/>
        <v>3-10.688-26.223-S</v>
      </c>
      <c r="M182" s="51" t="s">
        <v>383</v>
      </c>
    </row>
    <row r="183" spans="1:13">
      <c r="B183" s="5" t="s">
        <v>185</v>
      </c>
      <c r="C183" s="5" t="s">
        <v>191</v>
      </c>
      <c r="D183" s="5">
        <v>4</v>
      </c>
      <c r="E183" s="5">
        <v>3</v>
      </c>
      <c r="F183" s="5">
        <v>36.466000000000001</v>
      </c>
      <c r="G183" s="5">
        <v>13.188000000000001</v>
      </c>
      <c r="H183" s="5" t="s">
        <v>187</v>
      </c>
      <c r="J183" s="25"/>
      <c r="K183" s="5" t="str">
        <f t="shared" si="10"/>
        <v>3-36.466-13.188-S</v>
      </c>
      <c r="M183" s="51" t="s">
        <v>384</v>
      </c>
    </row>
    <row r="184" spans="1:13" ht="15.75">
      <c r="A184" s="1" t="s">
        <v>192</v>
      </c>
      <c r="B184" s="2"/>
      <c r="C184" s="2"/>
      <c r="D184" s="2"/>
      <c r="E184" s="2"/>
      <c r="F184" s="2"/>
      <c r="G184" s="2"/>
      <c r="H184" s="2"/>
      <c r="I184" s="2"/>
      <c r="J184" s="44"/>
      <c r="K184" s="5" t="str">
        <f t="shared" si="10"/>
        <v/>
      </c>
    </row>
    <row r="185" spans="1:13">
      <c r="B185" s="45" t="s">
        <v>2</v>
      </c>
      <c r="C185" s="66" t="s">
        <v>422</v>
      </c>
      <c r="D185" s="45" t="s">
        <v>3</v>
      </c>
      <c r="E185" s="45" t="s">
        <v>4</v>
      </c>
      <c r="F185" s="45" t="s">
        <v>5</v>
      </c>
      <c r="G185" s="45" t="s">
        <v>6</v>
      </c>
      <c r="H185" s="45" t="s">
        <v>7</v>
      </c>
      <c r="J185" s="24"/>
      <c r="K185" s="5" t="str">
        <f t="shared" si="10"/>
        <v/>
      </c>
    </row>
    <row r="186" spans="1:13">
      <c r="A186" s="5" t="s">
        <v>193</v>
      </c>
      <c r="B186" s="5" t="s">
        <v>194</v>
      </c>
      <c r="C186" s="5" t="s">
        <v>195</v>
      </c>
      <c r="D186" s="5">
        <v>3</v>
      </c>
      <c r="E186" s="5">
        <v>2.75</v>
      </c>
      <c r="F186" s="5">
        <v>47.024999999999999</v>
      </c>
      <c r="G186" s="5">
        <v>16.75</v>
      </c>
      <c r="H186" s="5" t="s">
        <v>22</v>
      </c>
      <c r="J186" s="25"/>
      <c r="K186" s="5" t="str">
        <f t="shared" si="10"/>
        <v>2.75-47.025-16.75-E</v>
      </c>
      <c r="M186" s="51" t="s">
        <v>385</v>
      </c>
    </row>
    <row r="187" spans="1:13">
      <c r="B187" s="5" t="s">
        <v>194</v>
      </c>
      <c r="C187" s="5" t="s">
        <v>196</v>
      </c>
      <c r="D187" s="5">
        <v>2</v>
      </c>
      <c r="E187" s="5">
        <v>2.75</v>
      </c>
      <c r="F187" s="5">
        <v>47.838000000000001</v>
      </c>
      <c r="G187" s="5">
        <v>16.75</v>
      </c>
      <c r="H187" s="5" t="s">
        <v>22</v>
      </c>
      <c r="J187" s="25"/>
      <c r="K187" s="5" t="str">
        <f t="shared" si="10"/>
        <v>2.75-47.838-16.75-E</v>
      </c>
      <c r="M187" s="51" t="s">
        <v>386</v>
      </c>
    </row>
    <row r="188" spans="1:13" ht="15.75">
      <c r="A188" s="77" t="s">
        <v>197</v>
      </c>
      <c r="B188" s="78"/>
      <c r="C188" s="2"/>
      <c r="D188" s="2"/>
      <c r="E188" s="2"/>
      <c r="F188" s="2"/>
      <c r="G188" s="2"/>
      <c r="H188" s="2"/>
      <c r="I188" s="2"/>
      <c r="J188" s="44"/>
      <c r="K188" s="5" t="str">
        <f t="shared" si="10"/>
        <v/>
      </c>
    </row>
    <row r="189" spans="1:13">
      <c r="B189" s="45" t="s">
        <v>2</v>
      </c>
      <c r="C189" s="66" t="s">
        <v>422</v>
      </c>
      <c r="D189" s="45" t="s">
        <v>3</v>
      </c>
      <c r="E189" s="45" t="s">
        <v>4</v>
      </c>
      <c r="F189" s="45" t="s">
        <v>5</v>
      </c>
      <c r="G189" s="45" t="s">
        <v>6</v>
      </c>
      <c r="H189" s="45" t="s">
        <v>7</v>
      </c>
      <c r="J189" s="24"/>
      <c r="K189" s="5" t="str">
        <f t="shared" si="10"/>
        <v/>
      </c>
    </row>
    <row r="190" spans="1:13">
      <c r="A190" s="5" t="s">
        <v>198</v>
      </c>
      <c r="B190" s="5" t="s">
        <v>194</v>
      </c>
      <c r="C190" s="5" t="s">
        <v>199</v>
      </c>
      <c r="D190" s="5">
        <v>13</v>
      </c>
      <c r="E190" s="5">
        <v>27.812999999999999</v>
      </c>
      <c r="F190" s="5">
        <v>16</v>
      </c>
      <c r="G190" s="5">
        <v>1</v>
      </c>
      <c r="H190" s="5" t="s">
        <v>25</v>
      </c>
      <c r="J190" s="25"/>
      <c r="K190" s="5" t="str">
        <f t="shared" si="10"/>
        <v>27.813-16-1-F</v>
      </c>
      <c r="M190" s="51" t="s">
        <v>387</v>
      </c>
    </row>
    <row r="191" spans="1:13">
      <c r="B191" s="5" t="s">
        <v>194</v>
      </c>
      <c r="C191" s="5" t="s">
        <v>200</v>
      </c>
      <c r="D191" s="5">
        <v>2</v>
      </c>
      <c r="E191" s="5">
        <v>27.812999999999999</v>
      </c>
      <c r="F191" s="5">
        <v>12.5</v>
      </c>
      <c r="G191" s="5">
        <v>1</v>
      </c>
      <c r="H191" s="5" t="s">
        <v>25</v>
      </c>
      <c r="J191" s="25"/>
      <c r="K191" s="5" t="str">
        <f t="shared" si="10"/>
        <v>27.813-12.5-1-F</v>
      </c>
      <c r="M191" s="51" t="s">
        <v>388</v>
      </c>
    </row>
    <row r="192" spans="1:13">
      <c r="B192" s="5" t="s">
        <v>194</v>
      </c>
      <c r="C192" s="5" t="s">
        <v>201</v>
      </c>
      <c r="D192" s="5">
        <v>13</v>
      </c>
      <c r="E192" s="5">
        <v>31.812999999999999</v>
      </c>
      <c r="F192" s="5">
        <v>16</v>
      </c>
      <c r="G192" s="5">
        <v>1</v>
      </c>
      <c r="H192" s="5" t="s">
        <v>25</v>
      </c>
      <c r="J192" s="25"/>
      <c r="K192" s="5" t="str">
        <f t="shared" si="10"/>
        <v>31.813-16-1-F</v>
      </c>
      <c r="M192" s="51" t="s">
        <v>389</v>
      </c>
    </row>
    <row r="193" spans="1:13">
      <c r="B193" s="5" t="s">
        <v>194</v>
      </c>
      <c r="C193" s="5" t="s">
        <v>202</v>
      </c>
      <c r="D193" s="5">
        <v>2</v>
      </c>
      <c r="E193" s="5">
        <v>31.812999999999999</v>
      </c>
      <c r="F193" s="5">
        <v>12.5</v>
      </c>
      <c r="G193" s="5">
        <v>1</v>
      </c>
      <c r="H193" s="5" t="s">
        <v>25</v>
      </c>
      <c r="J193" s="25"/>
      <c r="K193" s="5" t="str">
        <f t="shared" si="10"/>
        <v>31.813-12.5-1-F</v>
      </c>
      <c r="M193" s="51" t="s">
        <v>390</v>
      </c>
    </row>
    <row r="194" spans="1:13" ht="15.75">
      <c r="A194" s="77" t="s">
        <v>203</v>
      </c>
      <c r="B194" s="78"/>
      <c r="C194" s="2"/>
      <c r="D194" s="2"/>
      <c r="E194" s="2"/>
      <c r="F194" s="2"/>
      <c r="G194" s="2"/>
      <c r="H194" s="2"/>
      <c r="I194" s="2"/>
      <c r="J194" s="44"/>
      <c r="K194" s="5" t="str">
        <f t="shared" si="10"/>
        <v/>
      </c>
    </row>
    <row r="195" spans="1:13">
      <c r="B195" s="45" t="s">
        <v>2</v>
      </c>
      <c r="C195" s="66" t="s">
        <v>422</v>
      </c>
      <c r="D195" s="45" t="s">
        <v>3</v>
      </c>
      <c r="E195" s="45" t="s">
        <v>4</v>
      </c>
      <c r="F195" s="45" t="s">
        <v>5</v>
      </c>
      <c r="G195" s="45" t="s">
        <v>6</v>
      </c>
      <c r="H195" s="45" t="s">
        <v>7</v>
      </c>
      <c r="J195" s="24"/>
      <c r="K195" s="5" t="str">
        <f t="shared" si="10"/>
        <v/>
      </c>
    </row>
    <row r="196" spans="1:13">
      <c r="A196" s="5" t="s">
        <v>204</v>
      </c>
      <c r="B196" s="5" t="s">
        <v>205</v>
      </c>
      <c r="C196" s="5" t="s">
        <v>206</v>
      </c>
      <c r="D196" s="5">
        <v>13</v>
      </c>
      <c r="E196" s="5">
        <v>27</v>
      </c>
      <c r="F196" s="5">
        <v>16</v>
      </c>
      <c r="G196" s="5">
        <v>1</v>
      </c>
      <c r="H196" s="5" t="s">
        <v>25</v>
      </c>
      <c r="J196" s="25"/>
      <c r="K196" s="5" t="str">
        <f t="shared" si="10"/>
        <v>27-16-1-F</v>
      </c>
      <c r="M196" s="51" t="s">
        <v>391</v>
      </c>
    </row>
    <row r="197" spans="1:13">
      <c r="B197" s="5" t="s">
        <v>205</v>
      </c>
      <c r="C197" s="5" t="s">
        <v>207</v>
      </c>
      <c r="D197" s="5">
        <v>2</v>
      </c>
      <c r="E197" s="5">
        <v>27</v>
      </c>
      <c r="F197" s="5">
        <v>12.5</v>
      </c>
      <c r="G197" s="5">
        <v>1</v>
      </c>
      <c r="H197" s="5" t="s">
        <v>25</v>
      </c>
      <c r="J197" s="25"/>
      <c r="K197" s="5" t="str">
        <f t="shared" ref="K197:K260" si="11">IF(ISBLANK(M197),"",CONCATENATE(E197,"-",F197,"-",G197,"-",H197))</f>
        <v>27-12.5-1-F</v>
      </c>
      <c r="M197" s="51" t="s">
        <v>392</v>
      </c>
    </row>
    <row r="198" spans="1:13" ht="15.75">
      <c r="A198" s="77" t="s">
        <v>208</v>
      </c>
      <c r="B198" s="78"/>
      <c r="C198" s="2"/>
      <c r="D198" s="2"/>
      <c r="E198" s="2"/>
      <c r="F198" s="2"/>
      <c r="G198" s="2"/>
      <c r="H198" s="2"/>
      <c r="I198" s="2"/>
      <c r="J198" s="44"/>
      <c r="K198" s="5" t="str">
        <f t="shared" si="11"/>
        <v/>
      </c>
    </row>
    <row r="199" spans="1:13">
      <c r="B199" s="45" t="s">
        <v>2</v>
      </c>
      <c r="C199" s="66" t="s">
        <v>422</v>
      </c>
      <c r="D199" s="45" t="s">
        <v>3</v>
      </c>
      <c r="E199" s="45" t="s">
        <v>4</v>
      </c>
      <c r="F199" s="45" t="s">
        <v>5</v>
      </c>
      <c r="G199" s="45" t="s">
        <v>6</v>
      </c>
      <c r="H199" s="45" t="s">
        <v>7</v>
      </c>
      <c r="J199" s="24"/>
      <c r="K199" s="5" t="str">
        <f t="shared" si="11"/>
        <v/>
      </c>
    </row>
    <row r="200" spans="1:13">
      <c r="A200" s="5" t="s">
        <v>209</v>
      </c>
      <c r="B200" s="5" t="s">
        <v>194</v>
      </c>
      <c r="C200" s="5" t="s">
        <v>210</v>
      </c>
      <c r="D200" s="5">
        <v>2</v>
      </c>
      <c r="E200" s="5">
        <v>44.438000000000002</v>
      </c>
      <c r="F200" s="5">
        <v>9.125</v>
      </c>
      <c r="G200" s="5">
        <v>1</v>
      </c>
      <c r="H200" s="5" t="s">
        <v>25</v>
      </c>
      <c r="J200" s="24"/>
      <c r="K200" s="5" t="str">
        <f t="shared" si="11"/>
        <v>44.438-9.125-1-F</v>
      </c>
      <c r="L200">
        <v>10</v>
      </c>
      <c r="M200" s="51" t="s">
        <v>393</v>
      </c>
    </row>
    <row r="201" spans="1:13">
      <c r="B201" s="5" t="s">
        <v>194</v>
      </c>
      <c r="C201" s="5" t="s">
        <v>211</v>
      </c>
      <c r="D201" s="5">
        <v>1</v>
      </c>
      <c r="E201" s="5">
        <v>44.438000000000002</v>
      </c>
      <c r="F201" s="5">
        <v>16</v>
      </c>
      <c r="G201" s="5">
        <v>1</v>
      </c>
      <c r="H201" s="5" t="s">
        <v>25</v>
      </c>
      <c r="J201" s="24"/>
      <c r="K201" s="5" t="str">
        <f t="shared" si="11"/>
        <v>44.438-16-1-F</v>
      </c>
      <c r="L201">
        <v>11</v>
      </c>
      <c r="M201" s="51" t="s">
        <v>394</v>
      </c>
    </row>
    <row r="202" spans="1:13">
      <c r="B202" s="5" t="s">
        <v>194</v>
      </c>
      <c r="C202" s="5" t="s">
        <v>212</v>
      </c>
      <c r="D202" s="5">
        <v>2</v>
      </c>
      <c r="E202" s="5">
        <v>46.813000000000002</v>
      </c>
      <c r="F202" s="5">
        <v>9.125</v>
      </c>
      <c r="G202" s="5">
        <v>1</v>
      </c>
      <c r="H202" s="5" t="s">
        <v>25</v>
      </c>
      <c r="J202" s="24"/>
      <c r="K202" s="5" t="str">
        <f t="shared" si="11"/>
        <v>46.813-9.125-1-F</v>
      </c>
      <c r="L202">
        <v>14</v>
      </c>
      <c r="M202" s="51" t="s">
        <v>395</v>
      </c>
    </row>
    <row r="203" spans="1:13">
      <c r="B203" s="5" t="s">
        <v>194</v>
      </c>
      <c r="C203" s="5" t="s">
        <v>213</v>
      </c>
      <c r="D203" s="5">
        <v>1</v>
      </c>
      <c r="E203" s="5">
        <v>46.813000000000002</v>
      </c>
      <c r="F203" s="5">
        <v>16</v>
      </c>
      <c r="G203" s="5">
        <v>1</v>
      </c>
      <c r="H203" s="5" t="s">
        <v>25</v>
      </c>
      <c r="J203" s="24"/>
      <c r="K203" s="5" t="str">
        <f t="shared" si="11"/>
        <v>46.813-16-1-F</v>
      </c>
      <c r="L203">
        <v>13</v>
      </c>
      <c r="M203" s="51" t="s">
        <v>396</v>
      </c>
    </row>
    <row r="204" spans="1:13" ht="15.75">
      <c r="A204" s="77" t="s">
        <v>214</v>
      </c>
      <c r="B204" s="78"/>
      <c r="C204" s="2"/>
      <c r="D204" s="2"/>
      <c r="E204" s="2"/>
      <c r="F204" s="2"/>
      <c r="G204" s="2"/>
      <c r="H204" s="2"/>
      <c r="I204" s="2"/>
      <c r="J204" s="44"/>
      <c r="K204" s="5" t="str">
        <f t="shared" si="11"/>
        <v/>
      </c>
    </row>
    <row r="205" spans="1:13">
      <c r="B205" s="45" t="s">
        <v>2</v>
      </c>
      <c r="C205" s="66" t="s">
        <v>422</v>
      </c>
      <c r="D205" s="45" t="s">
        <v>3</v>
      </c>
      <c r="E205" s="45" t="s">
        <v>4</v>
      </c>
      <c r="F205" s="45" t="s">
        <v>5</v>
      </c>
      <c r="G205" s="45" t="s">
        <v>6</v>
      </c>
      <c r="H205" s="45" t="s">
        <v>7</v>
      </c>
      <c r="J205" s="24"/>
      <c r="K205" s="5" t="str">
        <f t="shared" si="11"/>
        <v/>
      </c>
    </row>
    <row r="206" spans="1:13">
      <c r="A206" s="5" t="s">
        <v>209</v>
      </c>
      <c r="B206" s="5" t="s">
        <v>215</v>
      </c>
      <c r="C206" s="5" t="s">
        <v>216</v>
      </c>
      <c r="D206" s="5">
        <v>1</v>
      </c>
      <c r="E206" s="5">
        <v>44.438000000000002</v>
      </c>
      <c r="F206" s="5">
        <v>16</v>
      </c>
      <c r="G206" s="5">
        <v>1</v>
      </c>
      <c r="H206" s="5" t="s">
        <v>25</v>
      </c>
      <c r="J206" s="24"/>
      <c r="K206" s="5" t="str">
        <f t="shared" si="11"/>
        <v>44.438-16-1-F</v>
      </c>
      <c r="L206">
        <v>11</v>
      </c>
      <c r="M206" s="51" t="s">
        <v>394</v>
      </c>
    </row>
    <row r="207" spans="1:13">
      <c r="B207" s="5" t="s">
        <v>215</v>
      </c>
      <c r="C207" s="5" t="s">
        <v>217</v>
      </c>
      <c r="D207" s="5">
        <v>1</v>
      </c>
      <c r="E207" s="5">
        <v>44.438000000000002</v>
      </c>
      <c r="F207" s="5">
        <v>5.625</v>
      </c>
      <c r="G207" s="5">
        <v>1</v>
      </c>
      <c r="H207" s="5" t="s">
        <v>25</v>
      </c>
      <c r="J207" s="24"/>
      <c r="K207" s="5" t="str">
        <f t="shared" si="11"/>
        <v>44.438-5.625-1-F</v>
      </c>
      <c r="L207">
        <v>12</v>
      </c>
      <c r="M207" s="51" t="s">
        <v>397</v>
      </c>
    </row>
    <row r="208" spans="1:13">
      <c r="B208" s="5" t="s">
        <v>215</v>
      </c>
      <c r="C208" s="5" t="s">
        <v>218</v>
      </c>
      <c r="D208" s="5">
        <v>1</v>
      </c>
      <c r="E208" s="5">
        <v>46.813000000000002</v>
      </c>
      <c r="F208" s="5">
        <v>16</v>
      </c>
      <c r="G208" s="5">
        <v>1</v>
      </c>
      <c r="H208" s="5" t="s">
        <v>25</v>
      </c>
      <c r="J208" s="24"/>
      <c r="K208" s="5" t="str">
        <f t="shared" si="11"/>
        <v>46.813-16-1-F</v>
      </c>
      <c r="L208">
        <v>13</v>
      </c>
      <c r="M208" s="51" t="s">
        <v>396</v>
      </c>
    </row>
    <row r="209" spans="1:14">
      <c r="B209" s="5" t="s">
        <v>215</v>
      </c>
      <c r="C209" s="5" t="s">
        <v>219</v>
      </c>
      <c r="D209" s="5">
        <v>1</v>
      </c>
      <c r="E209" s="5">
        <v>46.813000000000002</v>
      </c>
      <c r="F209" s="5">
        <v>5.625</v>
      </c>
      <c r="G209" s="5">
        <v>1</v>
      </c>
      <c r="H209" s="5" t="s">
        <v>25</v>
      </c>
      <c r="J209" s="24"/>
      <c r="K209" s="5" t="str">
        <f t="shared" si="11"/>
        <v>46.813-5.625-1-F</v>
      </c>
      <c r="L209">
        <v>17</v>
      </c>
      <c r="M209" s="51" t="s">
        <v>399</v>
      </c>
      <c r="N209" s="19"/>
    </row>
    <row r="210" spans="1:14" ht="15.75">
      <c r="A210" s="77" t="s">
        <v>220</v>
      </c>
      <c r="B210" s="78"/>
      <c r="C210" s="2"/>
      <c r="D210" s="2"/>
      <c r="E210" s="2"/>
      <c r="F210" s="2"/>
      <c r="G210" s="2"/>
      <c r="H210" s="2"/>
      <c r="I210" s="2"/>
      <c r="J210" s="44"/>
      <c r="K210" s="5" t="str">
        <f t="shared" si="11"/>
        <v/>
      </c>
    </row>
    <row r="211" spans="1:14">
      <c r="B211" s="45" t="s">
        <v>2</v>
      </c>
      <c r="C211" s="66" t="s">
        <v>422</v>
      </c>
      <c r="D211" s="45" t="s">
        <v>3</v>
      </c>
      <c r="E211" s="45" t="s">
        <v>4</v>
      </c>
      <c r="F211" s="45" t="s">
        <v>5</v>
      </c>
      <c r="G211" s="45" t="s">
        <v>6</v>
      </c>
      <c r="H211" s="45" t="s">
        <v>7</v>
      </c>
      <c r="J211" s="24"/>
      <c r="K211" s="5" t="str">
        <f t="shared" si="11"/>
        <v/>
      </c>
    </row>
    <row r="212" spans="1:14">
      <c r="A212" s="5" t="s">
        <v>209</v>
      </c>
      <c r="B212" s="5" t="s">
        <v>205</v>
      </c>
      <c r="C212" s="5" t="s">
        <v>221</v>
      </c>
      <c r="D212" s="5">
        <v>2</v>
      </c>
      <c r="E212" s="5">
        <v>43.625</v>
      </c>
      <c r="F212" s="5">
        <v>9.125</v>
      </c>
      <c r="G212" s="5">
        <v>1</v>
      </c>
      <c r="H212" s="5" t="s">
        <v>25</v>
      </c>
      <c r="J212" s="24"/>
      <c r="K212" s="5" t="str">
        <f t="shared" si="11"/>
        <v>43.625-9.125-1-F</v>
      </c>
      <c r="L212">
        <v>15</v>
      </c>
      <c r="M212" s="51" t="s">
        <v>400</v>
      </c>
    </row>
    <row r="213" spans="1:14">
      <c r="B213" s="5" t="s">
        <v>205</v>
      </c>
      <c r="C213" s="5" t="s">
        <v>222</v>
      </c>
      <c r="D213" s="5">
        <v>1</v>
      </c>
      <c r="E213" s="5">
        <v>43.625</v>
      </c>
      <c r="F213" s="5">
        <v>16</v>
      </c>
      <c r="G213" s="5">
        <v>1</v>
      </c>
      <c r="H213" s="5" t="s">
        <v>25</v>
      </c>
      <c r="J213" s="24"/>
      <c r="K213" s="5" t="str">
        <f t="shared" si="11"/>
        <v>43.625-16-1-F</v>
      </c>
      <c r="L213">
        <v>16</v>
      </c>
      <c r="M213" s="51" t="s">
        <v>401</v>
      </c>
    </row>
    <row r="214" spans="1:14" ht="15.75">
      <c r="A214" s="77" t="s">
        <v>223</v>
      </c>
      <c r="B214" s="78"/>
      <c r="C214" s="2"/>
      <c r="D214" s="2"/>
      <c r="E214" s="2"/>
      <c r="F214" s="2"/>
      <c r="G214" s="2"/>
      <c r="H214" s="2"/>
      <c r="I214" s="2"/>
      <c r="J214" s="44"/>
      <c r="K214" s="5" t="str">
        <f t="shared" si="11"/>
        <v/>
      </c>
    </row>
    <row r="215" spans="1:14">
      <c r="B215" s="45" t="s">
        <v>2</v>
      </c>
      <c r="C215" s="66" t="s">
        <v>422</v>
      </c>
      <c r="D215" s="45" t="s">
        <v>3</v>
      </c>
      <c r="E215" s="45" t="s">
        <v>4</v>
      </c>
      <c r="F215" s="45" t="s">
        <v>5</v>
      </c>
      <c r="G215" s="45" t="s">
        <v>6</v>
      </c>
      <c r="H215" s="45" t="s">
        <v>7</v>
      </c>
      <c r="J215" s="24"/>
      <c r="K215" s="5" t="str">
        <f t="shared" si="11"/>
        <v/>
      </c>
    </row>
    <row r="216" spans="1:14">
      <c r="A216" s="5" t="s">
        <v>209</v>
      </c>
      <c r="B216" s="5" t="s">
        <v>224</v>
      </c>
      <c r="C216" s="5" t="s">
        <v>225</v>
      </c>
      <c r="D216" s="5">
        <v>1</v>
      </c>
      <c r="E216" s="5">
        <v>43.625</v>
      </c>
      <c r="F216" s="5">
        <v>16</v>
      </c>
      <c r="G216" s="5">
        <v>1</v>
      </c>
      <c r="H216" s="5" t="s">
        <v>25</v>
      </c>
      <c r="J216" s="24"/>
      <c r="K216" s="5" t="str">
        <f t="shared" si="11"/>
        <v>43.625-16-1-F</v>
      </c>
      <c r="L216">
        <v>16</v>
      </c>
      <c r="M216" s="51" t="s">
        <v>401</v>
      </c>
    </row>
    <row r="217" spans="1:14">
      <c r="B217" s="5" t="s">
        <v>224</v>
      </c>
      <c r="C217" s="5" t="s">
        <v>226</v>
      </c>
      <c r="D217" s="5">
        <v>1</v>
      </c>
      <c r="E217" s="5">
        <v>44.438000000000002</v>
      </c>
      <c r="F217" s="5">
        <v>5.625</v>
      </c>
      <c r="G217" s="5">
        <v>1</v>
      </c>
      <c r="H217" s="5" t="s">
        <v>25</v>
      </c>
      <c r="J217" s="24"/>
      <c r="K217" s="5" t="str">
        <f t="shared" si="11"/>
        <v>44.438-5.625-1-F</v>
      </c>
      <c r="L217">
        <v>12</v>
      </c>
      <c r="M217" s="51" t="s">
        <v>397</v>
      </c>
    </row>
    <row r="218" spans="1:14">
      <c r="B218" s="5" t="s">
        <v>224</v>
      </c>
      <c r="C218" s="5" t="s">
        <v>227</v>
      </c>
      <c r="D218" s="5">
        <v>1</v>
      </c>
      <c r="E218" s="5">
        <v>46.813000000000002</v>
      </c>
      <c r="F218" s="5">
        <v>5.625</v>
      </c>
      <c r="G218" s="5">
        <v>1</v>
      </c>
      <c r="H218" s="5" t="s">
        <v>25</v>
      </c>
      <c r="J218" s="24"/>
      <c r="K218" s="5" t="str">
        <f t="shared" si="11"/>
        <v>46.813-5.625-1-F</v>
      </c>
      <c r="L218">
        <v>17</v>
      </c>
      <c r="M218" s="51" t="s">
        <v>399</v>
      </c>
    </row>
    <row r="219" spans="1:14" ht="15.75">
      <c r="A219" s="77" t="s">
        <v>228</v>
      </c>
      <c r="B219" s="78"/>
      <c r="C219" s="2"/>
      <c r="D219" s="2"/>
      <c r="E219" s="2"/>
      <c r="F219" s="2"/>
      <c r="G219" s="2"/>
      <c r="H219" s="2"/>
      <c r="I219" s="2"/>
      <c r="J219" s="44"/>
      <c r="K219" s="5" t="str">
        <f t="shared" si="11"/>
        <v/>
      </c>
    </row>
    <row r="220" spans="1:14">
      <c r="B220" s="45" t="s">
        <v>2</v>
      </c>
      <c r="C220" s="66" t="s">
        <v>422</v>
      </c>
      <c r="D220" s="45" t="s">
        <v>3</v>
      </c>
      <c r="E220" s="45" t="s">
        <v>4</v>
      </c>
      <c r="F220" s="45" t="s">
        <v>5</v>
      </c>
      <c r="G220" s="45" t="s">
        <v>6</v>
      </c>
      <c r="H220" s="45" t="s">
        <v>7</v>
      </c>
      <c r="J220" s="24"/>
      <c r="K220" s="5" t="str">
        <f t="shared" si="11"/>
        <v/>
      </c>
    </row>
    <row r="221" spans="1:14">
      <c r="A221" s="5" t="s">
        <v>229</v>
      </c>
      <c r="B221" s="5" t="s">
        <v>194</v>
      </c>
      <c r="C221" s="5" t="s">
        <v>230</v>
      </c>
      <c r="D221" s="5">
        <v>2</v>
      </c>
      <c r="E221" s="5">
        <v>44.438000000000002</v>
      </c>
      <c r="F221" s="5">
        <v>9.125</v>
      </c>
      <c r="G221" s="5">
        <v>1</v>
      </c>
      <c r="H221" s="5" t="s">
        <v>25</v>
      </c>
      <c r="J221" s="24"/>
      <c r="K221" s="5" t="str">
        <f t="shared" si="11"/>
        <v>44.438-9.125-1-F</v>
      </c>
      <c r="L221">
        <v>10</v>
      </c>
      <c r="M221" s="51" t="s">
        <v>393</v>
      </c>
    </row>
    <row r="222" spans="1:14">
      <c r="B222" s="5" t="s">
        <v>194</v>
      </c>
      <c r="C222" s="5" t="s">
        <v>231</v>
      </c>
      <c r="D222" s="5">
        <v>1</v>
      </c>
      <c r="E222" s="5">
        <v>44.438000000000002</v>
      </c>
      <c r="F222" s="5">
        <v>16</v>
      </c>
      <c r="G222" s="5">
        <v>1</v>
      </c>
      <c r="H222" s="5" t="s">
        <v>25</v>
      </c>
      <c r="J222" s="24"/>
      <c r="K222" s="5" t="str">
        <f t="shared" si="11"/>
        <v>44.438-16-1-F</v>
      </c>
      <c r="L222">
        <v>11</v>
      </c>
      <c r="M222" s="51" t="s">
        <v>394</v>
      </c>
    </row>
    <row r="223" spans="1:14">
      <c r="B223" s="5" t="s">
        <v>194</v>
      </c>
      <c r="C223" s="5" t="s">
        <v>232</v>
      </c>
      <c r="D223" s="5">
        <v>2</v>
      </c>
      <c r="E223" s="5">
        <v>46.813000000000002</v>
      </c>
      <c r="F223" s="5">
        <v>9.125</v>
      </c>
      <c r="G223" s="5">
        <v>1</v>
      </c>
      <c r="H223" s="5" t="s">
        <v>25</v>
      </c>
      <c r="J223" s="24"/>
      <c r="K223" s="5" t="str">
        <f t="shared" si="11"/>
        <v>46.813-9.125-1-F</v>
      </c>
      <c r="L223">
        <v>14</v>
      </c>
      <c r="M223" s="51" t="s">
        <v>395</v>
      </c>
    </row>
    <row r="224" spans="1:14">
      <c r="B224" s="5" t="s">
        <v>194</v>
      </c>
      <c r="C224" s="5" t="s">
        <v>233</v>
      </c>
      <c r="D224" s="5">
        <v>1</v>
      </c>
      <c r="E224" s="5">
        <v>46.813000000000002</v>
      </c>
      <c r="F224" s="5">
        <v>16</v>
      </c>
      <c r="G224" s="5">
        <v>1</v>
      </c>
      <c r="H224" s="5" t="s">
        <v>25</v>
      </c>
      <c r="J224" s="24"/>
      <c r="K224" s="5" t="str">
        <f t="shared" si="11"/>
        <v>46.813-16-1-F</v>
      </c>
      <c r="L224">
        <v>13</v>
      </c>
      <c r="M224" s="51" t="s">
        <v>396</v>
      </c>
    </row>
    <row r="225" spans="1:13" ht="15.75">
      <c r="A225" s="77" t="s">
        <v>234</v>
      </c>
      <c r="B225" s="78"/>
      <c r="C225" s="2"/>
      <c r="D225" s="2"/>
      <c r="E225" s="2"/>
      <c r="F225" s="2"/>
      <c r="G225" s="2"/>
      <c r="H225" s="2"/>
      <c r="I225" s="2"/>
      <c r="J225" s="44"/>
      <c r="K225" s="5" t="str">
        <f t="shared" si="11"/>
        <v/>
      </c>
    </row>
    <row r="226" spans="1:13">
      <c r="B226" s="45" t="s">
        <v>2</v>
      </c>
      <c r="C226" s="66" t="s">
        <v>422</v>
      </c>
      <c r="D226" s="45" t="s">
        <v>3</v>
      </c>
      <c r="E226" s="45" t="s">
        <v>4</v>
      </c>
      <c r="F226" s="45" t="s">
        <v>5</v>
      </c>
      <c r="G226" s="45" t="s">
        <v>6</v>
      </c>
      <c r="H226" s="45" t="s">
        <v>7</v>
      </c>
      <c r="J226" s="24"/>
      <c r="K226" s="5" t="str">
        <f t="shared" si="11"/>
        <v/>
      </c>
    </row>
    <row r="227" spans="1:13">
      <c r="A227" s="5" t="s">
        <v>229</v>
      </c>
      <c r="B227" s="5" t="s">
        <v>235</v>
      </c>
      <c r="C227" s="5" t="s">
        <v>236</v>
      </c>
      <c r="D227" s="5">
        <v>1</v>
      </c>
      <c r="E227" s="5">
        <v>44.438000000000002</v>
      </c>
      <c r="F227" s="5">
        <v>16</v>
      </c>
      <c r="G227" s="5">
        <v>1</v>
      </c>
      <c r="H227" s="5" t="s">
        <v>25</v>
      </c>
      <c r="J227" s="24"/>
      <c r="K227" s="5" t="str">
        <f t="shared" si="11"/>
        <v>44.438-16-1-F</v>
      </c>
      <c r="L227">
        <v>11</v>
      </c>
      <c r="M227" s="51" t="s">
        <v>394</v>
      </c>
    </row>
    <row r="228" spans="1:13">
      <c r="B228" s="5" t="s">
        <v>235</v>
      </c>
      <c r="C228" s="5" t="s">
        <v>237</v>
      </c>
      <c r="D228" s="5">
        <v>1</v>
      </c>
      <c r="E228" s="5">
        <v>44.438000000000002</v>
      </c>
      <c r="F228" s="5">
        <v>5.625</v>
      </c>
      <c r="G228" s="5">
        <v>1</v>
      </c>
      <c r="H228" s="5" t="s">
        <v>25</v>
      </c>
      <c r="J228" s="24"/>
      <c r="K228" s="5" t="str">
        <f t="shared" si="11"/>
        <v>44.438-5.625-1-F</v>
      </c>
      <c r="L228">
        <v>12</v>
      </c>
      <c r="M228" s="51" t="s">
        <v>397</v>
      </c>
    </row>
    <row r="229" spans="1:13">
      <c r="B229" s="5" t="s">
        <v>235</v>
      </c>
      <c r="C229" s="5" t="s">
        <v>238</v>
      </c>
      <c r="D229" s="5">
        <v>1</v>
      </c>
      <c r="E229" s="5">
        <v>46.813000000000002</v>
      </c>
      <c r="F229" s="5">
        <v>16</v>
      </c>
      <c r="G229" s="5">
        <v>1</v>
      </c>
      <c r="H229" s="5" t="s">
        <v>25</v>
      </c>
      <c r="J229" s="24"/>
      <c r="K229" s="5" t="str">
        <f t="shared" si="11"/>
        <v>46.813-16-1-F</v>
      </c>
      <c r="L229">
        <v>13</v>
      </c>
      <c r="M229" s="51" t="s">
        <v>396</v>
      </c>
    </row>
    <row r="230" spans="1:13" ht="15.75">
      <c r="A230" s="77" t="s">
        <v>239</v>
      </c>
      <c r="B230" s="78"/>
      <c r="C230" s="2"/>
      <c r="D230" s="2"/>
      <c r="E230" s="2"/>
      <c r="F230" s="2"/>
      <c r="G230" s="2"/>
      <c r="H230" s="2"/>
      <c r="I230" s="2"/>
      <c r="J230" s="44"/>
      <c r="K230" s="5" t="str">
        <f t="shared" si="11"/>
        <v/>
      </c>
    </row>
    <row r="231" spans="1:13">
      <c r="B231" s="45" t="s">
        <v>2</v>
      </c>
      <c r="C231" s="66" t="s">
        <v>422</v>
      </c>
      <c r="D231" s="45" t="s">
        <v>3</v>
      </c>
      <c r="E231" s="45" t="s">
        <v>4</v>
      </c>
      <c r="F231" s="45" t="s">
        <v>5</v>
      </c>
      <c r="G231" s="45" t="s">
        <v>6</v>
      </c>
      <c r="H231" s="45" t="s">
        <v>7</v>
      </c>
      <c r="J231" s="24"/>
      <c r="K231" s="5" t="str">
        <f t="shared" si="11"/>
        <v/>
      </c>
    </row>
    <row r="232" spans="1:13">
      <c r="A232" s="5" t="s">
        <v>229</v>
      </c>
      <c r="B232" s="5" t="s">
        <v>205</v>
      </c>
      <c r="C232" s="5" t="s">
        <v>240</v>
      </c>
      <c r="D232" s="5">
        <v>2</v>
      </c>
      <c r="E232" s="5">
        <v>43.625</v>
      </c>
      <c r="F232" s="5">
        <v>9.125</v>
      </c>
      <c r="G232" s="5">
        <v>1</v>
      </c>
      <c r="H232" s="5" t="s">
        <v>25</v>
      </c>
      <c r="J232" s="24"/>
      <c r="K232" s="5" t="str">
        <f t="shared" si="11"/>
        <v>43.625-9.125-1-F</v>
      </c>
      <c r="L232">
        <v>15</v>
      </c>
      <c r="M232" s="51" t="s">
        <v>400</v>
      </c>
    </row>
    <row r="233" spans="1:13">
      <c r="B233" s="5" t="s">
        <v>205</v>
      </c>
      <c r="C233" s="5" t="s">
        <v>241</v>
      </c>
      <c r="D233" s="5">
        <v>1</v>
      </c>
      <c r="E233" s="5">
        <v>43.625</v>
      </c>
      <c r="F233" s="5">
        <v>16</v>
      </c>
      <c r="G233" s="5">
        <v>1</v>
      </c>
      <c r="H233" s="5" t="s">
        <v>25</v>
      </c>
      <c r="J233" s="24"/>
      <c r="K233" s="5" t="str">
        <f t="shared" si="11"/>
        <v>43.625-16-1-F</v>
      </c>
      <c r="L233">
        <v>16</v>
      </c>
      <c r="M233" s="51" t="s">
        <v>401</v>
      </c>
    </row>
    <row r="234" spans="1:13" ht="15.75">
      <c r="A234" s="77" t="s">
        <v>242</v>
      </c>
      <c r="B234" s="78"/>
      <c r="C234" s="2"/>
      <c r="D234" s="2"/>
      <c r="E234" s="2"/>
      <c r="F234" s="2"/>
      <c r="G234" s="2"/>
      <c r="H234" s="2"/>
      <c r="I234" s="2"/>
      <c r="J234" s="44"/>
      <c r="K234" s="5" t="str">
        <f t="shared" si="11"/>
        <v/>
      </c>
    </row>
    <row r="235" spans="1:13">
      <c r="B235" s="45" t="s">
        <v>2</v>
      </c>
      <c r="C235" s="66" t="s">
        <v>422</v>
      </c>
      <c r="D235" s="45" t="s">
        <v>3</v>
      </c>
      <c r="E235" s="45" t="s">
        <v>4</v>
      </c>
      <c r="F235" s="45" t="s">
        <v>5</v>
      </c>
      <c r="G235" s="45" t="s">
        <v>6</v>
      </c>
      <c r="H235" s="45" t="s">
        <v>7</v>
      </c>
      <c r="J235" s="24"/>
      <c r="K235" s="5" t="str">
        <f t="shared" si="11"/>
        <v/>
      </c>
    </row>
    <row r="236" spans="1:13">
      <c r="A236" s="5" t="s">
        <v>229</v>
      </c>
      <c r="B236" s="5" t="s">
        <v>224</v>
      </c>
      <c r="C236" s="5" t="s">
        <v>243</v>
      </c>
      <c r="D236" s="5">
        <v>1</v>
      </c>
      <c r="E236" s="5">
        <v>43.625</v>
      </c>
      <c r="F236" s="5">
        <v>16</v>
      </c>
      <c r="G236" s="5">
        <v>1</v>
      </c>
      <c r="H236" s="5" t="s">
        <v>25</v>
      </c>
      <c r="J236" s="24"/>
      <c r="K236" s="5" t="str">
        <f t="shared" si="11"/>
        <v>43.625-16-1-F</v>
      </c>
      <c r="L236">
        <v>16</v>
      </c>
      <c r="M236" s="51" t="s">
        <v>401</v>
      </c>
    </row>
    <row r="237" spans="1:13">
      <c r="B237" s="5" t="s">
        <v>224</v>
      </c>
      <c r="C237" s="5" t="s">
        <v>244</v>
      </c>
      <c r="D237" s="5">
        <v>1</v>
      </c>
      <c r="E237" s="5">
        <v>44.438000000000002</v>
      </c>
      <c r="F237" s="5">
        <v>5.625</v>
      </c>
      <c r="G237" s="5">
        <v>1</v>
      </c>
      <c r="H237" s="5" t="s">
        <v>25</v>
      </c>
      <c r="J237" s="24"/>
      <c r="K237" s="5" t="str">
        <f t="shared" si="11"/>
        <v>44.438-5.625-1-F</v>
      </c>
      <c r="L237">
        <v>12</v>
      </c>
      <c r="M237" s="51" t="s">
        <v>397</v>
      </c>
    </row>
    <row r="238" spans="1:13">
      <c r="A238" s="10"/>
      <c r="B238" s="10" t="s">
        <v>224</v>
      </c>
      <c r="C238" s="10" t="s">
        <v>245</v>
      </c>
      <c r="D238" s="10">
        <v>1</v>
      </c>
      <c r="E238" s="10">
        <v>46.813000000000002</v>
      </c>
      <c r="F238" s="10">
        <v>5.625</v>
      </c>
      <c r="G238" s="10">
        <v>1</v>
      </c>
      <c r="H238" s="10" t="s">
        <v>25</v>
      </c>
      <c r="I238" s="10"/>
      <c r="J238" s="46"/>
      <c r="K238" s="5" t="str">
        <f t="shared" si="11"/>
        <v>46.813-5.625-1-F</v>
      </c>
      <c r="L238">
        <v>17</v>
      </c>
      <c r="M238" s="51" t="s">
        <v>399</v>
      </c>
    </row>
    <row r="239" spans="1:13" ht="15.75">
      <c r="A239" s="77" t="s">
        <v>246</v>
      </c>
      <c r="B239" s="78"/>
      <c r="C239" s="2"/>
      <c r="D239" s="2"/>
      <c r="E239" s="2"/>
      <c r="F239" s="2"/>
      <c r="G239" s="2"/>
      <c r="H239" s="2"/>
      <c r="I239" s="2"/>
      <c r="J239" s="44"/>
      <c r="K239" s="5" t="str">
        <f t="shared" si="11"/>
        <v/>
      </c>
    </row>
    <row r="240" spans="1:13">
      <c r="B240" s="45" t="s">
        <v>2</v>
      </c>
      <c r="C240" s="66" t="s">
        <v>422</v>
      </c>
      <c r="D240" s="45" t="s">
        <v>3</v>
      </c>
      <c r="E240" s="45" t="s">
        <v>4</v>
      </c>
      <c r="F240" s="45" t="s">
        <v>5</v>
      </c>
      <c r="G240" s="45" t="s">
        <v>6</v>
      </c>
      <c r="H240" s="45" t="s">
        <v>7</v>
      </c>
      <c r="J240" s="24"/>
      <c r="K240" s="5" t="str">
        <f t="shared" si="11"/>
        <v/>
      </c>
    </row>
    <row r="241" spans="1:13">
      <c r="A241" s="5" t="s">
        <v>247</v>
      </c>
      <c r="B241" s="5" t="s">
        <v>248</v>
      </c>
      <c r="C241" s="5" t="s">
        <v>249</v>
      </c>
      <c r="D241" s="5">
        <v>2</v>
      </c>
      <c r="E241" s="5">
        <v>43.625</v>
      </c>
      <c r="F241" s="5">
        <v>9.125</v>
      </c>
      <c r="G241" s="5">
        <v>1</v>
      </c>
      <c r="H241" s="5" t="s">
        <v>25</v>
      </c>
      <c r="J241" s="24"/>
      <c r="K241" s="5" t="str">
        <f t="shared" si="11"/>
        <v>43.625-9.125-1-F</v>
      </c>
      <c r="L241">
        <v>15</v>
      </c>
      <c r="M241" s="51" t="s">
        <v>400</v>
      </c>
    </row>
    <row r="242" spans="1:13">
      <c r="B242" s="5" t="s">
        <v>248</v>
      </c>
      <c r="C242" s="5" t="s">
        <v>250</v>
      </c>
      <c r="D242" s="5">
        <v>1</v>
      </c>
      <c r="E242" s="5">
        <v>43.625</v>
      </c>
      <c r="F242" s="5">
        <v>16</v>
      </c>
      <c r="G242" s="5">
        <v>1</v>
      </c>
      <c r="H242" s="5" t="s">
        <v>25</v>
      </c>
      <c r="J242" s="24"/>
      <c r="K242" s="5" t="str">
        <f t="shared" si="11"/>
        <v>43.625-16-1-F</v>
      </c>
      <c r="L242">
        <v>16</v>
      </c>
      <c r="M242" s="51" t="s">
        <v>401</v>
      </c>
    </row>
    <row r="243" spans="1:13" ht="15.75">
      <c r="A243" s="77" t="s">
        <v>251</v>
      </c>
      <c r="B243" s="78"/>
      <c r="C243" s="2"/>
      <c r="D243" s="2"/>
      <c r="E243" s="2"/>
      <c r="F243" s="2"/>
      <c r="G243" s="2"/>
      <c r="H243" s="2"/>
      <c r="I243" s="2"/>
      <c r="J243" s="44"/>
      <c r="K243" s="5" t="str">
        <f t="shared" si="11"/>
        <v/>
      </c>
    </row>
    <row r="244" spans="1:13">
      <c r="B244" s="45" t="s">
        <v>2</v>
      </c>
      <c r="C244" s="66" t="s">
        <v>422</v>
      </c>
      <c r="D244" s="45" t="s">
        <v>3</v>
      </c>
      <c r="E244" s="45" t="s">
        <v>4</v>
      </c>
      <c r="F244" s="45" t="s">
        <v>5</v>
      </c>
      <c r="G244" s="45" t="s">
        <v>6</v>
      </c>
      <c r="H244" s="45" t="s">
        <v>7</v>
      </c>
      <c r="J244" s="24"/>
      <c r="K244" s="5" t="str">
        <f t="shared" si="11"/>
        <v/>
      </c>
    </row>
    <row r="245" spans="1:13">
      <c r="A245" s="5" t="s">
        <v>247</v>
      </c>
      <c r="B245" s="5" t="s">
        <v>215</v>
      </c>
      <c r="C245" s="5" t="s">
        <v>252</v>
      </c>
      <c r="D245" s="5">
        <v>1</v>
      </c>
      <c r="E245" s="5">
        <v>44.438000000000002</v>
      </c>
      <c r="F245" s="5">
        <v>16</v>
      </c>
      <c r="G245" s="5">
        <v>1</v>
      </c>
      <c r="H245" s="5" t="s">
        <v>25</v>
      </c>
      <c r="J245" s="24"/>
      <c r="K245" s="5" t="str">
        <f t="shared" si="11"/>
        <v>44.438-16-1-F</v>
      </c>
      <c r="L245">
        <v>11</v>
      </c>
      <c r="M245" s="51" t="s">
        <v>394</v>
      </c>
    </row>
    <row r="246" spans="1:13">
      <c r="B246" s="5" t="s">
        <v>215</v>
      </c>
      <c r="C246" s="5" t="s">
        <v>253</v>
      </c>
      <c r="D246" s="5">
        <v>1</v>
      </c>
      <c r="E246" s="5">
        <v>44.438000000000002</v>
      </c>
      <c r="F246" s="5">
        <v>8.5</v>
      </c>
      <c r="G246" s="5">
        <v>1</v>
      </c>
      <c r="H246" s="5" t="s">
        <v>25</v>
      </c>
      <c r="J246" s="25"/>
      <c r="K246" s="5" t="str">
        <f t="shared" si="11"/>
        <v>44.438-8.5-1-F</v>
      </c>
      <c r="M246" s="51" t="s">
        <v>402</v>
      </c>
    </row>
    <row r="247" spans="1:13">
      <c r="B247" s="5" t="s">
        <v>215</v>
      </c>
      <c r="C247" s="5" t="s">
        <v>254</v>
      </c>
      <c r="D247" s="5">
        <v>1</v>
      </c>
      <c r="E247" s="5">
        <v>46.813000000000002</v>
      </c>
      <c r="F247" s="5">
        <v>16</v>
      </c>
      <c r="G247" s="5">
        <v>1</v>
      </c>
      <c r="H247" s="5" t="s">
        <v>25</v>
      </c>
      <c r="J247" s="24"/>
      <c r="K247" s="5" t="str">
        <f t="shared" si="11"/>
        <v>46.813-16-1-F</v>
      </c>
      <c r="L247">
        <v>13</v>
      </c>
      <c r="M247" s="51" t="s">
        <v>396</v>
      </c>
    </row>
    <row r="248" spans="1:13">
      <c r="B248" s="5" t="s">
        <v>215</v>
      </c>
      <c r="C248" s="5" t="s">
        <v>255</v>
      </c>
      <c r="D248" s="5">
        <v>1</v>
      </c>
      <c r="E248" s="5">
        <v>46.813000000000002</v>
      </c>
      <c r="F248" s="5">
        <v>8.5</v>
      </c>
      <c r="G248" s="5">
        <v>1</v>
      </c>
      <c r="H248" s="5" t="s">
        <v>25</v>
      </c>
      <c r="J248" s="25"/>
      <c r="K248" s="5" t="str">
        <f t="shared" si="11"/>
        <v>46.813-8.5-1-F</v>
      </c>
      <c r="M248" s="51" t="s">
        <v>403</v>
      </c>
    </row>
    <row r="249" spans="1:13" ht="15.75">
      <c r="A249" s="77" t="s">
        <v>256</v>
      </c>
      <c r="B249" s="78"/>
      <c r="C249" s="2"/>
      <c r="D249" s="2"/>
      <c r="E249" s="2"/>
      <c r="F249" s="2"/>
      <c r="G249" s="2"/>
      <c r="H249" s="2"/>
      <c r="I249" s="2"/>
      <c r="J249" s="44"/>
      <c r="K249" s="5" t="str">
        <f t="shared" si="11"/>
        <v/>
      </c>
    </row>
    <row r="250" spans="1:13">
      <c r="B250" s="45" t="s">
        <v>2</v>
      </c>
      <c r="C250" s="66" t="s">
        <v>422</v>
      </c>
      <c r="D250" s="45" t="s">
        <v>3</v>
      </c>
      <c r="E250" s="45" t="s">
        <v>4</v>
      </c>
      <c r="F250" s="45" t="s">
        <v>5</v>
      </c>
      <c r="G250" s="45" t="s">
        <v>6</v>
      </c>
      <c r="H250" s="45" t="s">
        <v>7</v>
      </c>
      <c r="J250" s="24"/>
      <c r="K250" s="5" t="str">
        <f t="shared" si="11"/>
        <v/>
      </c>
    </row>
    <row r="251" spans="1:13">
      <c r="A251" s="5" t="s">
        <v>247</v>
      </c>
      <c r="B251" s="5" t="s">
        <v>224</v>
      </c>
      <c r="C251" s="5" t="s">
        <v>257</v>
      </c>
      <c r="D251" s="5">
        <v>1</v>
      </c>
      <c r="E251" s="5">
        <v>43.625</v>
      </c>
      <c r="F251" s="5">
        <v>8.5</v>
      </c>
      <c r="G251" s="5">
        <v>1</v>
      </c>
      <c r="H251" s="5" t="s">
        <v>25</v>
      </c>
      <c r="J251" s="24"/>
      <c r="K251" s="5" t="str">
        <f t="shared" si="11"/>
        <v>43.625-8.5-1-F</v>
      </c>
      <c r="L251">
        <v>18</v>
      </c>
      <c r="M251" s="51" t="s">
        <v>404</v>
      </c>
    </row>
    <row r="252" spans="1:13">
      <c r="B252" s="5" t="s">
        <v>224</v>
      </c>
      <c r="C252" s="5" t="s">
        <v>258</v>
      </c>
      <c r="D252" s="5">
        <v>1</v>
      </c>
      <c r="E252" s="5">
        <v>43.625</v>
      </c>
      <c r="F252" s="5">
        <v>16</v>
      </c>
      <c r="G252" s="5">
        <v>1</v>
      </c>
      <c r="H252" s="5" t="s">
        <v>25</v>
      </c>
      <c r="J252" s="24"/>
      <c r="K252" s="5" t="str">
        <f t="shared" si="11"/>
        <v>43.625-16-1-F</v>
      </c>
      <c r="L252">
        <v>16</v>
      </c>
      <c r="M252" s="51" t="s">
        <v>401</v>
      </c>
    </row>
    <row r="253" spans="1:13">
      <c r="B253" s="5" t="s">
        <v>224</v>
      </c>
      <c r="C253" s="5" t="s">
        <v>259</v>
      </c>
      <c r="D253" s="5">
        <v>1</v>
      </c>
      <c r="E253" s="5">
        <v>43.625</v>
      </c>
      <c r="F253" s="5">
        <v>9.375</v>
      </c>
      <c r="G253" s="5">
        <v>1</v>
      </c>
      <c r="H253" s="5" t="s">
        <v>25</v>
      </c>
      <c r="J253" s="24"/>
      <c r="K253" s="5" t="str">
        <f t="shared" si="11"/>
        <v>43.625-9.375-1-F</v>
      </c>
      <c r="L253">
        <v>19</v>
      </c>
      <c r="M253" s="51" t="s">
        <v>405</v>
      </c>
    </row>
    <row r="254" spans="1:13" ht="15.75">
      <c r="A254" s="77" t="s">
        <v>260</v>
      </c>
      <c r="B254" s="78"/>
      <c r="C254" s="2"/>
      <c r="D254" s="2"/>
      <c r="E254" s="2"/>
      <c r="F254" s="2"/>
      <c r="G254" s="2"/>
      <c r="H254" s="2"/>
      <c r="I254" s="2"/>
      <c r="J254" s="44"/>
      <c r="K254" s="5" t="str">
        <f t="shared" si="11"/>
        <v/>
      </c>
    </row>
    <row r="255" spans="1:13">
      <c r="B255" s="45" t="s">
        <v>2</v>
      </c>
      <c r="C255" s="66" t="s">
        <v>422</v>
      </c>
      <c r="D255" s="45" t="s">
        <v>3</v>
      </c>
      <c r="E255" s="45" t="s">
        <v>4</v>
      </c>
      <c r="F255" s="45" t="s">
        <v>5</v>
      </c>
      <c r="G255" s="45" t="s">
        <v>6</v>
      </c>
      <c r="H255" s="45" t="s">
        <v>7</v>
      </c>
      <c r="J255" s="24"/>
      <c r="K255" s="5" t="str">
        <f t="shared" si="11"/>
        <v/>
      </c>
    </row>
    <row r="256" spans="1:13">
      <c r="A256" s="5" t="s">
        <v>261</v>
      </c>
      <c r="B256" s="5" t="s">
        <v>248</v>
      </c>
      <c r="C256" s="5" t="s">
        <v>262</v>
      </c>
      <c r="D256" s="5">
        <v>2</v>
      </c>
      <c r="E256" s="5">
        <v>43.625</v>
      </c>
      <c r="F256" s="5">
        <v>9.125</v>
      </c>
      <c r="G256" s="5">
        <v>1</v>
      </c>
      <c r="H256" s="5" t="s">
        <v>25</v>
      </c>
      <c r="J256" s="24"/>
      <c r="K256" s="5" t="str">
        <f t="shared" si="11"/>
        <v>43.625-9.125-1-F</v>
      </c>
      <c r="L256">
        <v>15</v>
      </c>
      <c r="M256" s="51" t="s">
        <v>400</v>
      </c>
    </row>
    <row r="257" spans="1:13">
      <c r="B257" s="5" t="s">
        <v>248</v>
      </c>
      <c r="C257" s="5" t="s">
        <v>263</v>
      </c>
      <c r="D257" s="5">
        <v>1</v>
      </c>
      <c r="E257" s="5">
        <v>43.625</v>
      </c>
      <c r="F257" s="5">
        <v>16</v>
      </c>
      <c r="G257" s="5">
        <v>1</v>
      </c>
      <c r="H257" s="5" t="s">
        <v>25</v>
      </c>
      <c r="J257" s="24"/>
      <c r="K257" s="5" t="str">
        <f t="shared" si="11"/>
        <v>43.625-16-1-F</v>
      </c>
      <c r="L257">
        <v>16</v>
      </c>
      <c r="M257" s="51" t="s">
        <v>401</v>
      </c>
    </row>
    <row r="258" spans="1:13" ht="15.75">
      <c r="A258" s="77" t="s">
        <v>264</v>
      </c>
      <c r="B258" s="78"/>
      <c r="C258" s="2"/>
      <c r="D258" s="2"/>
      <c r="E258" s="2"/>
      <c r="F258" s="2"/>
      <c r="G258" s="2"/>
      <c r="H258" s="2"/>
      <c r="I258" s="2"/>
      <c r="J258" s="44"/>
      <c r="K258" s="5" t="str">
        <f t="shared" si="11"/>
        <v/>
      </c>
    </row>
    <row r="259" spans="1:13">
      <c r="B259" s="45" t="s">
        <v>2</v>
      </c>
      <c r="C259" s="66" t="s">
        <v>422</v>
      </c>
      <c r="D259" s="45" t="s">
        <v>3</v>
      </c>
      <c r="E259" s="45" t="s">
        <v>4</v>
      </c>
      <c r="F259" s="45" t="s">
        <v>5</v>
      </c>
      <c r="G259" s="45" t="s">
        <v>6</v>
      </c>
      <c r="H259" s="45" t="s">
        <v>7</v>
      </c>
      <c r="J259" s="24"/>
      <c r="K259" s="5" t="str">
        <f t="shared" si="11"/>
        <v/>
      </c>
    </row>
    <row r="260" spans="1:13">
      <c r="A260" s="5" t="s">
        <v>261</v>
      </c>
      <c r="B260" s="5" t="s">
        <v>224</v>
      </c>
      <c r="C260" s="5" t="s">
        <v>265</v>
      </c>
      <c r="D260" s="5">
        <v>1</v>
      </c>
      <c r="E260" s="5">
        <v>43.625</v>
      </c>
      <c r="F260" s="5">
        <v>8.5</v>
      </c>
      <c r="G260" s="5">
        <v>1</v>
      </c>
      <c r="H260" s="5" t="s">
        <v>25</v>
      </c>
      <c r="J260" s="24"/>
      <c r="K260" s="5" t="str">
        <f t="shared" si="11"/>
        <v>43.625-8.5-1-F</v>
      </c>
      <c r="L260">
        <v>18</v>
      </c>
      <c r="M260" s="51" t="s">
        <v>404</v>
      </c>
    </row>
    <row r="261" spans="1:13">
      <c r="B261" s="5" t="s">
        <v>224</v>
      </c>
      <c r="C261" s="5" t="s">
        <v>266</v>
      </c>
      <c r="D261" s="5">
        <v>1</v>
      </c>
      <c r="E261" s="5">
        <v>43.625</v>
      </c>
      <c r="F261" s="5">
        <v>16</v>
      </c>
      <c r="G261" s="5">
        <v>1</v>
      </c>
      <c r="H261" s="5" t="s">
        <v>25</v>
      </c>
      <c r="J261" s="24"/>
      <c r="K261" s="5" t="str">
        <f t="shared" ref="K261:K269" si="12">IF(ISBLANK(M261),"",CONCATENATE(E261,"-",F261,"-",G261,"-",H261))</f>
        <v>43.625-16-1-F</v>
      </c>
      <c r="L261">
        <v>16</v>
      </c>
      <c r="M261" s="51" t="s">
        <v>401</v>
      </c>
    </row>
    <row r="262" spans="1:13">
      <c r="B262" s="5" t="s">
        <v>224</v>
      </c>
      <c r="C262" s="5" t="s">
        <v>267</v>
      </c>
      <c r="D262" s="5">
        <v>1</v>
      </c>
      <c r="E262" s="5">
        <v>43.625</v>
      </c>
      <c r="F262" s="5">
        <v>9.375</v>
      </c>
      <c r="G262" s="5">
        <v>1</v>
      </c>
      <c r="H262" s="5" t="s">
        <v>25</v>
      </c>
      <c r="J262" s="24"/>
      <c r="K262" s="5" t="str">
        <f t="shared" si="12"/>
        <v>43.625-9.375-1-F</v>
      </c>
      <c r="L262">
        <v>19</v>
      </c>
      <c r="M262" s="51" t="s">
        <v>405</v>
      </c>
    </row>
    <row r="263" spans="1:13" ht="15.75">
      <c r="A263" s="77" t="s">
        <v>268</v>
      </c>
      <c r="B263" s="78"/>
      <c r="C263" s="2"/>
      <c r="D263" s="2"/>
      <c r="E263" s="2"/>
      <c r="F263" s="2"/>
      <c r="G263" s="2"/>
      <c r="H263" s="2"/>
      <c r="I263" s="2"/>
      <c r="J263" s="44"/>
      <c r="K263" s="5" t="str">
        <f t="shared" si="12"/>
        <v/>
      </c>
    </row>
    <row r="264" spans="1:13">
      <c r="B264" s="45" t="s">
        <v>2</v>
      </c>
      <c r="C264" s="66" t="s">
        <v>422</v>
      </c>
      <c r="D264" s="45" t="s">
        <v>3</v>
      </c>
      <c r="E264" s="45" t="s">
        <v>4</v>
      </c>
      <c r="F264" s="45" t="s">
        <v>5</v>
      </c>
      <c r="G264" s="45" t="s">
        <v>6</v>
      </c>
      <c r="H264" s="45" t="s">
        <v>7</v>
      </c>
      <c r="J264" s="24"/>
      <c r="K264" s="5" t="str">
        <f t="shared" si="12"/>
        <v/>
      </c>
    </row>
    <row r="265" spans="1:13">
      <c r="A265" s="5" t="s">
        <v>261</v>
      </c>
      <c r="B265" s="5" t="s">
        <v>235</v>
      </c>
      <c r="C265" s="5" t="s">
        <v>269</v>
      </c>
      <c r="D265" s="5">
        <v>1</v>
      </c>
      <c r="E265" s="5">
        <v>43.625</v>
      </c>
      <c r="F265" s="5">
        <v>8.5</v>
      </c>
      <c r="G265" s="5">
        <v>1</v>
      </c>
      <c r="H265" s="5" t="s">
        <v>25</v>
      </c>
      <c r="J265" s="24"/>
      <c r="K265" s="5" t="str">
        <f t="shared" si="12"/>
        <v>43.625-8.5-1-F</v>
      </c>
      <c r="L265">
        <v>18</v>
      </c>
      <c r="M265" s="51" t="s">
        <v>404</v>
      </c>
    </row>
    <row r="266" spans="1:13">
      <c r="B266" s="5" t="s">
        <v>235</v>
      </c>
      <c r="C266" s="5" t="s">
        <v>270</v>
      </c>
      <c r="D266" s="5">
        <v>1</v>
      </c>
      <c r="E266" s="5">
        <v>43.625</v>
      </c>
      <c r="F266" s="5">
        <v>16</v>
      </c>
      <c r="G266" s="5">
        <v>1</v>
      </c>
      <c r="H266" s="5" t="s">
        <v>25</v>
      </c>
      <c r="J266" s="24"/>
      <c r="K266" s="5" t="str">
        <f t="shared" si="12"/>
        <v>43.625-16-1-F</v>
      </c>
      <c r="L266">
        <v>16</v>
      </c>
      <c r="M266" s="51" t="s">
        <v>401</v>
      </c>
    </row>
    <row r="267" spans="1:13" ht="23.25">
      <c r="A267" s="79" t="s">
        <v>271</v>
      </c>
      <c r="B267" s="80"/>
      <c r="C267" s="18"/>
      <c r="D267" s="18"/>
      <c r="E267" s="18"/>
      <c r="F267" s="18"/>
      <c r="G267" s="18"/>
      <c r="H267" s="18"/>
      <c r="I267" s="18"/>
      <c r="J267" s="49"/>
      <c r="K267" s="5" t="str">
        <f t="shared" si="12"/>
        <v/>
      </c>
    </row>
    <row r="268" spans="1:13">
      <c r="B268" s="45" t="s">
        <v>2</v>
      </c>
      <c r="C268" s="66" t="s">
        <v>422</v>
      </c>
      <c r="D268" s="45" t="s">
        <v>3</v>
      </c>
      <c r="E268" s="45" t="s">
        <v>4</v>
      </c>
      <c r="F268" s="45" t="s">
        <v>5</v>
      </c>
      <c r="G268" s="45" t="s">
        <v>6</v>
      </c>
      <c r="H268" s="45" t="s">
        <v>7</v>
      </c>
      <c r="J268" s="24"/>
      <c r="K268" s="5" t="str">
        <f t="shared" si="12"/>
        <v/>
      </c>
    </row>
    <row r="269" spans="1:13">
      <c r="A269" s="5" t="s">
        <v>271</v>
      </c>
      <c r="B269" s="5" t="s">
        <v>272</v>
      </c>
      <c r="C269" s="5" t="s">
        <v>273</v>
      </c>
      <c r="D269" s="5">
        <v>4</v>
      </c>
      <c r="E269" s="5">
        <v>22.125</v>
      </c>
      <c r="F269" s="5">
        <v>3.625</v>
      </c>
      <c r="G269" s="5">
        <v>4.625</v>
      </c>
      <c r="H269" s="5" t="s">
        <v>19</v>
      </c>
      <c r="J269" s="25"/>
      <c r="K269" s="5" t="str">
        <f t="shared" si="12"/>
        <v>22.125-3.625-4.625-D</v>
      </c>
      <c r="M269" s="51" t="s">
        <v>406</v>
      </c>
    </row>
    <row r="271" spans="1:13">
      <c r="K271" s="5"/>
    </row>
    <row r="275" spans="3:4">
      <c r="C275" s="56" t="s">
        <v>407</v>
      </c>
      <c r="D275" s="37">
        <f>SUM(D4:D5,D12:D21,D24:D33,D36:D42,D45:D46,D50:D55,D58:D63,D66:D67,D70:D71,D75:D81,D84:D87,D90:D92,D95:D96,D100:D105,D108:D111,D114,D118:D120,D123:D127,D130:D133,D136:D138,D142:D145,D148:D151,D155:D157,D160:D162,D165:D167,D171:D172,D175:D176,D180:D183,D186:D187,D190:D193,D196:D197,D200:D203,D206:D209,D212:D213,D216:D218,D221:D224,D227:D229,D232:D233,D236:D238,D241:D242,D245:D248,D251:D253,D256:D257,D260:D262,D265:D266,D269,D7:D8)</f>
        <v>615</v>
      </c>
    </row>
  </sheetData>
  <mergeCells count="19">
    <mergeCell ref="A263:B263"/>
    <mergeCell ref="A267:B267"/>
    <mergeCell ref="A225:B225"/>
    <mergeCell ref="A230:B230"/>
    <mergeCell ref="A234:B234"/>
    <mergeCell ref="A239:B239"/>
    <mergeCell ref="A243:B243"/>
    <mergeCell ref="A249:B249"/>
    <mergeCell ref="A254:B254"/>
    <mergeCell ref="T1:U1"/>
    <mergeCell ref="AC1:AE1"/>
    <mergeCell ref="A214:B214"/>
    <mergeCell ref="A219:B219"/>
    <mergeCell ref="A258:B258"/>
    <mergeCell ref="A188:B188"/>
    <mergeCell ref="A194:B194"/>
    <mergeCell ref="A198:B198"/>
    <mergeCell ref="A204:B204"/>
    <mergeCell ref="A210:B210"/>
  </mergeCells>
  <conditionalFormatting sqref="B272">
    <cfRule type="notContainsBlanks" dxfId="27" priority="68">
      <formula>LEN(TRIM(B272))&gt;0</formula>
    </cfRule>
  </conditionalFormatting>
  <conditionalFormatting sqref="K2:K269">
    <cfRule type="cellIs" dxfId="26" priority="48" operator="equal">
      <formula>$K$253</formula>
    </cfRule>
    <cfRule type="cellIs" dxfId="25" priority="49" operator="equal">
      <formula>$K$251</formula>
    </cfRule>
    <cfRule type="cellIs" dxfId="24" priority="50" operator="equal">
      <formula>$K$213</formula>
    </cfRule>
    <cfRule type="cellIs" dxfId="23" priority="51" operator="equal">
      <formula>$K$212</formula>
    </cfRule>
    <cfRule type="cellIs" dxfId="22" priority="52" operator="equal">
      <formula>$K$209</formula>
    </cfRule>
    <cfRule type="cellIs" dxfId="21" priority="53" operator="equal">
      <formula>$K$208</formula>
    </cfRule>
    <cfRule type="cellIs" dxfId="20" priority="54" operator="equal">
      <formula>$K$207</formula>
    </cfRule>
    <cfRule type="cellIs" dxfId="19" priority="55" operator="equal">
      <formula>$K$202</formula>
    </cfRule>
    <cfRule type="cellIs" dxfId="18" priority="56" operator="equal">
      <formula>$K$201</formula>
    </cfRule>
    <cfRule type="cellIs" dxfId="17" priority="57" operator="equal">
      <formula>$K$200</formula>
    </cfRule>
    <cfRule type="cellIs" dxfId="16" priority="58" operator="equal">
      <formula>$K$118</formula>
    </cfRule>
    <cfRule type="cellIs" dxfId="15" priority="59" operator="equal">
      <formula>$K$111</formula>
    </cfRule>
    <cfRule type="cellIs" dxfId="14" priority="60" operator="equal">
      <formula>$K$108</formula>
    </cfRule>
    <cfRule type="cellIs" dxfId="13" priority="61" operator="equal">
      <formula>$K$101</formula>
    </cfRule>
    <cfRule type="cellIs" dxfId="12" priority="62" operator="equal">
      <formula>$K$100</formula>
    </cfRule>
    <cfRule type="cellIs" dxfId="11" priority="63" operator="equal">
      <formula>$K$70</formula>
    </cfRule>
    <cfRule type="cellIs" dxfId="10" priority="64" operator="equal">
      <formula>$K$58</formula>
    </cfRule>
    <cfRule type="cellIs" dxfId="9" priority="65" operator="equal">
      <formula>$K$52</formula>
    </cfRule>
    <cfRule type="cellIs" dxfId="8" priority="66" operator="equal">
      <formula>$K$36</formula>
    </cfRule>
    <cfRule type="duplicateValues" dxfId="7" priority="67"/>
  </conditionalFormatting>
  <conditionalFormatting sqref="R32:R50">
    <cfRule type="duplicateValues" dxfId="6" priority="7"/>
  </conditionalFormatting>
  <conditionalFormatting sqref="M4:M5 M7:M8 M12:M21 M24:M33 M36:M42 M45:M46 M50:M55 M58:M63 M66:M67 M70:M71 M75:M81 M84:M87 M90:M92 M95:M96 M100:M105 M108:M111 M114 M118:M120 M123:M127 M130:M133 M136:M138 M142:M145 M148:M151 M155:M157 M160:M162 M165:M167 M171:M172 M175:M176 M180:M183 M186:M187 M190:M193 M196:M197 M200:M203 M206:M209 M212:M213 M216:M218 M221:M224 M227:M229 M232:M233 M236:M238 M241:M242 M245:M248 M251:M253 M256:M257 M260:M262 M265:M266 M269">
    <cfRule type="duplicateValues" dxfId="5" priority="6"/>
  </conditionalFormatting>
  <conditionalFormatting sqref="K1:K1048576">
    <cfRule type="cellIs" dxfId="4" priority="5" operator="equal">
      <formula>$K$133</formula>
    </cfRule>
  </conditionalFormatting>
  <conditionalFormatting sqref="T118:T122">
    <cfRule type="duplicateValues" dxfId="3" priority="73"/>
  </conditionalFormatting>
  <conditionalFormatting sqref="T3:T122">
    <cfRule type="duplicateValues" dxfId="2" priority="3"/>
  </conditionalFormatting>
  <conditionalFormatting sqref="AB2:AB121">
    <cfRule type="duplicateValues" dxfId="1" priority="2"/>
  </conditionalFormatting>
  <conditionalFormatting sqref="V128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ignoredErrors>
    <ignoredError sqref="P43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Welton</cp:lastModifiedBy>
  <dcterms:modified xsi:type="dcterms:W3CDTF">2022-11-22T01:46:23Z</dcterms:modified>
</cp:coreProperties>
</file>