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s Documents\Secretariat ASPTT\doc-secretariat1\"/>
    </mc:Choice>
  </mc:AlternateContent>
  <xr:revisionPtr revIDLastSave="0" documentId="13_ncr:1_{4F2EDA2F-AC86-4552-AEA7-0A01965218D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dhérent-cyclo-ASPTT" sheetId="1" r:id="rId1"/>
    <sheet name="recap" sheetId="3" r:id="rId2"/>
  </sheets>
  <externalReferences>
    <externalReference r:id="rId3"/>
  </externalReferences>
  <definedNames>
    <definedName name="bis">'[1]liste cot'!$A$1:$K$50</definedName>
    <definedName name="plic_a">'[1]liste cot'!$M$4:$M$50</definedName>
  </definedNames>
  <calcPr calcId="191029"/>
</workbook>
</file>

<file path=xl/calcChain.xml><?xml version="1.0" encoding="utf-8"?>
<calcChain xmlns="http://schemas.openxmlformats.org/spreadsheetml/2006/main">
  <c r="V3" i="1" l="1"/>
  <c r="V2" i="1"/>
  <c r="U2" i="1"/>
  <c r="U3" i="1"/>
  <c r="W26" i="1"/>
  <c r="F28" i="1"/>
  <c r="Z28" i="1" s="1"/>
  <c r="Z31" i="1"/>
  <c r="AA31" i="1"/>
  <c r="AB31" i="1"/>
  <c r="AC31" i="1"/>
  <c r="W3" i="1"/>
  <c r="F37" i="1"/>
  <c r="AG31" i="1"/>
  <c r="AF31" i="1"/>
  <c r="AE31" i="1"/>
  <c r="AD31" i="1"/>
  <c r="F27" i="1"/>
  <c r="AG27" i="1" s="1"/>
  <c r="W52" i="1"/>
  <c r="F52" i="1"/>
  <c r="Z52" i="1" s="1"/>
  <c r="W21" i="1"/>
  <c r="F21" i="1"/>
  <c r="AF21" i="1" s="1"/>
  <c r="F26" i="1"/>
  <c r="AG26" i="1" s="1"/>
  <c r="F23" i="1"/>
  <c r="AG23" i="1" s="1"/>
  <c r="W12" i="1"/>
  <c r="F12" i="1"/>
  <c r="AG12" i="1" s="1"/>
  <c r="F6" i="1"/>
  <c r="Z6" i="1" s="1"/>
  <c r="D23" i="3"/>
  <c r="W10" i="1"/>
  <c r="F10" i="1"/>
  <c r="AG10" i="1" s="1"/>
  <c r="W9" i="1"/>
  <c r="F9" i="1"/>
  <c r="Z9" i="1" s="1"/>
  <c r="W17" i="1"/>
  <c r="F17" i="1"/>
  <c r="AG17" i="1" s="1"/>
  <c r="D34" i="1"/>
  <c r="W23" i="1"/>
  <c r="W22" i="1"/>
  <c r="W20" i="1"/>
  <c r="W19" i="1"/>
  <c r="W18" i="1"/>
  <c r="W16" i="1"/>
  <c r="W15" i="1"/>
  <c r="W14" i="1"/>
  <c r="W13" i="1"/>
  <c r="W11" i="1"/>
  <c r="W8" i="1"/>
  <c r="W7" i="1"/>
  <c r="W6" i="1"/>
  <c r="W5" i="1"/>
  <c r="W4" i="1"/>
  <c r="F41" i="1"/>
  <c r="F7" i="1"/>
  <c r="AG7" i="1" s="1"/>
  <c r="F8" i="1"/>
  <c r="AG8" i="1" s="1"/>
  <c r="F43" i="1"/>
  <c r="F44" i="1"/>
  <c r="AE26" i="1" l="1"/>
  <c r="AD26" i="1"/>
  <c r="AE28" i="1"/>
  <c r="AG28" i="1"/>
  <c r="AF28" i="1"/>
  <c r="AD28" i="1"/>
  <c r="AC28" i="1"/>
  <c r="AB28" i="1"/>
  <c r="AA28" i="1"/>
  <c r="AE27" i="1"/>
  <c r="AB27" i="1"/>
  <c r="AA27" i="1"/>
  <c r="AC27" i="1"/>
  <c r="Z27" i="1"/>
  <c r="AF27" i="1"/>
  <c r="AD27" i="1"/>
  <c r="AF26" i="1"/>
  <c r="AC26" i="1"/>
  <c r="AB26" i="1"/>
  <c r="AA26" i="1"/>
  <c r="Z26" i="1"/>
  <c r="AG21" i="1"/>
  <c r="AC21" i="1"/>
  <c r="AD21" i="1"/>
  <c r="AE21" i="1"/>
  <c r="AF6" i="1"/>
  <c r="AG6" i="1"/>
  <c r="AG9" i="1"/>
  <c r="AG52" i="1"/>
  <c r="AF12" i="1"/>
  <c r="AF23" i="1"/>
  <c r="AF9" i="1"/>
  <c r="AF7" i="1"/>
  <c r="AF8" i="1"/>
  <c r="AF10" i="1"/>
  <c r="AF17" i="1"/>
  <c r="AF52" i="1"/>
  <c r="AE6" i="1"/>
  <c r="AE7" i="1"/>
  <c r="AE8" i="1"/>
  <c r="AE23" i="1"/>
  <c r="AE12" i="1"/>
  <c r="AE9" i="1"/>
  <c r="AE10" i="1"/>
  <c r="AE17" i="1"/>
  <c r="AE52" i="1"/>
  <c r="AD6" i="1"/>
  <c r="AD7" i="1"/>
  <c r="AD8" i="1"/>
  <c r="AD23" i="1"/>
  <c r="AD12" i="1"/>
  <c r="AD9" i="1"/>
  <c r="AD10" i="1"/>
  <c r="AD17" i="1"/>
  <c r="AD52" i="1"/>
  <c r="AC6" i="1"/>
  <c r="AC7" i="1"/>
  <c r="AC12" i="1"/>
  <c r="AC8" i="1"/>
  <c r="AC23" i="1"/>
  <c r="AC9" i="1"/>
  <c r="AC10" i="1"/>
  <c r="AC17" i="1"/>
  <c r="AC52" i="1"/>
  <c r="AB9" i="1"/>
  <c r="AB12" i="1"/>
  <c r="AB6" i="1"/>
  <c r="AB21" i="1"/>
  <c r="AB7" i="1"/>
  <c r="AB8" i="1"/>
  <c r="AB23" i="1"/>
  <c r="AB10" i="1"/>
  <c r="AB17" i="1"/>
  <c r="AB52" i="1"/>
  <c r="AA21" i="1"/>
  <c r="AA6" i="1"/>
  <c r="AA12" i="1"/>
  <c r="AA7" i="1"/>
  <c r="AA8" i="1"/>
  <c r="AA23" i="1"/>
  <c r="AA9" i="1"/>
  <c r="AA10" i="1"/>
  <c r="AA17" i="1"/>
  <c r="AA52" i="1"/>
  <c r="Z21" i="1"/>
  <c r="Z12" i="1"/>
  <c r="Z7" i="1"/>
  <c r="Z8" i="1"/>
  <c r="Z23" i="1"/>
  <c r="Z10" i="1"/>
  <c r="Z17" i="1"/>
  <c r="F45" i="1"/>
  <c r="F46" i="1"/>
  <c r="F48" i="1"/>
  <c r="F47" i="1"/>
  <c r="T3" i="1" l="1"/>
  <c r="R3" i="1"/>
  <c r="C19" i="3" s="1"/>
  <c r="S3" i="1" l="1"/>
  <c r="P3" i="1"/>
  <c r="Q3" i="1"/>
  <c r="F51" i="1" l="1"/>
  <c r="F50" i="1"/>
  <c r="F49" i="1"/>
  <c r="T2" i="1" l="1"/>
  <c r="D25" i="3" s="1"/>
  <c r="F19" i="1" l="1"/>
  <c r="AF19" i="1" l="1"/>
  <c r="AG19" i="1"/>
  <c r="AD19" i="1"/>
  <c r="AE19" i="1"/>
  <c r="AC19" i="1"/>
  <c r="AB19" i="1"/>
  <c r="Z19" i="1"/>
  <c r="AA19" i="1"/>
  <c r="C18" i="3" l="1"/>
  <c r="F5" i="1" l="1"/>
  <c r="F11" i="1"/>
  <c r="F13" i="1"/>
  <c r="F14" i="1"/>
  <c r="F15" i="1"/>
  <c r="F16" i="1"/>
  <c r="F18" i="1"/>
  <c r="F20" i="1"/>
  <c r="F22" i="1"/>
  <c r="F4" i="1"/>
  <c r="AF18" i="1" l="1"/>
  <c r="AG18" i="1"/>
  <c r="AF20" i="1"/>
  <c r="AG20" i="1"/>
  <c r="AF16" i="1"/>
  <c r="AG16" i="1"/>
  <c r="AF15" i="1"/>
  <c r="AG15" i="1"/>
  <c r="AF14" i="1"/>
  <c r="AG14" i="1"/>
  <c r="AF13" i="1"/>
  <c r="AG13" i="1"/>
  <c r="AF11" i="1"/>
  <c r="AG11" i="1"/>
  <c r="AF22" i="1"/>
  <c r="AG22" i="1"/>
  <c r="AF5" i="1"/>
  <c r="AG5" i="1"/>
  <c r="AD22" i="1"/>
  <c r="AE22" i="1"/>
  <c r="AD20" i="1"/>
  <c r="AE20" i="1"/>
  <c r="AD18" i="1"/>
  <c r="AE18" i="1"/>
  <c r="AD16" i="1"/>
  <c r="AE16" i="1"/>
  <c r="AD15" i="1"/>
  <c r="AE15" i="1"/>
  <c r="AD14" i="1"/>
  <c r="AE14" i="1"/>
  <c r="AD13" i="1"/>
  <c r="AE13" i="1"/>
  <c r="AD11" i="1"/>
  <c r="AE11" i="1"/>
  <c r="AD5" i="1"/>
  <c r="AE5" i="1"/>
  <c r="AC13" i="1"/>
  <c r="AC18" i="1"/>
  <c r="AC11" i="1"/>
  <c r="AC20" i="1"/>
  <c r="AC16" i="1"/>
  <c r="AC15" i="1"/>
  <c r="AC14" i="1"/>
  <c r="AC5" i="1"/>
  <c r="AB22" i="1"/>
  <c r="AC22" i="1"/>
  <c r="AB20" i="1"/>
  <c r="AB16" i="1"/>
  <c r="AB13" i="1"/>
  <c r="AB11" i="1"/>
  <c r="AB18" i="1"/>
  <c r="AB14" i="1"/>
  <c r="AB5" i="1"/>
  <c r="Z20" i="1"/>
  <c r="AA20" i="1"/>
  <c r="Z18" i="1"/>
  <c r="AA18" i="1"/>
  <c r="Z16" i="1"/>
  <c r="AA16" i="1"/>
  <c r="Z15" i="1"/>
  <c r="AA15" i="1"/>
  <c r="Z14" i="1"/>
  <c r="AA14" i="1"/>
  <c r="Z13" i="1"/>
  <c r="AA13" i="1"/>
  <c r="Z11" i="1"/>
  <c r="AA11" i="1"/>
  <c r="Z22" i="1"/>
  <c r="AA22" i="1"/>
  <c r="Z5" i="1"/>
  <c r="AA5" i="1"/>
  <c r="F3" i="1"/>
  <c r="AF4" i="1"/>
  <c r="AB4" i="1"/>
  <c r="AG4" i="1"/>
  <c r="AE4" i="1"/>
  <c r="AA4" i="1"/>
  <c r="AD4" i="1"/>
  <c r="Z4" i="1"/>
  <c r="AC4" i="1"/>
  <c r="AC3" i="1" l="1"/>
  <c r="AA3" i="1"/>
  <c r="AD3" i="1"/>
  <c r="AE3" i="1"/>
  <c r="AG3" i="1"/>
  <c r="AB3" i="1"/>
  <c r="AF3" i="1"/>
  <c r="Z3" i="1"/>
  <c r="C28" i="3"/>
  <c r="D28" i="3"/>
  <c r="D29" i="3" s="1"/>
  <c r="D21" i="3"/>
  <c r="D24" i="3" l="1"/>
  <c r="D2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françois</author>
    <author>francois</author>
  </authors>
  <commentList>
    <comment ref="S3" authorId="0" shapeId="0" xr:uid="{00000000-0006-0000-0000-000001000000}">
      <text>
        <r>
          <rPr>
            <sz val="9"/>
            <color indexed="81"/>
            <rFont val="Tahoma"/>
            <family val="2"/>
          </rPr>
          <t>adhérents "dirigeants": remise 9 € de la  FSASPTT</t>
        </r>
      </text>
    </comment>
    <comment ref="O4" authorId="1" shapeId="0" xr:uid="{00000000-0006-0000-0000-000002000000}">
      <text>
        <r>
          <rPr>
            <sz val="9"/>
            <color indexed="81"/>
            <rFont val="Tahoma"/>
            <family val="2"/>
          </rPr>
          <t xml:space="preserve">en cas d'urgence
N° 0682466373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alain calvez</author>
  </authors>
  <commentList>
    <comment ref="C18" authorId="0" shapeId="0" xr:uid="{3A77E135-7CE9-47FD-890E-6BA19814D4C3}">
      <text>
        <r>
          <rPr>
            <sz val="11"/>
            <color indexed="81"/>
            <rFont val="Tahoma"/>
            <family val="2"/>
          </rPr>
          <t xml:space="preserve">
+ 1  Accompagnant</t>
        </r>
      </text>
    </comment>
  </commentList>
</comments>
</file>

<file path=xl/sharedStrings.xml><?xml version="1.0" encoding="utf-8"?>
<sst xmlns="http://schemas.openxmlformats.org/spreadsheetml/2006/main" count="439" uniqueCount="265">
  <si>
    <t>Nom*</t>
  </si>
  <si>
    <t>Prénom*</t>
  </si>
  <si>
    <t>Date de naissance*</t>
  </si>
  <si>
    <t>Email*</t>
  </si>
  <si>
    <t>Adresse*</t>
  </si>
  <si>
    <t>Suite adresse</t>
  </si>
  <si>
    <t>Code postal*</t>
  </si>
  <si>
    <t>Ville*</t>
  </si>
  <si>
    <t>Téléphone</t>
  </si>
  <si>
    <t>Mobile</t>
  </si>
  <si>
    <t>ALEXANDRE</t>
  </si>
  <si>
    <t>GEORGES</t>
  </si>
  <si>
    <t>M</t>
  </si>
  <si>
    <t>jojoalexandre@orange.fr</t>
  </si>
  <si>
    <t>24 CROAS MIN</t>
  </si>
  <si>
    <t>PLOULECH</t>
  </si>
  <si>
    <t>02 96 46 53 19</t>
  </si>
  <si>
    <t>06 82 63 73 49</t>
  </si>
  <si>
    <t>F</t>
  </si>
  <si>
    <t>BILLET</t>
  </si>
  <si>
    <t>CHRISTIAN</t>
  </si>
  <si>
    <t>TREBEURDEN</t>
  </si>
  <si>
    <t>BOSSARD</t>
  </si>
  <si>
    <t>MICHEL</t>
  </si>
  <si>
    <t>19 RUE TROZOUL</t>
  </si>
  <si>
    <t>02 96 23 69 12</t>
  </si>
  <si>
    <t>06 72 98 17 99</t>
  </si>
  <si>
    <t>CALVEZ</t>
  </si>
  <si>
    <t>ALAIN</t>
  </si>
  <si>
    <t>23 RUE PLACEN AR GUER</t>
  </si>
  <si>
    <t>LANNION</t>
  </si>
  <si>
    <t>06 14 73 31 35</t>
  </si>
  <si>
    <t>CAPITAINE</t>
  </si>
  <si>
    <t>HUGUETTE</t>
  </si>
  <si>
    <t>ycapitaine@sfr.fr</t>
  </si>
  <si>
    <t>06 84 11 27 39</t>
  </si>
  <si>
    <t>YVES</t>
  </si>
  <si>
    <t>YJR475</t>
  </si>
  <si>
    <t>alain.creach@wanadoo.fr</t>
  </si>
  <si>
    <t>6 RUE ROZ AN DOUR</t>
  </si>
  <si>
    <t>02 96 37 73 04</t>
  </si>
  <si>
    <t>06 84 05 11 02</t>
  </si>
  <si>
    <t>MARIE LOUISE</t>
  </si>
  <si>
    <t>malou.creach@wanadoo.fr</t>
  </si>
  <si>
    <t>06 71 87 63 47</t>
  </si>
  <si>
    <t>DUPUY</t>
  </si>
  <si>
    <t>CATHERINE</t>
  </si>
  <si>
    <t>4 CHEMIN DE KERHAUS</t>
  </si>
  <si>
    <t>PLOUGUIEL</t>
  </si>
  <si>
    <t>02 96 92 57 45</t>
  </si>
  <si>
    <t>06 88 98 76 47</t>
  </si>
  <si>
    <t>GUY</t>
  </si>
  <si>
    <t>06 04 44 46 52</t>
  </si>
  <si>
    <t>GOUEREC</t>
  </si>
  <si>
    <t>DANIEL</t>
  </si>
  <si>
    <t>dany.gouerec@sfr.fr</t>
  </si>
  <si>
    <t>LA VILLE BLANCHE</t>
  </si>
  <si>
    <t>ROSPEZ</t>
  </si>
  <si>
    <t>02 96 37 67 34</t>
  </si>
  <si>
    <t>ELIANE</t>
  </si>
  <si>
    <t>KEROUANTON</t>
  </si>
  <si>
    <t>46 RUE KERAMPONT</t>
  </si>
  <si>
    <t>02 96 37 96 40</t>
  </si>
  <si>
    <t>06 86 36 15 92</t>
  </si>
  <si>
    <t>KOCH</t>
  </si>
  <si>
    <t>ANDRE</t>
  </si>
  <si>
    <t>andre.koch@wanadoo.fr</t>
  </si>
  <si>
    <t>6 HENT QUER</t>
  </si>
  <si>
    <t>02 96 48 85 14</t>
  </si>
  <si>
    <t>06 95 76 13 30</t>
  </si>
  <si>
    <t>MARIE FRANCOISE</t>
  </si>
  <si>
    <t>koch.mariefrancoise@wanadoo.fr</t>
  </si>
  <si>
    <t>6 RUE HENT QUER</t>
  </si>
  <si>
    <t>LE BER</t>
  </si>
  <si>
    <t>FRANCOIS</t>
  </si>
  <si>
    <t>35 ALLEE DES BRUYERES</t>
  </si>
  <si>
    <t>02 96 48 75 09</t>
  </si>
  <si>
    <t>06 06 45 85 47</t>
  </si>
  <si>
    <t>JEAN YVES</t>
  </si>
  <si>
    <t>SERVEL</t>
  </si>
  <si>
    <t>LE DAUPHIN</t>
  </si>
  <si>
    <t>alain.ledauphin@orange.fr</t>
  </si>
  <si>
    <t>11 ALLEE DES BRUYERES</t>
  </si>
  <si>
    <t>02 96 48 09 14</t>
  </si>
  <si>
    <t>06 72 57 16 76</t>
  </si>
  <si>
    <t>LE FLOC H</t>
  </si>
  <si>
    <t>DOMINIQUE</t>
  </si>
  <si>
    <t>do.lefloch@laposte.net</t>
  </si>
  <si>
    <t>1 RUE DE L'ARTOIS</t>
  </si>
  <si>
    <t>02 96 48 90 57</t>
  </si>
  <si>
    <t>06 41 96 25 06</t>
  </si>
  <si>
    <t>LE GUERN</t>
  </si>
  <si>
    <t>FRANCOISE</t>
  </si>
  <si>
    <t>19 RUE DE TROZOUL</t>
  </si>
  <si>
    <t>06 70 46 97 23</t>
  </si>
  <si>
    <t>PLOUMILLIAU</t>
  </si>
  <si>
    <t>NICOLAS</t>
  </si>
  <si>
    <t>17 RUE ST BERTRAND</t>
  </si>
  <si>
    <t>LE MANS</t>
  </si>
  <si>
    <t>02 43 76 05 09</t>
  </si>
  <si>
    <t>06 01 95 13 86</t>
  </si>
  <si>
    <t>PAVY</t>
  </si>
  <si>
    <t>BRIGITTE</t>
  </si>
  <si>
    <t>bd.pavy@wanadoo.fr</t>
  </si>
  <si>
    <t>3 RUE MATHURIN MEHEUT</t>
  </si>
  <si>
    <t>02 96 37 73 82</t>
  </si>
  <si>
    <t>06 07 24 43 19</t>
  </si>
  <si>
    <t>PERON</t>
  </si>
  <si>
    <t>MARCEL</t>
  </si>
  <si>
    <t>marcel.peron274@orange.fr</t>
  </si>
  <si>
    <t>1 RESIDENNCE KERHAM</t>
  </si>
  <si>
    <t>02 96 35 40 75</t>
  </si>
  <si>
    <t>PINSON</t>
  </si>
  <si>
    <t>ROBERT</t>
  </si>
  <si>
    <t>robert.pinson0276@orange.fr</t>
  </si>
  <si>
    <t>3 ALLEE DES SAPINS</t>
  </si>
  <si>
    <t>BEG AR LAND</t>
  </si>
  <si>
    <t>02 96 37 97 23</t>
  </si>
  <si>
    <t>06 88 59 14 58</t>
  </si>
  <si>
    <t>REGENT</t>
  </si>
  <si>
    <t>PHILIPPE</t>
  </si>
  <si>
    <t>philippe.regent@gmail.com</t>
  </si>
  <si>
    <t>4 RES PEN AN BIEZ</t>
  </si>
  <si>
    <t>02 96 37 06 47</t>
  </si>
  <si>
    <t>ROUXEL</t>
  </si>
  <si>
    <t>JEAN</t>
  </si>
  <si>
    <t>rouxel.jean@free.fr</t>
  </si>
  <si>
    <t>6 ROUTE KERNINON</t>
  </si>
  <si>
    <t>02 96 37 93 01</t>
  </si>
  <si>
    <t>06 89 93 12 11</t>
  </si>
  <si>
    <t>MARYLENE</t>
  </si>
  <si>
    <t>mrl22@free.fr</t>
  </si>
  <si>
    <t>6 RTE KERNINON</t>
  </si>
  <si>
    <t>06 04 04 86 72</t>
  </si>
  <si>
    <t>SEVENNEC</t>
  </si>
  <si>
    <t>MARC</t>
  </si>
  <si>
    <t>nmsev@free.fr</t>
  </si>
  <si>
    <t xml:space="preserve">1 Impasse Kervranguen </t>
  </si>
  <si>
    <t>GAMARIN</t>
  </si>
  <si>
    <t>PLOULEC'H</t>
  </si>
  <si>
    <t>06 32 30 18 36</t>
  </si>
  <si>
    <t>NADINE</t>
  </si>
  <si>
    <t>1 Impasse Kervranguen</t>
  </si>
  <si>
    <t>SOULABAIL</t>
  </si>
  <si>
    <t>ROLAND</t>
  </si>
  <si>
    <t>rsoulabail@yahoo.fr</t>
  </si>
  <si>
    <t>8 CHEMIN KERWEGAN</t>
  </si>
  <si>
    <t>02 96 47 20 66</t>
  </si>
  <si>
    <t>06 73 07 62 23</t>
  </si>
  <si>
    <t>MADELEINE</t>
  </si>
  <si>
    <t>mado.soulabail@orange.fr</t>
  </si>
  <si>
    <t>06 70 54 86 94</t>
  </si>
  <si>
    <t>age</t>
  </si>
  <si>
    <t>Statistique "age"</t>
  </si>
  <si>
    <t>30/40</t>
  </si>
  <si>
    <t>40/50</t>
  </si>
  <si>
    <t>50/60</t>
  </si>
  <si>
    <t>80/90</t>
  </si>
  <si>
    <t>RECAPITULATIFS</t>
  </si>
  <si>
    <t xml:space="preserve">TARIFS DE BASE </t>
  </si>
  <si>
    <t>cotisation</t>
  </si>
  <si>
    <t>BILANS</t>
  </si>
  <si>
    <t>STATISTIQUES</t>
  </si>
  <si>
    <t>Age moyen (ans)</t>
  </si>
  <si>
    <t>Date de naissance moyenne</t>
  </si>
  <si>
    <t xml:space="preserve"> </t>
  </si>
  <si>
    <t>CMCI</t>
  </si>
  <si>
    <t>contrôle</t>
  </si>
  <si>
    <t>B-1000</t>
  </si>
  <si>
    <t>BRUXELLES Belgique</t>
  </si>
  <si>
    <t>00 32 26 46 31 74</t>
  </si>
  <si>
    <t>02 90 27 00 60</t>
  </si>
  <si>
    <t>alaincalvez58@sfr.fr</t>
  </si>
  <si>
    <t>SEXE</t>
  </si>
  <si>
    <t>LEROY</t>
  </si>
  <si>
    <t>Michel</t>
  </si>
  <si>
    <t xml:space="preserve">2 rue dol Blat </t>
  </si>
  <si>
    <t>Le RHU</t>
  </si>
  <si>
    <t>06 71 78 21 90</t>
  </si>
  <si>
    <t>PAVY B</t>
  </si>
  <si>
    <t>RESMOND</t>
  </si>
  <si>
    <t>Guy</t>
  </si>
  <si>
    <t>guy.resmond@gmail.com</t>
  </si>
  <si>
    <t xml:space="preserve">52 bis rue st Guénolé </t>
  </si>
  <si>
    <t>TREVOU-TREGUIGNEC</t>
  </si>
  <si>
    <t>Claire</t>
  </si>
  <si>
    <t>familleresmond@wanadoo.fr</t>
  </si>
  <si>
    <t xml:space="preserve">Total cotisations </t>
  </si>
  <si>
    <t>le-guern.francoise@orange.fr</t>
  </si>
  <si>
    <t>NON RENOUVELES</t>
  </si>
  <si>
    <t>christian.billet@orange.fr</t>
  </si>
  <si>
    <t>32 47 39 52 79</t>
  </si>
  <si>
    <t>michelmono19@orange,fr</t>
  </si>
  <si>
    <t>N° licence ASPTT</t>
  </si>
  <si>
    <t xml:space="preserve">37 rue de la vallée </t>
  </si>
  <si>
    <t>60/65</t>
  </si>
  <si>
    <t>65/70</t>
  </si>
  <si>
    <t>70/75</t>
  </si>
  <si>
    <t>75/80</t>
  </si>
  <si>
    <t xml:space="preserve">Total  licences </t>
  </si>
  <si>
    <t>Cotisation Section</t>
  </si>
  <si>
    <t>LOUANNEC</t>
  </si>
  <si>
    <t>02 90 93 64 48</t>
  </si>
  <si>
    <t>sevnm22@gmail,com</t>
  </si>
  <si>
    <t>catherine.dupuy22@gmail.com</t>
  </si>
  <si>
    <t>alain.kerouanton@sfr.fr</t>
  </si>
  <si>
    <t>02 96 15 19 79</t>
  </si>
  <si>
    <t>06 76 43 22 38</t>
  </si>
  <si>
    <t>TOTAL</t>
  </si>
  <si>
    <t>LICENCES</t>
  </si>
  <si>
    <t>PREMIUM</t>
  </si>
  <si>
    <t xml:space="preserve">LICENCES </t>
  </si>
  <si>
    <t>ACCESS</t>
  </si>
  <si>
    <t>License Premium</t>
  </si>
  <si>
    <t>Licence Prémium</t>
  </si>
  <si>
    <t>Lic ASPTT</t>
  </si>
  <si>
    <t xml:space="preserve">Licence access </t>
  </si>
  <si>
    <t>Licence Access</t>
  </si>
  <si>
    <t>Identifiant postier</t>
  </si>
  <si>
    <t>N° licence délégataire</t>
  </si>
  <si>
    <t>Correspondant ASPTT</t>
  </si>
  <si>
    <t>15 Rue Paul Serusier</t>
  </si>
  <si>
    <t xml:space="preserve">15 Rue Paul Serusier </t>
  </si>
  <si>
    <t>Cotisation section ASPTT</t>
  </si>
  <si>
    <t>Licence prémium ASPTT</t>
  </si>
  <si>
    <t>Licence access ASPTT</t>
  </si>
  <si>
    <t>Licence prémium</t>
  </si>
  <si>
    <t>Licence access</t>
  </si>
  <si>
    <t>Licence premium</t>
  </si>
  <si>
    <t>ASPTT</t>
  </si>
  <si>
    <t xml:space="preserve">   03/10/2021</t>
  </si>
  <si>
    <t>DUPUY G</t>
  </si>
  <si>
    <t>ALEXANDRE G</t>
  </si>
  <si>
    <t>BOSSARD M</t>
  </si>
  <si>
    <t>CALVEZ A</t>
  </si>
  <si>
    <t xml:space="preserve">CAPITAINE H </t>
  </si>
  <si>
    <t>CREACH A</t>
  </si>
  <si>
    <t>CREACH</t>
  </si>
  <si>
    <t>CREACH M</t>
  </si>
  <si>
    <t>GOUEREC D</t>
  </si>
  <si>
    <t>GOUEREC E</t>
  </si>
  <si>
    <t>KOCH A</t>
  </si>
  <si>
    <t>LE GUERN F</t>
  </si>
  <si>
    <t>NICOLAS JY</t>
  </si>
  <si>
    <t>PAVY D</t>
  </si>
  <si>
    <t>REGENT PH</t>
  </si>
  <si>
    <t>ROUXEL J</t>
  </si>
  <si>
    <t>ROUXEL M</t>
  </si>
  <si>
    <t>SEVENNEC M</t>
  </si>
  <si>
    <t>SEVENNEC N</t>
  </si>
  <si>
    <t>bossardmichel0672@orange.fr</t>
  </si>
  <si>
    <t>DUPUY Cathe</t>
  </si>
  <si>
    <t>06 86 86 62 99</t>
  </si>
  <si>
    <t>ACCOMPAGNANTS</t>
  </si>
  <si>
    <t xml:space="preserve">PAVY </t>
  </si>
  <si>
    <t>MARYVONNE</t>
  </si>
  <si>
    <t>23 RUE PLACENN AR GUER</t>
  </si>
  <si>
    <t>02 90 27 00 27</t>
  </si>
  <si>
    <t>07 69 01 67 25</t>
  </si>
  <si>
    <t>CALVEZ M</t>
  </si>
  <si>
    <t>KOCH M</t>
  </si>
  <si>
    <t>jean.yves.nicolas9@gmail.com</t>
  </si>
  <si>
    <t xml:space="preserve">  </t>
  </si>
  <si>
    <t>cotisati section</t>
  </si>
  <si>
    <t>Pas de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</si>
</sst>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[$-40C]d\-mmm\-yy;@"/>
    <numFmt numFmtId="165" formatCode="0.000"/>
    <numFmt numFmtId="166" formatCode="0.0%"/>
    <numFmt numFmtId="167" formatCode="0000\ 0000"/>
    <numFmt numFmtId="168" formatCode="000\ 000"/>
    <numFmt numFmtId="169" formatCode="0#&quot; &quot;##&quot; &quot;##&quot; &quot;##&quot; &quot;##"/>
    <numFmt numFmtId="170" formatCode="#,##0.0"/>
    <numFmt numFmtId="171" formatCode="dd/mm/yy;@"/>
  </numFmts>
  <fonts count="4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2"/>
      <color rgb="FFFF0000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u/>
      <sz val="8"/>
      <color indexed="8"/>
      <name val="Arial"/>
      <family val="2"/>
    </font>
    <font>
      <sz val="8"/>
      <color indexed="10"/>
      <name val="Arial"/>
      <family val="2"/>
    </font>
    <font>
      <b/>
      <u/>
      <sz val="8"/>
      <name val="Arial"/>
      <family val="2"/>
    </font>
    <font>
      <sz val="7"/>
      <color indexed="8"/>
      <name val="Arial"/>
      <family val="2"/>
    </font>
    <font>
      <b/>
      <sz val="8.5"/>
      <color indexed="8"/>
      <name val="MS Sans Serif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u/>
      <sz val="10"/>
      <color theme="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b/>
      <sz val="8"/>
      <color indexed="8"/>
      <name val="Arial"/>
      <family val="2"/>
    </font>
    <font>
      <sz val="10"/>
      <color indexed="14"/>
      <name val="Arial"/>
      <family val="2"/>
    </font>
    <font>
      <sz val="11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1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44" fontId="20" fillId="0" borderId="0" applyFont="0" applyFill="0" applyBorder="0" applyAlignment="0" applyProtection="0"/>
    <xf numFmtId="167" fontId="31" fillId="40" borderId="11" applyFont="0" applyFill="0" applyBorder="0" applyAlignment="0" applyProtection="0">
      <alignment horizontal="left"/>
      <protection locked="0"/>
    </xf>
    <xf numFmtId="0" fontId="33" fillId="0" borderId="0" applyNumberFormat="0" applyFill="0" applyBorder="0" applyAlignment="0" applyProtection="0"/>
  </cellStyleXfs>
  <cellXfs count="134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33" borderId="0" xfId="0" applyFill="1"/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1" fontId="18" fillId="34" borderId="0" xfId="0" applyNumberFormat="1" applyFont="1" applyFill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3" fillId="37" borderId="12" xfId="42" applyFont="1" applyFill="1" applyBorder="1" applyAlignment="1">
      <alignment horizontal="left" vertical="center"/>
    </xf>
    <xf numFmtId="0" fontId="24" fillId="37" borderId="13" xfId="42" applyFont="1" applyFill="1" applyBorder="1" applyAlignment="1">
      <alignment horizontal="centerContinuous" vertical="center"/>
    </xf>
    <xf numFmtId="0" fontId="23" fillId="37" borderId="14" xfId="42" applyFont="1" applyFill="1" applyBorder="1" applyAlignment="1">
      <alignment horizontal="centerContinuous" vertical="center"/>
    </xf>
    <xf numFmtId="2" fontId="23" fillId="37" borderId="15" xfId="42" applyNumberFormat="1" applyFont="1" applyFill="1" applyBorder="1" applyAlignment="1">
      <alignment horizontal="right" vertical="justify"/>
    </xf>
    <xf numFmtId="14" fontId="25" fillId="0" borderId="0" xfId="42" applyNumberFormat="1" applyFont="1" applyAlignment="1">
      <alignment horizontal="right"/>
    </xf>
    <xf numFmtId="0" fontId="25" fillId="0" borderId="0" xfId="42" applyFont="1"/>
    <xf numFmtId="0" fontId="26" fillId="0" borderId="0" xfId="42" applyFont="1"/>
    <xf numFmtId="0" fontId="27" fillId="37" borderId="11" xfId="42" applyFont="1" applyFill="1" applyBorder="1" applyAlignment="1">
      <alignment horizontal="left" vertical="center"/>
    </xf>
    <xf numFmtId="0" fontId="23" fillId="37" borderId="16" xfId="42" applyFont="1" applyFill="1" applyBorder="1" applyAlignment="1">
      <alignment horizontal="left" vertical="justify"/>
    </xf>
    <xf numFmtId="0" fontId="23" fillId="37" borderId="16" xfId="42" applyFont="1" applyFill="1" applyBorder="1" applyAlignment="1">
      <alignment horizontal="right" vertical="justify"/>
    </xf>
    <xf numFmtId="2" fontId="23" fillId="37" borderId="11" xfId="42" applyNumberFormat="1" applyFont="1" applyFill="1" applyBorder="1" applyAlignment="1">
      <alignment horizontal="center" vertical="justify"/>
    </xf>
    <xf numFmtId="14" fontId="26" fillId="0" borderId="0" xfId="42" applyNumberFormat="1" applyFont="1"/>
    <xf numFmtId="0" fontId="23" fillId="37" borderId="11" xfId="42" applyFont="1" applyFill="1" applyBorder="1" applyAlignment="1">
      <alignment horizontal="left" vertical="center"/>
    </xf>
    <xf numFmtId="0" fontId="23" fillId="37" borderId="11" xfId="42" quotePrefix="1" applyFont="1" applyFill="1" applyBorder="1" applyAlignment="1">
      <alignment horizontal="left" vertical="center"/>
    </xf>
    <xf numFmtId="2" fontId="23" fillId="37" borderId="11" xfId="42" applyNumberFormat="1" applyFont="1" applyFill="1" applyBorder="1" applyAlignment="1">
      <alignment horizontal="right" vertical="center"/>
    </xf>
    <xf numFmtId="0" fontId="23" fillId="37" borderId="11" xfId="42" applyFont="1" applyFill="1" applyBorder="1" applyAlignment="1">
      <alignment horizontal="right" vertical="justify"/>
    </xf>
    <xf numFmtId="0" fontId="25" fillId="0" borderId="0" xfId="42" applyFont="1" applyAlignment="1">
      <alignment vertical="center"/>
    </xf>
    <xf numFmtId="0" fontId="25" fillId="37" borderId="11" xfId="42" applyFont="1" applyFill="1" applyBorder="1" applyAlignment="1">
      <alignment horizontal="left" vertical="center"/>
    </xf>
    <xf numFmtId="0" fontId="25" fillId="37" borderId="11" xfId="42" applyFont="1" applyFill="1" applyBorder="1" applyAlignment="1">
      <alignment horizontal="left" vertical="justify"/>
    </xf>
    <xf numFmtId="0" fontId="23" fillId="37" borderId="11" xfId="42" quotePrefix="1" applyFont="1" applyFill="1" applyBorder="1" applyAlignment="1">
      <alignment horizontal="right" vertical="justify"/>
    </xf>
    <xf numFmtId="2" fontId="23" fillId="37" borderId="11" xfId="42" applyNumberFormat="1" applyFont="1" applyFill="1" applyBorder="1" applyAlignment="1">
      <alignment horizontal="right" vertical="justify"/>
    </xf>
    <xf numFmtId="2" fontId="25" fillId="0" borderId="0" xfId="42" applyNumberFormat="1" applyFont="1" applyAlignment="1">
      <alignment horizontal="right"/>
    </xf>
    <xf numFmtId="0" fontId="25" fillId="37" borderId="11" xfId="42" applyFont="1" applyFill="1" applyBorder="1" applyAlignment="1">
      <alignment horizontal="right" vertical="center"/>
    </xf>
    <xf numFmtId="0" fontId="23" fillId="37" borderId="11" xfId="42" quotePrefix="1" applyFont="1" applyFill="1" applyBorder="1" applyAlignment="1">
      <alignment horizontal="right" vertical="center"/>
    </xf>
    <xf numFmtId="0" fontId="25" fillId="0" borderId="0" xfId="42" applyFont="1" applyAlignment="1">
      <alignment horizontal="right" vertical="center"/>
    </xf>
    <xf numFmtId="0" fontId="23" fillId="37" borderId="11" xfId="42" applyFont="1" applyFill="1" applyBorder="1" applyAlignment="1">
      <alignment horizontal="right" vertical="center"/>
    </xf>
    <xf numFmtId="2" fontId="25" fillId="0" borderId="0" xfId="42" applyNumberFormat="1" applyFont="1"/>
    <xf numFmtId="0" fontId="25" fillId="0" borderId="0" xfId="42" applyFont="1" applyAlignment="1">
      <alignment horizontal="center" vertical="center"/>
    </xf>
    <xf numFmtId="2" fontId="25" fillId="0" borderId="0" xfId="42" applyNumberFormat="1" applyFont="1" applyAlignment="1">
      <alignment horizontal="right" vertical="center"/>
    </xf>
    <xf numFmtId="164" fontId="25" fillId="0" borderId="0" xfId="42" applyNumberFormat="1" applyFont="1" applyAlignment="1">
      <alignment horizontal="left" vertical="center"/>
    </xf>
    <xf numFmtId="0" fontId="25" fillId="0" borderId="0" xfId="42" applyFont="1" applyAlignment="1">
      <alignment horizontal="left" vertical="center"/>
    </xf>
    <xf numFmtId="2" fontId="25" fillId="0" borderId="0" xfId="42" applyNumberFormat="1" applyFont="1" applyAlignment="1">
      <alignment horizontal="left" vertical="center"/>
    </xf>
    <xf numFmtId="16" fontId="25" fillId="0" borderId="0" xfId="42" applyNumberFormat="1" applyFont="1" applyAlignment="1">
      <alignment horizontal="left" vertical="center"/>
    </xf>
    <xf numFmtId="0" fontId="25" fillId="37" borderId="11" xfId="42" quotePrefix="1" applyFont="1" applyFill="1" applyBorder="1" applyAlignment="1">
      <alignment horizontal="left" vertical="center"/>
    </xf>
    <xf numFmtId="0" fontId="29" fillId="37" borderId="11" xfId="42" applyFont="1" applyFill="1" applyBorder="1" applyAlignment="1">
      <alignment horizontal="left" vertical="center"/>
    </xf>
    <xf numFmtId="0" fontId="25" fillId="37" borderId="11" xfId="42" quotePrefix="1" applyFont="1" applyFill="1" applyBorder="1" applyAlignment="1">
      <alignment horizontal="left" vertical="justify"/>
    </xf>
    <xf numFmtId="0" fontId="30" fillId="37" borderId="11" xfId="42" applyFont="1" applyFill="1" applyBorder="1" applyAlignment="1">
      <alignment horizontal="right" vertical="justify"/>
    </xf>
    <xf numFmtId="0" fontId="25" fillId="0" borderId="0" xfId="42" applyFont="1" applyAlignment="1">
      <alignment horizontal="right"/>
    </xf>
    <xf numFmtId="2" fontId="25" fillId="0" borderId="0" xfId="42" applyNumberFormat="1" applyFont="1" applyAlignment="1">
      <alignment horizontal="center"/>
    </xf>
    <xf numFmtId="2" fontId="25" fillId="0" borderId="0" xfId="42" applyNumberFormat="1" applyFont="1" applyAlignment="1">
      <alignment horizontal="left"/>
    </xf>
    <xf numFmtId="165" fontId="25" fillId="0" borderId="0" xfId="42" applyNumberFormat="1" applyFont="1"/>
    <xf numFmtId="0" fontId="20" fillId="0" borderId="0" xfId="42"/>
    <xf numFmtId="2" fontId="20" fillId="0" borderId="0" xfId="42" applyNumberFormat="1"/>
    <xf numFmtId="166" fontId="25" fillId="37" borderId="11" xfId="42" applyNumberFormat="1" applyFont="1" applyFill="1" applyBorder="1" applyAlignment="1">
      <alignment horizontal="right" vertical="justify"/>
    </xf>
    <xf numFmtId="0" fontId="25" fillId="0" borderId="0" xfId="42" applyFont="1" applyAlignment="1">
      <alignment horizontal="left" vertical="justify"/>
    </xf>
    <xf numFmtId="165" fontId="25" fillId="0" borderId="0" xfId="42" applyNumberFormat="1" applyFont="1" applyAlignment="1">
      <alignment horizontal="right"/>
    </xf>
    <xf numFmtId="0" fontId="23" fillId="37" borderId="11" xfId="42" applyFont="1" applyFill="1" applyBorder="1" applyAlignment="1">
      <alignment horizontal="left" vertical="justify"/>
    </xf>
    <xf numFmtId="0" fontId="25" fillId="0" borderId="0" xfId="42" quotePrefix="1" applyFont="1" applyAlignment="1">
      <alignment horizontal="left"/>
    </xf>
    <xf numFmtId="16" fontId="25" fillId="0" borderId="0" xfId="42" applyNumberFormat="1" applyFont="1" applyAlignment="1">
      <alignment horizontal="center"/>
    </xf>
    <xf numFmtId="0" fontId="25" fillId="0" borderId="0" xfId="42" applyFont="1" applyAlignment="1">
      <alignment horizontal="center"/>
    </xf>
    <xf numFmtId="2" fontId="25" fillId="37" borderId="11" xfId="42" applyNumberFormat="1" applyFont="1" applyFill="1" applyBorder="1" applyAlignment="1">
      <alignment horizontal="right" vertical="justify"/>
    </xf>
    <xf numFmtId="0" fontId="23" fillId="37" borderId="11" xfId="42" applyFont="1" applyFill="1" applyBorder="1" applyAlignment="1">
      <alignment vertical="center"/>
    </xf>
    <xf numFmtId="2" fontId="16" fillId="0" borderId="0" xfId="0" applyNumberFormat="1" applyFont="1"/>
    <xf numFmtId="0" fontId="0" fillId="41" borderId="0" xfId="0" applyFill="1" applyAlignment="1">
      <alignment horizontal="center" vertical="center"/>
    </xf>
    <xf numFmtId="2" fontId="25" fillId="0" borderId="0" xfId="42" applyNumberFormat="1" applyFont="1" applyAlignment="1">
      <alignment vertical="center"/>
    </xf>
    <xf numFmtId="2" fontId="32" fillId="0" borderId="0" xfId="42" applyNumberFormat="1" applyFont="1" applyAlignment="1">
      <alignment horizontal="right" vertical="center"/>
    </xf>
    <xf numFmtId="0" fontId="33" fillId="0" borderId="0" xfId="45"/>
    <xf numFmtId="168" fontId="20" fillId="0" borderId="11" xfId="0" applyNumberFormat="1" applyFont="1" applyBorder="1" applyAlignment="1">
      <alignment horizontal="center" vertical="center"/>
    </xf>
    <xf numFmtId="168" fontId="34" fillId="0" borderId="11" xfId="0" applyNumberFormat="1" applyFont="1" applyBorder="1" applyAlignment="1">
      <alignment horizontal="center" vertical="center"/>
    </xf>
    <xf numFmtId="2" fontId="21" fillId="0" borderId="0" xfId="42" applyNumberFormat="1" applyFont="1" applyAlignment="1">
      <alignment horizontal="center" vertical="center" wrapText="1"/>
    </xf>
    <xf numFmtId="169" fontId="0" fillId="0" borderId="0" xfId="0" applyNumberFormat="1"/>
    <xf numFmtId="16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quotePrefix="1" applyNumberFormat="1"/>
    <xf numFmtId="2" fontId="21" fillId="0" borderId="0" xfId="42" applyNumberFormat="1" applyFont="1" applyAlignment="1">
      <alignment horizontal="center" vertical="center"/>
    </xf>
    <xf numFmtId="2" fontId="18" fillId="36" borderId="20" xfId="0" applyNumberFormat="1" applyFont="1" applyFill="1" applyBorder="1" applyAlignment="1">
      <alignment horizontal="center" vertical="center" wrapText="1"/>
    </xf>
    <xf numFmtId="1" fontId="18" fillId="35" borderId="0" xfId="0" applyNumberFormat="1" applyFont="1" applyFill="1" applyAlignment="1">
      <alignment horizontal="center" vertical="center" wrapText="1"/>
    </xf>
    <xf numFmtId="0" fontId="0" fillId="42" borderId="0" xfId="0" applyFill="1"/>
    <xf numFmtId="14" fontId="0" fillId="42" borderId="0" xfId="0" applyNumberFormat="1" applyFill="1"/>
    <xf numFmtId="0" fontId="0" fillId="42" borderId="0" xfId="0" applyFill="1" applyAlignment="1">
      <alignment horizontal="center"/>
    </xf>
    <xf numFmtId="0" fontId="0" fillId="43" borderId="0" xfId="0" applyFill="1"/>
    <xf numFmtId="0" fontId="35" fillId="0" borderId="0" xfId="0" applyFont="1"/>
    <xf numFmtId="0" fontId="33" fillId="42" borderId="0" xfId="45" applyFill="1"/>
    <xf numFmtId="1" fontId="3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44" borderId="0" xfId="0" applyFill="1"/>
    <xf numFmtId="0" fontId="14" fillId="0" borderId="0" xfId="0" applyFont="1"/>
    <xf numFmtId="170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/>
    </xf>
    <xf numFmtId="1" fontId="18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/>
    </xf>
    <xf numFmtId="14" fontId="20" fillId="0" borderId="0" xfId="0" applyNumberFormat="1" applyFont="1"/>
    <xf numFmtId="1" fontId="36" fillId="37" borderId="11" xfId="42" applyNumberFormat="1" applyFont="1" applyFill="1" applyBorder="1" applyAlignment="1">
      <alignment horizontal="right" vertical="justify"/>
    </xf>
    <xf numFmtId="0" fontId="20" fillId="37" borderId="11" xfId="42" applyFill="1" applyBorder="1" applyAlignment="1">
      <alignment horizontal="left" vertical="justify"/>
    </xf>
    <xf numFmtId="0" fontId="38" fillId="37" borderId="11" xfId="42" applyFont="1" applyFill="1" applyBorder="1" applyAlignment="1">
      <alignment horizontal="left" vertical="justify"/>
    </xf>
    <xf numFmtId="0" fontId="37" fillId="45" borderId="11" xfId="45" applyNumberFormat="1" applyFont="1" applyFill="1" applyBorder="1" applyAlignment="1" applyProtection="1">
      <alignment horizontal="center" vertical="justify"/>
    </xf>
    <xf numFmtId="2" fontId="20" fillId="39" borderId="0" xfId="42" applyNumberFormat="1" applyFill="1" applyAlignment="1">
      <alignment horizontal="center"/>
    </xf>
    <xf numFmtId="0" fontId="20" fillId="43" borderId="0" xfId="0" applyFont="1" applyFill="1"/>
    <xf numFmtId="14" fontId="0" fillId="43" borderId="0" xfId="0" applyNumberFormat="1" applyFill="1"/>
    <xf numFmtId="14" fontId="0" fillId="33" borderId="0" xfId="0" applyNumberFormat="1" applyFill="1"/>
    <xf numFmtId="3" fontId="0" fillId="42" borderId="0" xfId="0" applyNumberFormat="1" applyFill="1"/>
    <xf numFmtId="168" fontId="20" fillId="42" borderId="11" xfId="0" applyNumberFormat="1" applyFont="1" applyFill="1" applyBorder="1" applyAlignment="1">
      <alignment horizontal="center" vertical="center"/>
    </xf>
    <xf numFmtId="168" fontId="34" fillId="42" borderId="11" xfId="0" applyNumberFormat="1" applyFont="1" applyFill="1" applyBorder="1" applyAlignment="1">
      <alignment horizontal="center" vertical="center"/>
    </xf>
    <xf numFmtId="0" fontId="39" fillId="33" borderId="0" xfId="0" applyFont="1" applyFill="1" applyAlignment="1">
      <alignment horizontal="center"/>
    </xf>
    <xf numFmtId="0" fontId="0" fillId="46" borderId="0" xfId="0" applyFill="1" applyAlignment="1">
      <alignment horizontal="center" vertical="center"/>
    </xf>
    <xf numFmtId="2" fontId="36" fillId="0" borderId="0" xfId="42" applyNumberFormat="1" applyFont="1" applyAlignment="1">
      <alignment horizontal="center" vertical="center"/>
    </xf>
    <xf numFmtId="2" fontId="25" fillId="39" borderId="0" xfId="42" applyNumberFormat="1" applyFont="1" applyFill="1" applyAlignment="1">
      <alignment horizontal="center"/>
    </xf>
    <xf numFmtId="2" fontId="28" fillId="0" borderId="0" xfId="42" applyNumberFormat="1" applyFont="1" applyAlignment="1">
      <alignment horizontal="center"/>
    </xf>
    <xf numFmtId="2" fontId="40" fillId="37" borderId="11" xfId="42" applyNumberFormat="1" applyFont="1" applyFill="1" applyBorder="1" applyAlignment="1">
      <alignment horizontal="center" vertical="justify"/>
    </xf>
    <xf numFmtId="2" fontId="41" fillId="37" borderId="11" xfId="42" applyNumberFormat="1" applyFont="1" applyFill="1" applyBorder="1" applyAlignment="1">
      <alignment horizontal="center" vertical="justify"/>
    </xf>
    <xf numFmtId="2" fontId="25" fillId="37" borderId="11" xfId="42" quotePrefix="1" applyNumberFormat="1" applyFont="1" applyFill="1" applyBorder="1" applyAlignment="1">
      <alignment horizontal="center" vertical="justify"/>
    </xf>
    <xf numFmtId="0" fontId="23" fillId="33" borderId="0" xfId="42" quotePrefix="1" applyFont="1" applyFill="1" applyAlignment="1">
      <alignment horizontal="right" vertical="justify"/>
    </xf>
    <xf numFmtId="2" fontId="25" fillId="33" borderId="0" xfId="42" applyNumberFormat="1" applyFont="1" applyFill="1" applyAlignment="1">
      <alignment horizontal="center"/>
    </xf>
    <xf numFmtId="0" fontId="20" fillId="35" borderId="11" xfId="42" applyFill="1" applyBorder="1" applyAlignment="1">
      <alignment horizontal="left" vertical="justify"/>
    </xf>
    <xf numFmtId="0" fontId="34" fillId="35" borderId="11" xfId="42" applyFont="1" applyFill="1" applyBorder="1" applyAlignment="1">
      <alignment horizontal="right" vertical="justify"/>
    </xf>
    <xf numFmtId="171" fontId="42" fillId="37" borderId="11" xfId="42" quotePrefix="1" applyNumberFormat="1" applyFont="1" applyFill="1" applyBorder="1" applyAlignment="1">
      <alignment horizontal="center" vertical="justify"/>
    </xf>
    <xf numFmtId="0" fontId="0" fillId="47" borderId="0" xfId="0" applyFill="1"/>
    <xf numFmtId="14" fontId="0" fillId="47" borderId="0" xfId="0" applyNumberFormat="1" applyFill="1"/>
    <xf numFmtId="168" fontId="20" fillId="42" borderId="0" xfId="0" applyNumberFormat="1" applyFont="1" applyFill="1" applyAlignment="1">
      <alignment horizontal="center" vertical="center"/>
    </xf>
    <xf numFmtId="1" fontId="34" fillId="38" borderId="0" xfId="42" applyNumberFormat="1" applyFont="1" applyFill="1" applyAlignment="1">
      <alignment horizontal="center"/>
    </xf>
    <xf numFmtId="168" fontId="0" fillId="0" borderId="0" xfId="0" applyNumberFormat="1"/>
    <xf numFmtId="0" fontId="39" fillId="0" borderId="0" xfId="0" applyFont="1" applyAlignment="1">
      <alignment horizontal="center"/>
    </xf>
    <xf numFmtId="0" fontId="22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vertical="center" wrapText="1"/>
    </xf>
    <xf numFmtId="0" fontId="25" fillId="37" borderId="17" xfId="42" quotePrefix="1" applyFont="1" applyFill="1" applyBorder="1" applyAlignment="1">
      <alignment horizontal="left" vertical="center" wrapText="1"/>
    </xf>
    <xf numFmtId="0" fontId="25" fillId="37" borderId="16" xfId="42" quotePrefix="1" applyFont="1" applyFill="1" applyBorder="1" applyAlignment="1">
      <alignment horizontal="left" vertical="center" wrapText="1"/>
    </xf>
    <xf numFmtId="0" fontId="21" fillId="0" borderId="18" xfId="42" applyFont="1" applyBorder="1" applyAlignment="1">
      <alignment horizontal="center" vertical="center"/>
    </xf>
    <xf numFmtId="0" fontId="21" fillId="0" borderId="19" xfId="42" applyFont="1" applyBorder="1" applyAlignment="1">
      <alignment horizontal="center" vertical="center"/>
    </xf>
  </cellXfs>
  <cellStyles count="46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Euro" xfId="43" xr:uid="{00000000-0005-0000-0000-00001C000000}"/>
    <cellStyle name="Insatisfaisant" xfId="7" builtinId="27" customBuiltin="1"/>
    <cellStyle name="Lien hypertexte" xfId="45" builtinId="8"/>
    <cellStyle name="Neutre" xfId="8" builtinId="28" customBuiltin="1"/>
    <cellStyle name="Normal" xfId="0" builtinId="0"/>
    <cellStyle name="Normal 2" xfId="42" xr:uid="{00000000-0005-0000-0000-000021000000}"/>
    <cellStyle name="Note" xfId="15" builtinId="10" customBuiltin="1"/>
    <cellStyle name="Satisfaisant" xfId="6" builtinId="26" customBuiltin="1"/>
    <cellStyle name="Sortie" xfId="10" builtinId="21" customBuiltin="1"/>
    <cellStyle name="teleph" xfId="44" xr:uid="{00000000-0005-0000-0000-000025000000}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répartition par tranches d'ages</a:t>
            </a:r>
          </a:p>
        </c:rich>
      </c:tx>
      <c:layout>
        <c:manualLayout>
          <c:xMode val="edge"/>
          <c:yMode val="edge"/>
          <c:x val="0.27683704791138397"/>
          <c:y val="4.402515723270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921129946620028E-2"/>
          <c:y val="0.25786321899087938"/>
          <c:w val="0.88983296321328553"/>
          <c:h val="0.333335380646747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'adhérent-cyclo-ASPTT'!$Z$3:$AG$3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8-470A-986C-E3B6400B6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40416"/>
        <c:axId val="181794688"/>
      </c:barChart>
      <c:catAx>
        <c:axId val="18134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81794688"/>
        <c:crosses val="autoZero"/>
        <c:auto val="1"/>
        <c:lblAlgn val="ctr"/>
        <c:lblOffset val="100"/>
        <c:noMultiLvlLbl val="0"/>
      </c:catAx>
      <c:valAx>
        <c:axId val="1817946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13404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89" footer="0.49212598450000089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29</xdr:row>
      <xdr:rowOff>123825</xdr:rowOff>
    </xdr:from>
    <xdr:to>
      <xdr:col>4</xdr:col>
      <xdr:colOff>495300</xdr:colOff>
      <xdr:row>40</xdr:row>
      <xdr:rowOff>28575</xdr:rowOff>
    </xdr:to>
    <xdr:graphicFrame macro="">
      <xdr:nvGraphicFramePr>
        <xdr:cNvPr id="2" name="Graphique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5</xdr:col>
      <xdr:colOff>0</xdr:colOff>
      <xdr:row>17</xdr:row>
      <xdr:rowOff>152400</xdr:rowOff>
    </xdr:to>
    <xdr:sp macro="" textlink="">
      <xdr:nvSpPr>
        <xdr:cNvPr id="3" name="Text Box 2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4067175" y="2181225"/>
          <a:ext cx="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nota 1: ALEXANDRE G. et M-H._  DUPUY G. et C.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nota 2: GOUEREC D. et ESSAID M.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nota 3: compensation versée caisse MD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nota 4 : 2 adhésions simples (GUEGAN M. et LE BER M-Th)</a:t>
          </a:r>
        </a:p>
      </xdr:txBody>
    </xdr:sp>
    <xdr:clientData/>
  </xdr:twoCellAnchor>
  <xdr:twoCellAnchor>
    <xdr:from>
      <xdr:col>1</xdr:col>
      <xdr:colOff>133349</xdr:colOff>
      <xdr:row>37</xdr:row>
      <xdr:rowOff>47625</xdr:rowOff>
    </xdr:from>
    <xdr:to>
      <xdr:col>3</xdr:col>
      <xdr:colOff>523875</xdr:colOff>
      <xdr:row>40</xdr:row>
      <xdr:rowOff>9525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647699" y="6505575"/>
          <a:ext cx="2724151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/>
            <a:t>le chiffre en ordonnée indique la décade de l'àge</a:t>
          </a:r>
        </a:p>
        <a:p>
          <a:r>
            <a:rPr lang="fr-FR" sz="1000"/>
            <a:t>ex: il y a </a:t>
          </a:r>
          <a:r>
            <a:rPr lang="fr-FR" sz="1000" b="1"/>
            <a:t>19</a:t>
          </a:r>
          <a:r>
            <a:rPr lang="fr-FR" sz="1000"/>
            <a:t> soixantenaires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\Secretariat%20ASPTT\archives%20asptt%202015\adh-rents%20_2010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e cot"/>
      <sheetName val="recap"/>
    </sheetNames>
    <sheetDataSet>
      <sheetData sheetId="0">
        <row r="1">
          <cell r="A1" t="str">
            <v>NOM  PRENOM</v>
          </cell>
          <cell r="B1" t="str">
            <v>ADRESSE</v>
          </cell>
          <cell r="C1" t="str">
            <v>N° LIC</v>
          </cell>
          <cell r="D1" t="str">
            <v>CPOSTAL</v>
          </cell>
          <cell r="E1" t="str">
            <v>VILLE</v>
          </cell>
          <cell r="F1" t="str">
            <v>LANnion</v>
          </cell>
          <cell r="G1" t="str">
            <v>A_NAISS</v>
          </cell>
          <cell r="H1" t="str">
            <v>AGE</v>
          </cell>
          <cell r="I1" t="str">
            <v>ACTIFS</v>
          </cell>
          <cell r="J1" t="str">
            <v>TELDOMI</v>
          </cell>
          <cell r="K1" t="str">
            <v>TELTRAV</v>
          </cell>
        </row>
        <row r="2">
          <cell r="A2" t="str">
            <v xml:space="preserve">  </v>
          </cell>
          <cell r="B2" t="str">
            <v>format colonne H</v>
          </cell>
          <cell r="F2">
            <v>26</v>
          </cell>
          <cell r="G2">
            <v>834507</v>
          </cell>
          <cell r="I2">
            <v>9</v>
          </cell>
          <cell r="K2" t="str">
            <v>ou portable</v>
          </cell>
        </row>
        <row r="3">
          <cell r="A3" t="str">
            <v>nouvel adhérent</v>
          </cell>
          <cell r="G3" t="str">
            <v>les septuagénaires</v>
          </cell>
          <cell r="H3">
            <v>45</v>
          </cell>
          <cell r="I3" t="str">
            <v>le plus jeune</v>
          </cell>
        </row>
        <row r="4">
          <cell r="A4" t="str">
            <v>ALEXANDRE  Georges</v>
          </cell>
          <cell r="B4" t="str">
            <v xml:space="preserve">24 Croas Min </v>
          </cell>
          <cell r="C4">
            <v>126206</v>
          </cell>
          <cell r="D4">
            <v>22300</v>
          </cell>
          <cell r="E4" t="str">
            <v>PLOULEC'H</v>
          </cell>
          <cell r="F4">
            <v>0</v>
          </cell>
          <cell r="G4">
            <v>16036</v>
          </cell>
          <cell r="H4">
            <v>66</v>
          </cell>
          <cell r="I4">
            <v>0</v>
          </cell>
          <cell r="J4">
            <v>296465319</v>
          </cell>
          <cell r="K4">
            <v>681468999</v>
          </cell>
        </row>
        <row r="5">
          <cell r="A5" t="str">
            <v>ALEXANDRE  Marie-Hélène</v>
          </cell>
          <cell r="B5" t="str">
            <v xml:space="preserve">24 Croas Min </v>
          </cell>
          <cell r="C5">
            <v>484905</v>
          </cell>
          <cell r="D5">
            <v>22300</v>
          </cell>
          <cell r="E5" t="str">
            <v>PLOULEC'H</v>
          </cell>
          <cell r="F5">
            <v>0</v>
          </cell>
          <cell r="G5">
            <v>17421</v>
          </cell>
          <cell r="H5">
            <v>62</v>
          </cell>
          <cell r="I5">
            <v>0</v>
          </cell>
        </row>
        <row r="6">
          <cell r="A6" t="str">
            <v>BOUIDENE Alain</v>
          </cell>
          <cell r="B6" t="str">
            <v xml:space="preserve">6 route de st Lavan </v>
          </cell>
          <cell r="C6">
            <v>697846</v>
          </cell>
          <cell r="D6">
            <v>22300</v>
          </cell>
          <cell r="E6" t="str">
            <v>PLOULECH</v>
          </cell>
          <cell r="F6">
            <v>0</v>
          </cell>
          <cell r="G6">
            <v>16633</v>
          </cell>
          <cell r="H6">
            <v>64</v>
          </cell>
          <cell r="I6">
            <v>0</v>
          </cell>
          <cell r="J6">
            <v>296374027</v>
          </cell>
        </row>
        <row r="7">
          <cell r="A7" t="str">
            <v>CALVEZ  Alain</v>
          </cell>
          <cell r="B7" t="str">
            <v>23 rue de Placen ar Guer</v>
          </cell>
          <cell r="C7">
            <v>528854</v>
          </cell>
          <cell r="D7">
            <v>22300</v>
          </cell>
          <cell r="E7" t="str">
            <v>LANNION</v>
          </cell>
          <cell r="F7">
            <v>1</v>
          </cell>
          <cell r="G7">
            <v>19802</v>
          </cell>
          <cell r="H7">
            <v>55</v>
          </cell>
          <cell r="I7">
            <v>0</v>
          </cell>
          <cell r="J7">
            <v>296480463</v>
          </cell>
          <cell r="K7">
            <v>614733135</v>
          </cell>
        </row>
        <row r="8">
          <cell r="A8" t="str">
            <v>DUPUY  Catherine</v>
          </cell>
          <cell r="B8" t="str">
            <v>4 Ch. de Kerhaus La Roche Jaune</v>
          </cell>
          <cell r="C8">
            <v>126259</v>
          </cell>
          <cell r="D8">
            <v>22220</v>
          </cell>
          <cell r="E8" t="str">
            <v>PLOUGUIEL</v>
          </cell>
          <cell r="F8">
            <v>0</v>
          </cell>
          <cell r="G8">
            <v>19169</v>
          </cell>
          <cell r="H8">
            <v>57</v>
          </cell>
          <cell r="I8">
            <v>0</v>
          </cell>
          <cell r="J8">
            <v>296925745</v>
          </cell>
          <cell r="K8">
            <v>688987647</v>
          </cell>
        </row>
        <row r="9">
          <cell r="A9" t="str">
            <v>DUPUY  Guy</v>
          </cell>
          <cell r="B9" t="str">
            <v>4 Ch. de Kerhaus La Roche Jaune</v>
          </cell>
          <cell r="C9">
            <v>548578</v>
          </cell>
          <cell r="D9">
            <v>22220</v>
          </cell>
          <cell r="E9" t="str">
            <v>PLOUGUIEL</v>
          </cell>
          <cell r="F9">
            <v>0</v>
          </cell>
          <cell r="G9">
            <v>19206</v>
          </cell>
          <cell r="H9">
            <v>57</v>
          </cell>
          <cell r="I9">
            <v>1</v>
          </cell>
          <cell r="K9">
            <v>685548271</v>
          </cell>
        </row>
        <row r="10">
          <cell r="A10" t="str">
            <v>ESSAÏD  Maryvonne Rosalie</v>
          </cell>
          <cell r="B10" t="str">
            <v>La ville blanche Brélévenez</v>
          </cell>
          <cell r="C10">
            <v>649175</v>
          </cell>
          <cell r="D10">
            <v>22300</v>
          </cell>
          <cell r="E10" t="str">
            <v>LANNION</v>
          </cell>
          <cell r="F10">
            <v>1</v>
          </cell>
          <cell r="G10">
            <v>20703</v>
          </cell>
          <cell r="H10">
            <v>53</v>
          </cell>
          <cell r="I10">
            <v>1</v>
          </cell>
          <cell r="J10">
            <v>296371650</v>
          </cell>
          <cell r="K10" t="str">
            <v>0296466422 p 181</v>
          </cell>
        </row>
        <row r="11">
          <cell r="A11" t="str">
            <v>GARGAN  Gaby</v>
          </cell>
          <cell r="B11" t="str">
            <v xml:space="preserve">La croix rouge buhulien </v>
          </cell>
          <cell r="C11">
            <v>645119</v>
          </cell>
          <cell r="D11">
            <v>22300</v>
          </cell>
          <cell r="E11" t="str">
            <v>LANNION</v>
          </cell>
          <cell r="F11">
            <v>1</v>
          </cell>
          <cell r="G11">
            <v>18038</v>
          </cell>
          <cell r="H11">
            <v>60</v>
          </cell>
          <cell r="I11">
            <v>0</v>
          </cell>
          <cell r="J11">
            <v>296377886</v>
          </cell>
        </row>
        <row r="12">
          <cell r="A12" t="str">
            <v>GOUEREC  Daniel</v>
          </cell>
          <cell r="B12" t="str">
            <v>La Ville blanche</v>
          </cell>
          <cell r="C12">
            <v>126193</v>
          </cell>
          <cell r="D12">
            <v>22300</v>
          </cell>
          <cell r="E12" t="str">
            <v>ROSPEZ</v>
          </cell>
          <cell r="F12">
            <v>0</v>
          </cell>
          <cell r="G12">
            <v>16416</v>
          </cell>
          <cell r="H12">
            <v>65</v>
          </cell>
          <cell r="I12">
            <v>0</v>
          </cell>
          <cell r="J12">
            <v>296376734</v>
          </cell>
          <cell r="K12">
            <v>685866299</v>
          </cell>
        </row>
        <row r="13">
          <cell r="A13" t="str">
            <v>GOUEREC  Eliane</v>
          </cell>
          <cell r="B13" t="str">
            <v>La Ville blanche</v>
          </cell>
          <cell r="C13">
            <v>482706</v>
          </cell>
          <cell r="D13">
            <v>22300</v>
          </cell>
          <cell r="E13" t="str">
            <v>ROSPEZ</v>
          </cell>
          <cell r="F13">
            <v>0</v>
          </cell>
          <cell r="G13">
            <v>15795</v>
          </cell>
          <cell r="H13">
            <v>66</v>
          </cell>
          <cell r="I13">
            <v>0</v>
          </cell>
        </row>
        <row r="14">
          <cell r="A14" t="str">
            <v>HARDY  Daniel</v>
          </cell>
          <cell r="B14" t="str">
            <v>chemin de kersolès</v>
          </cell>
          <cell r="C14">
            <v>589421</v>
          </cell>
          <cell r="D14">
            <v>22300</v>
          </cell>
          <cell r="E14" t="str">
            <v>LANNION</v>
          </cell>
          <cell r="F14">
            <v>1</v>
          </cell>
          <cell r="G14">
            <v>14131</v>
          </cell>
          <cell r="H14">
            <v>71</v>
          </cell>
          <cell r="I14">
            <v>0</v>
          </cell>
          <cell r="J14">
            <v>296485101</v>
          </cell>
          <cell r="K14">
            <v>684138255</v>
          </cell>
        </row>
        <row r="15">
          <cell r="A15" t="str">
            <v>HAUTIN  Félix</v>
          </cell>
          <cell r="B15" t="str">
            <v>9 rue du hent quer</v>
          </cell>
          <cell r="C15">
            <v>612532</v>
          </cell>
          <cell r="D15">
            <v>22300</v>
          </cell>
          <cell r="E15" t="str">
            <v>LANNION</v>
          </cell>
          <cell r="F15">
            <v>1</v>
          </cell>
          <cell r="G15">
            <v>16173</v>
          </cell>
          <cell r="H15">
            <v>65</v>
          </cell>
          <cell r="I15">
            <v>0</v>
          </cell>
          <cell r="J15">
            <v>296486266</v>
          </cell>
        </row>
        <row r="16">
          <cell r="A16" t="str">
            <v>JANNOU  Jean Noel</v>
          </cell>
          <cell r="B16" t="str">
            <v>Goas Pezr</v>
          </cell>
          <cell r="C16">
            <v>587044</v>
          </cell>
          <cell r="D16">
            <v>22300</v>
          </cell>
          <cell r="E16" t="str">
            <v>ROSPEZ</v>
          </cell>
          <cell r="F16">
            <v>0</v>
          </cell>
          <cell r="G16">
            <v>18986</v>
          </cell>
          <cell r="H16">
            <v>58</v>
          </cell>
          <cell r="I16">
            <v>0</v>
          </cell>
          <cell r="J16">
            <v>296380343</v>
          </cell>
          <cell r="K16">
            <v>681888874</v>
          </cell>
        </row>
        <row r="17">
          <cell r="A17" t="str">
            <v>KOCH  André</v>
          </cell>
          <cell r="B17" t="str">
            <v>6 rue Hent Quer</v>
          </cell>
          <cell r="C17">
            <v>629302</v>
          </cell>
          <cell r="D17">
            <v>22300</v>
          </cell>
          <cell r="E17" t="str">
            <v>LANNION</v>
          </cell>
          <cell r="F17">
            <v>1</v>
          </cell>
          <cell r="G17">
            <v>17864</v>
          </cell>
          <cell r="H17">
            <v>61</v>
          </cell>
          <cell r="I17">
            <v>0</v>
          </cell>
          <cell r="J17">
            <v>296488514</v>
          </cell>
          <cell r="K17">
            <v>682224766</v>
          </cell>
        </row>
        <row r="18">
          <cell r="A18" t="str">
            <v>LE BER  François</v>
          </cell>
          <cell r="B18" t="str">
            <v>35 Allée des Bruyères</v>
          </cell>
          <cell r="C18">
            <v>126194</v>
          </cell>
          <cell r="D18">
            <v>22300</v>
          </cell>
          <cell r="E18" t="str">
            <v>LANNION</v>
          </cell>
          <cell r="F18">
            <v>1</v>
          </cell>
          <cell r="G18">
            <v>12416</v>
          </cell>
          <cell r="H18">
            <v>76</v>
          </cell>
          <cell r="I18">
            <v>0</v>
          </cell>
          <cell r="J18">
            <v>296487509</v>
          </cell>
          <cell r="K18">
            <v>832302818</v>
          </cell>
        </row>
        <row r="19">
          <cell r="A19" t="str">
            <v>LE BERRE  Alain</v>
          </cell>
          <cell r="B19" t="str">
            <v>6 Impasse croix leur gam</v>
          </cell>
          <cell r="C19">
            <v>629301</v>
          </cell>
          <cell r="D19">
            <v>22300</v>
          </cell>
          <cell r="E19" t="str">
            <v>LANNION</v>
          </cell>
          <cell r="F19">
            <v>1</v>
          </cell>
          <cell r="G19">
            <v>20659</v>
          </cell>
          <cell r="H19">
            <v>53</v>
          </cell>
          <cell r="I19">
            <v>1</v>
          </cell>
          <cell r="J19">
            <v>296488593</v>
          </cell>
        </row>
        <row r="20">
          <cell r="A20" t="str">
            <v>LE BIHAN  Jean Yves</v>
          </cell>
          <cell r="B20" t="str">
            <v>Le Rhu Servel</v>
          </cell>
          <cell r="C20">
            <v>126204</v>
          </cell>
          <cell r="D20">
            <v>22300</v>
          </cell>
          <cell r="E20" t="str">
            <v>LANNION</v>
          </cell>
          <cell r="F20">
            <v>1</v>
          </cell>
          <cell r="G20">
            <v>16842</v>
          </cell>
          <cell r="H20">
            <v>63</v>
          </cell>
          <cell r="I20">
            <v>0</v>
          </cell>
          <cell r="J20">
            <v>296485891</v>
          </cell>
        </row>
        <row r="21">
          <cell r="A21" t="str">
            <v>LE CAER  René</v>
          </cell>
          <cell r="B21" t="str">
            <v>25 Rue Joseph Lesbleiz</v>
          </cell>
          <cell r="C21">
            <v>126222</v>
          </cell>
          <cell r="D21">
            <v>22300</v>
          </cell>
          <cell r="E21" t="str">
            <v>PLOUBEZRE</v>
          </cell>
          <cell r="F21">
            <v>0</v>
          </cell>
          <cell r="G21">
            <v>15874</v>
          </cell>
          <cell r="H21">
            <v>66</v>
          </cell>
          <cell r="I21">
            <v>0</v>
          </cell>
          <cell r="J21">
            <v>296377170</v>
          </cell>
          <cell r="K21">
            <v>682958805</v>
          </cell>
        </row>
        <row r="22">
          <cell r="A22" t="str">
            <v>LE DAUPHIN  Alain</v>
          </cell>
          <cell r="B22" t="str">
            <v>11 Allée des Bruyères</v>
          </cell>
          <cell r="C22">
            <v>126269</v>
          </cell>
          <cell r="D22">
            <v>22300</v>
          </cell>
          <cell r="E22" t="str">
            <v>LANNION</v>
          </cell>
          <cell r="F22">
            <v>1</v>
          </cell>
          <cell r="G22">
            <v>19762</v>
          </cell>
          <cell r="H22">
            <v>55</v>
          </cell>
          <cell r="I22">
            <v>1</v>
          </cell>
          <cell r="J22">
            <v>296480914</v>
          </cell>
          <cell r="K22">
            <v>296051975</v>
          </cell>
        </row>
        <row r="23">
          <cell r="A23" t="str">
            <v>LE GALLOU  Yvon</v>
          </cell>
          <cell r="B23" t="str">
            <v>61 rue Georges Pompidou</v>
          </cell>
          <cell r="C23">
            <v>126212</v>
          </cell>
          <cell r="D23">
            <v>22300</v>
          </cell>
          <cell r="E23" t="str">
            <v>LANNION</v>
          </cell>
          <cell r="F23">
            <v>1</v>
          </cell>
          <cell r="G23">
            <v>12557</v>
          </cell>
          <cell r="H23">
            <v>75</v>
          </cell>
          <cell r="I23">
            <v>0</v>
          </cell>
          <cell r="J23">
            <v>296483184</v>
          </cell>
          <cell r="K23">
            <v>604148369</v>
          </cell>
        </row>
        <row r="24">
          <cell r="A24" t="str">
            <v>LE GUERN  Françoise</v>
          </cell>
          <cell r="B24" t="str">
            <v>19 rue de trozoul</v>
          </cell>
          <cell r="C24">
            <v>432279</v>
          </cell>
          <cell r="D24">
            <v>22560</v>
          </cell>
          <cell r="E24" t="str">
            <v>TREBEURDEN</v>
          </cell>
          <cell r="F24">
            <v>0</v>
          </cell>
          <cell r="G24">
            <v>17834</v>
          </cell>
          <cell r="H24">
            <v>61</v>
          </cell>
          <cell r="I24">
            <v>1</v>
          </cell>
          <cell r="J24">
            <v>296236912</v>
          </cell>
          <cell r="K24">
            <v>670469723</v>
          </cell>
        </row>
        <row r="25">
          <cell r="A25" t="str">
            <v>LE GUILLOU  Michel</v>
          </cell>
          <cell r="B25" t="str">
            <v>10 Rue de Keravel</v>
          </cell>
          <cell r="C25">
            <v>126205</v>
          </cell>
          <cell r="D25">
            <v>22300</v>
          </cell>
          <cell r="E25" t="str">
            <v>LANNION</v>
          </cell>
          <cell r="F25">
            <v>1</v>
          </cell>
          <cell r="G25">
            <v>14222</v>
          </cell>
          <cell r="H25">
            <v>71</v>
          </cell>
          <cell r="I25">
            <v>0</v>
          </cell>
          <cell r="J25">
            <v>296376013</v>
          </cell>
          <cell r="K25" t="str">
            <v/>
          </cell>
        </row>
        <row r="26">
          <cell r="A26" t="str">
            <v>LE MOIGNE  Claude</v>
          </cell>
          <cell r="B26" t="str">
            <v>31 Cité St Roch</v>
          </cell>
          <cell r="C26">
            <v>126263</v>
          </cell>
          <cell r="D26">
            <v>22300</v>
          </cell>
          <cell r="E26" t="str">
            <v>LANNION</v>
          </cell>
          <cell r="F26">
            <v>1</v>
          </cell>
          <cell r="G26">
            <v>21155</v>
          </cell>
          <cell r="H26">
            <v>52</v>
          </cell>
          <cell r="I26">
            <v>1</v>
          </cell>
          <cell r="J26">
            <v>296480295</v>
          </cell>
          <cell r="K26">
            <v>296052511</v>
          </cell>
        </row>
        <row r="27">
          <cell r="A27" t="str">
            <v>LE ROUX  Daniel</v>
          </cell>
          <cell r="B27" t="str">
            <v>Kérugant Bian</v>
          </cell>
          <cell r="C27">
            <v>587045</v>
          </cell>
          <cell r="D27">
            <v>22300</v>
          </cell>
          <cell r="E27" t="str">
            <v>PLOUMILLIAU</v>
          </cell>
          <cell r="F27">
            <v>0</v>
          </cell>
          <cell r="G27">
            <v>13616</v>
          </cell>
          <cell r="H27">
            <v>72</v>
          </cell>
          <cell r="I27">
            <v>0</v>
          </cell>
          <cell r="J27">
            <v>296354770</v>
          </cell>
          <cell r="K27">
            <v>676250920</v>
          </cell>
        </row>
        <row r="28">
          <cell r="A28" t="str">
            <v>LE ROUX  Joseph</v>
          </cell>
          <cell r="B28" t="str">
            <v>3 Hent Rumorvan</v>
          </cell>
          <cell r="C28">
            <v>124639</v>
          </cell>
          <cell r="D28">
            <v>22660</v>
          </cell>
          <cell r="E28" t="str">
            <v>TRELEVERN</v>
          </cell>
          <cell r="F28">
            <v>0</v>
          </cell>
          <cell r="G28">
            <v>16090</v>
          </cell>
          <cell r="H28">
            <v>65</v>
          </cell>
          <cell r="I28">
            <v>0</v>
          </cell>
          <cell r="J28">
            <v>296917095</v>
          </cell>
        </row>
        <row r="29">
          <cell r="A29" t="str">
            <v>LE ROUX  Marie-Françoise</v>
          </cell>
          <cell r="B29" t="str">
            <v>3 Hent Rumorvan</v>
          </cell>
          <cell r="C29">
            <v>485936</v>
          </cell>
          <cell r="D29">
            <v>22660</v>
          </cell>
          <cell r="E29" t="str">
            <v>TRELEVERN</v>
          </cell>
          <cell r="F29">
            <v>0</v>
          </cell>
          <cell r="G29">
            <v>16945</v>
          </cell>
          <cell r="H29">
            <v>63</v>
          </cell>
          <cell r="I29">
            <v>0</v>
          </cell>
          <cell r="J29">
            <v>296917095</v>
          </cell>
        </row>
        <row r="30">
          <cell r="A30" t="str">
            <v>LEFILOUS  Jean</v>
          </cell>
          <cell r="B30" t="str">
            <v>41 Rue de Lannion</v>
          </cell>
          <cell r="C30">
            <v>218336</v>
          </cell>
          <cell r="D30">
            <v>22140</v>
          </cell>
          <cell r="E30" t="str">
            <v>BEGARD</v>
          </cell>
          <cell r="F30">
            <v>0</v>
          </cell>
          <cell r="G30">
            <v>13556</v>
          </cell>
          <cell r="H30">
            <v>72</v>
          </cell>
          <cell r="I30">
            <v>0</v>
          </cell>
          <cell r="J30">
            <v>296452359</v>
          </cell>
          <cell r="K30">
            <v>611615741</v>
          </cell>
        </row>
        <row r="31">
          <cell r="A31" t="str">
            <v>MENES  Andrée</v>
          </cell>
          <cell r="B31" t="str">
            <v>5 rue de la chapelle</v>
          </cell>
          <cell r="C31">
            <v>613818</v>
          </cell>
          <cell r="D31">
            <v>22560</v>
          </cell>
          <cell r="E31" t="str">
            <v>TREBEURDEN</v>
          </cell>
          <cell r="F31">
            <v>0</v>
          </cell>
          <cell r="G31">
            <v>22742</v>
          </cell>
          <cell r="H31">
            <v>47</v>
          </cell>
          <cell r="I31">
            <v>1</v>
          </cell>
          <cell r="J31">
            <v>296154945</v>
          </cell>
        </row>
        <row r="32">
          <cell r="A32" t="str">
            <v>MOURIERE Yves-Roger</v>
          </cell>
          <cell r="B32" t="str">
            <v>7 rue Honoré de Balzac</v>
          </cell>
          <cell r="C32">
            <v>694233</v>
          </cell>
          <cell r="D32">
            <v>22300</v>
          </cell>
          <cell r="E32" t="str">
            <v>LANNION</v>
          </cell>
          <cell r="F32">
            <v>1</v>
          </cell>
          <cell r="G32">
            <v>23478</v>
          </cell>
          <cell r="H32">
            <v>45</v>
          </cell>
          <cell r="I32">
            <v>1</v>
          </cell>
          <cell r="J32">
            <v>296484243</v>
          </cell>
          <cell r="K32">
            <v>676727182</v>
          </cell>
        </row>
        <row r="33">
          <cell r="A33" t="str">
            <v>MOISON  Marcel</v>
          </cell>
          <cell r="B33" t="str">
            <v>14 quai de la corderie</v>
          </cell>
          <cell r="C33">
            <v>567145</v>
          </cell>
          <cell r="D33">
            <v>22300</v>
          </cell>
          <cell r="E33" t="str">
            <v>LANNION</v>
          </cell>
          <cell r="F33">
            <v>1</v>
          </cell>
          <cell r="G33">
            <v>15682</v>
          </cell>
          <cell r="H33">
            <v>67</v>
          </cell>
          <cell r="I33">
            <v>0</v>
          </cell>
          <cell r="J33">
            <v>296370595</v>
          </cell>
          <cell r="K33">
            <v>677511873</v>
          </cell>
        </row>
        <row r="34">
          <cell r="A34" t="str">
            <v>PERON  Marcel</v>
          </cell>
          <cell r="B34" t="str">
            <v>Kerham</v>
          </cell>
          <cell r="C34">
            <v>567146</v>
          </cell>
          <cell r="D34">
            <v>22300</v>
          </cell>
          <cell r="E34" t="str">
            <v>PLOUMILLIAU</v>
          </cell>
          <cell r="F34">
            <v>0</v>
          </cell>
          <cell r="G34">
            <v>13319</v>
          </cell>
          <cell r="H34">
            <v>73</v>
          </cell>
          <cell r="I34">
            <v>0</v>
          </cell>
          <cell r="J34" t="str">
            <v>0296354075®</v>
          </cell>
          <cell r="K34">
            <v>611021145</v>
          </cell>
        </row>
        <row r="35">
          <cell r="A35" t="str">
            <v>PETIBON  Robert</v>
          </cell>
          <cell r="B35" t="str">
            <v>20 rue du père et des frères Provost</v>
          </cell>
          <cell r="C35">
            <v>649174</v>
          </cell>
          <cell r="D35">
            <v>22300</v>
          </cell>
          <cell r="E35" t="str">
            <v>LANNION</v>
          </cell>
          <cell r="F35">
            <v>1</v>
          </cell>
          <cell r="G35">
            <v>18771</v>
          </cell>
          <cell r="H35">
            <v>58</v>
          </cell>
          <cell r="I35">
            <v>1</v>
          </cell>
          <cell r="J35">
            <v>296375402</v>
          </cell>
        </row>
        <row r="36">
          <cell r="A36" t="str">
            <v>PHILIP  Julien</v>
          </cell>
          <cell r="B36" t="str">
            <v>22 Avenue de Park Névez</v>
          </cell>
          <cell r="C36">
            <v>126201</v>
          </cell>
          <cell r="D36">
            <v>22300</v>
          </cell>
          <cell r="E36" t="str">
            <v>LANNION</v>
          </cell>
          <cell r="F36">
            <v>1</v>
          </cell>
          <cell r="G36">
            <v>15587</v>
          </cell>
          <cell r="H36">
            <v>67</v>
          </cell>
          <cell r="I36">
            <v>0</v>
          </cell>
          <cell r="J36">
            <v>296374178</v>
          </cell>
          <cell r="K36">
            <v>681130380</v>
          </cell>
        </row>
        <row r="37">
          <cell r="A37" t="str">
            <v>PINSON  Robert</v>
          </cell>
          <cell r="B37" t="str">
            <v>3 Allée des Sapins</v>
          </cell>
          <cell r="C37">
            <v>126192</v>
          </cell>
          <cell r="D37">
            <v>22300</v>
          </cell>
          <cell r="E37" t="str">
            <v>LANNION</v>
          </cell>
          <cell r="F37">
            <v>1</v>
          </cell>
          <cell r="G37">
            <v>12590</v>
          </cell>
          <cell r="H37">
            <v>75</v>
          </cell>
          <cell r="I37">
            <v>0</v>
          </cell>
          <cell r="J37">
            <v>296379723</v>
          </cell>
          <cell r="K37">
            <v>688591458</v>
          </cell>
        </row>
        <row r="38">
          <cell r="A38" t="str">
            <v>PIQUET  Bernard</v>
          </cell>
          <cell r="B38" t="str">
            <v>9 Rés. Feunten Nonen</v>
          </cell>
          <cell r="C38">
            <v>126220</v>
          </cell>
          <cell r="D38">
            <v>22300</v>
          </cell>
          <cell r="E38" t="str">
            <v>LANNION</v>
          </cell>
          <cell r="F38">
            <v>1</v>
          </cell>
          <cell r="G38">
            <v>18830</v>
          </cell>
          <cell r="H38">
            <v>58</v>
          </cell>
          <cell r="I38">
            <v>0</v>
          </cell>
          <cell r="J38">
            <v>296467577</v>
          </cell>
          <cell r="K38">
            <v>673408797</v>
          </cell>
        </row>
        <row r="39">
          <cell r="A39" t="str">
            <v>POLES Eugène</v>
          </cell>
          <cell r="B39" t="str">
            <v>15 avenue Mozart</v>
          </cell>
          <cell r="C39">
            <v>482704</v>
          </cell>
          <cell r="D39">
            <v>22300</v>
          </cell>
          <cell r="E39" t="str">
            <v>LANNION</v>
          </cell>
          <cell r="F39">
            <v>1</v>
          </cell>
          <cell r="G39">
            <v>13887</v>
          </cell>
          <cell r="H39">
            <v>72</v>
          </cell>
          <cell r="I39">
            <v>0</v>
          </cell>
          <cell r="J39">
            <v>296140160</v>
          </cell>
        </row>
        <row r="40">
          <cell r="A40" t="str">
            <v>PRIGENT  René</v>
          </cell>
          <cell r="B40" t="str">
            <v>18 Rue Crec'h Morvan</v>
          </cell>
          <cell r="C40">
            <v>126226</v>
          </cell>
          <cell r="D40">
            <v>22730</v>
          </cell>
          <cell r="E40" t="str">
            <v>TREGASTEL</v>
          </cell>
          <cell r="F40">
            <v>0</v>
          </cell>
          <cell r="G40">
            <v>16117</v>
          </cell>
          <cell r="H40">
            <v>65</v>
          </cell>
          <cell r="I40">
            <v>0</v>
          </cell>
          <cell r="J40">
            <v>296234172</v>
          </cell>
        </row>
        <row r="41">
          <cell r="A41" t="str">
            <v>PRIGENT Jean-Pierre</v>
          </cell>
          <cell r="B41" t="str">
            <v>10 chemin de Kergadic</v>
          </cell>
          <cell r="C41">
            <v>672837</v>
          </cell>
          <cell r="D41">
            <v>22700</v>
          </cell>
          <cell r="E41" t="str">
            <v>PERROS-GUIREC</v>
          </cell>
          <cell r="F41">
            <v>0</v>
          </cell>
          <cell r="G41">
            <v>18132</v>
          </cell>
          <cell r="H41">
            <v>60</v>
          </cell>
          <cell r="I41">
            <v>0</v>
          </cell>
          <cell r="J41">
            <v>296912096</v>
          </cell>
          <cell r="K41">
            <v>685683985</v>
          </cell>
        </row>
        <row r="42">
          <cell r="A42" t="str">
            <v>RAULT  Alain</v>
          </cell>
          <cell r="B42" t="str">
            <v>1 Rés du moulin de Trovern</v>
          </cell>
          <cell r="C42">
            <v>542419</v>
          </cell>
          <cell r="D42">
            <v>22560</v>
          </cell>
          <cell r="E42" t="str">
            <v>TREBEURDEN</v>
          </cell>
          <cell r="F42">
            <v>0</v>
          </cell>
          <cell r="G42">
            <v>15630</v>
          </cell>
          <cell r="H42">
            <v>67</v>
          </cell>
          <cell r="I42">
            <v>0</v>
          </cell>
          <cell r="J42">
            <v>296236158</v>
          </cell>
          <cell r="K42">
            <v>608943527</v>
          </cell>
        </row>
        <row r="43">
          <cell r="A43" t="str">
            <v>REGENT  Philippe</v>
          </cell>
          <cell r="B43" t="str">
            <v>4 rue Pen ar Biez</v>
          </cell>
          <cell r="C43">
            <v>680128</v>
          </cell>
          <cell r="D43">
            <v>22300</v>
          </cell>
          <cell r="E43" t="str">
            <v>LANNION</v>
          </cell>
          <cell r="F43">
            <v>1</v>
          </cell>
          <cell r="G43">
            <v>17417</v>
          </cell>
          <cell r="H43">
            <v>62</v>
          </cell>
          <cell r="I43">
            <v>0</v>
          </cell>
          <cell r="J43">
            <v>296370647</v>
          </cell>
        </row>
        <row r="44">
          <cell r="A44" t="str">
            <v>SCRIGNAC  Daniel</v>
          </cell>
          <cell r="B44" t="str">
            <v>11 route du Rumeur</v>
          </cell>
          <cell r="C44">
            <v>548579</v>
          </cell>
          <cell r="D44">
            <v>22300</v>
          </cell>
          <cell r="E44" t="str">
            <v>LANNION</v>
          </cell>
          <cell r="F44">
            <v>1</v>
          </cell>
          <cell r="G44">
            <v>14099</v>
          </cell>
          <cell r="H44">
            <v>71</v>
          </cell>
          <cell r="I44">
            <v>0</v>
          </cell>
          <cell r="J44">
            <v>296465652</v>
          </cell>
          <cell r="K44">
            <v>686878990</v>
          </cell>
        </row>
        <row r="45">
          <cell r="A45" t="str">
            <v>THIRION Jean</v>
          </cell>
          <cell r="B45" t="str">
            <v>2 impasse Tal an Ilis</v>
          </cell>
          <cell r="C45">
            <v>430188</v>
          </cell>
          <cell r="D45">
            <v>22300</v>
          </cell>
          <cell r="E45" t="str">
            <v>LANNION</v>
          </cell>
          <cell r="F45">
            <v>1</v>
          </cell>
          <cell r="G45">
            <v>15853</v>
          </cell>
          <cell r="H45">
            <v>66</v>
          </cell>
          <cell r="I45">
            <v>0</v>
          </cell>
          <cell r="J45">
            <v>296489849</v>
          </cell>
        </row>
        <row r="46">
          <cell r="A46" t="str">
            <v>TIRCOT  Alain</v>
          </cell>
          <cell r="B46" t="str">
            <v>12 rue des carrières La Clarté</v>
          </cell>
          <cell r="C46">
            <v>514282</v>
          </cell>
          <cell r="D46">
            <v>22700</v>
          </cell>
          <cell r="E46" t="str">
            <v>PERRO-GUIREC</v>
          </cell>
          <cell r="F46">
            <v>0</v>
          </cell>
          <cell r="G46">
            <v>17900</v>
          </cell>
          <cell r="H46">
            <v>61</v>
          </cell>
          <cell r="I46">
            <v>0</v>
          </cell>
          <cell r="J46">
            <v>296916532</v>
          </cell>
          <cell r="K46">
            <v>620319445</v>
          </cell>
        </row>
        <row r="47">
          <cell r="A47" t="str">
            <v>TRIGAUX Jean-François</v>
          </cell>
          <cell r="B47" t="str">
            <v>8 rue de Kervenno</v>
          </cell>
          <cell r="C47">
            <v>720167</v>
          </cell>
          <cell r="D47">
            <v>22300</v>
          </cell>
          <cell r="E47" t="str">
            <v>LANNION</v>
          </cell>
          <cell r="F47">
            <v>1</v>
          </cell>
          <cell r="G47">
            <v>21490</v>
          </cell>
          <cell r="H47">
            <v>51</v>
          </cell>
          <cell r="I47">
            <v>0</v>
          </cell>
          <cell r="J47">
            <v>296464321</v>
          </cell>
        </row>
        <row r="48">
          <cell r="A48" t="str">
            <v>LICENCES autres clubs</v>
          </cell>
        </row>
        <row r="49">
          <cell r="A49" t="str">
            <v>LAURENT  Michel</v>
          </cell>
          <cell r="B49" t="str">
            <v>2 bis rue des haras</v>
          </cell>
          <cell r="C49" t="str">
            <v>SCEAUX</v>
          </cell>
          <cell r="D49">
            <v>22300</v>
          </cell>
          <cell r="E49" t="str">
            <v>LANNION</v>
          </cell>
          <cell r="F49">
            <v>1</v>
          </cell>
          <cell r="G49">
            <v>14256</v>
          </cell>
          <cell r="H49">
            <v>71</v>
          </cell>
          <cell r="I49">
            <v>0</v>
          </cell>
          <cell r="J49">
            <v>296376015</v>
          </cell>
          <cell r="K49">
            <v>662184205</v>
          </cell>
        </row>
        <row r="50">
          <cell r="A50" t="str">
            <v>NICOLAS  Jean Yves</v>
          </cell>
          <cell r="B50" t="str">
            <v>rés St Victor appt B53 17 rue St Bertrand</v>
          </cell>
          <cell r="C50" t="str">
            <v>CTS LE Mans</v>
          </cell>
          <cell r="D50">
            <v>72000</v>
          </cell>
          <cell r="E50" t="str">
            <v>LE MANS</v>
          </cell>
          <cell r="F50">
            <v>0</v>
          </cell>
          <cell r="G50">
            <v>16484</v>
          </cell>
          <cell r="H50">
            <v>64</v>
          </cell>
          <cell r="I50">
            <v>0</v>
          </cell>
          <cell r="J50">
            <v>243760509</v>
          </cell>
          <cell r="K50">
            <v>601951386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aincalvez58@sfr.fr" TargetMode="External"/><Relationship Id="rId3" Type="http://schemas.openxmlformats.org/officeDocument/2006/relationships/hyperlink" Target="mailto:le-guern.francoise@orange.fr" TargetMode="External"/><Relationship Id="rId7" Type="http://schemas.openxmlformats.org/officeDocument/2006/relationships/hyperlink" Target="mailto:catherine.dupuy22@gmail.com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alaincalvez58@sfr.fr" TargetMode="External"/><Relationship Id="rId1" Type="http://schemas.openxmlformats.org/officeDocument/2006/relationships/hyperlink" Target="mailto:bossardmichel0672@orange.fr" TargetMode="External"/><Relationship Id="rId6" Type="http://schemas.openxmlformats.org/officeDocument/2006/relationships/hyperlink" Target="mailto:sevnm22@gmail,com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guy.resmond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michelmono19@orange,fr" TargetMode="External"/><Relationship Id="rId9" Type="http://schemas.openxmlformats.org/officeDocument/2006/relationships/hyperlink" Target="mailto:jean.yves.nicolas9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62"/>
  <sheetViews>
    <sheetView tabSelected="1" zoomScale="93" zoomScaleNormal="93" workbookViewId="0">
      <pane xSplit="1" topLeftCell="B1" activePane="topRight" state="frozen"/>
      <selection pane="topRight" activeCell="H33" sqref="H33"/>
    </sheetView>
  </sheetViews>
  <sheetFormatPr baseColWidth="10" defaultRowHeight="12.5" x14ac:dyDescent="0.25"/>
  <cols>
    <col min="1" max="1" width="14.1796875" customWidth="1"/>
    <col min="2" max="2" width="17" customWidth="1"/>
    <col min="3" max="3" width="11.08984375" customWidth="1"/>
    <col min="5" max="5" width="11.08984375" customWidth="1"/>
    <col min="6" max="6" width="7.36328125" style="14" customWidth="1"/>
    <col min="7" max="7" width="5.453125" customWidth="1"/>
    <col min="8" max="8" width="29.453125" customWidth="1"/>
    <col min="9" max="9" width="1" customWidth="1"/>
    <col min="10" max="10" width="13.453125" customWidth="1"/>
    <col min="11" max="11" width="13.36328125" customWidth="1"/>
    <col min="12" max="12" width="8.36328125" customWidth="1"/>
    <col min="13" max="13" width="22.6328125" customWidth="1"/>
    <col min="14" max="14" width="16.453125" customWidth="1"/>
    <col min="15" max="15" width="14.08984375" customWidth="1"/>
    <col min="16" max="16" width="10.453125" customWidth="1"/>
    <col min="17" max="17" width="12.54296875" style="10" customWidth="1"/>
    <col min="18" max="18" width="10.453125" style="10" customWidth="1"/>
    <col min="19" max="19" width="8.36328125" style="10" customWidth="1"/>
    <col min="20" max="20" width="8.6328125" style="3" customWidth="1"/>
    <col min="21" max="21" width="11.54296875" style="3"/>
    <col min="22" max="22" width="9.453125" style="3" customWidth="1"/>
    <col min="24" max="24" width="11.6328125" customWidth="1"/>
    <col min="25" max="25" width="14" customWidth="1"/>
    <col min="26" max="32" width="5.6328125" customWidth="1"/>
  </cols>
  <sheetData>
    <row r="1" spans="1:37" ht="45" customHeight="1" x14ac:dyDescent="0.25">
      <c r="A1" s="8" t="s">
        <v>0</v>
      </c>
      <c r="B1" s="8" t="s">
        <v>1</v>
      </c>
      <c r="C1" s="8" t="s">
        <v>2</v>
      </c>
      <c r="D1" s="9" t="s">
        <v>193</v>
      </c>
      <c r="E1" s="8" t="s">
        <v>219</v>
      </c>
      <c r="F1" s="9" t="s">
        <v>152</v>
      </c>
      <c r="G1" s="9" t="s">
        <v>173</v>
      </c>
      <c r="H1" s="9" t="s">
        <v>3</v>
      </c>
      <c r="I1" s="9"/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9" t="s">
        <v>218</v>
      </c>
      <c r="Q1" s="9" t="s">
        <v>214</v>
      </c>
      <c r="R1" s="9" t="s">
        <v>216</v>
      </c>
      <c r="S1" s="9" t="s">
        <v>220</v>
      </c>
      <c r="T1" s="74" t="s">
        <v>263</v>
      </c>
      <c r="U1" s="74" t="s">
        <v>213</v>
      </c>
      <c r="V1" s="74" t="s">
        <v>217</v>
      </c>
      <c r="W1" s="77" t="s">
        <v>187</v>
      </c>
      <c r="X1" s="9" t="s">
        <v>166</v>
      </c>
      <c r="Y1" s="8" t="s">
        <v>0</v>
      </c>
      <c r="Z1" s="128" t="s">
        <v>153</v>
      </c>
      <c r="AA1" s="129"/>
      <c r="AB1" s="129"/>
      <c r="AC1" s="129"/>
      <c r="AD1" s="129"/>
      <c r="AE1" s="129"/>
      <c r="AF1" s="129"/>
      <c r="AG1" s="129"/>
    </row>
    <row r="2" spans="1:37" ht="18" customHeight="1" thickBot="1" x14ac:dyDescent="0.3">
      <c r="H2" t="s">
        <v>165</v>
      </c>
      <c r="J2" t="s">
        <v>165</v>
      </c>
      <c r="K2" t="s">
        <v>165</v>
      </c>
      <c r="Q2" s="111" t="s">
        <v>215</v>
      </c>
      <c r="R2" s="96" t="s">
        <v>215</v>
      </c>
      <c r="T2" s="79">
        <f>SUM(T4:T23)</f>
        <v>280</v>
      </c>
      <c r="U2" s="79">
        <f>SUM(U4:U29)</f>
        <v>276</v>
      </c>
      <c r="V2" s="79">
        <f>SUM(V4:V23)</f>
        <v>88</v>
      </c>
      <c r="W2" s="10"/>
      <c r="X2" t="s">
        <v>165</v>
      </c>
      <c r="Z2" s="11" t="s">
        <v>154</v>
      </c>
      <c r="AA2" s="12" t="s">
        <v>155</v>
      </c>
      <c r="AB2" s="12" t="s">
        <v>156</v>
      </c>
      <c r="AC2" s="12" t="s">
        <v>195</v>
      </c>
      <c r="AD2" s="12" t="s">
        <v>196</v>
      </c>
      <c r="AE2" s="12" t="s">
        <v>197</v>
      </c>
      <c r="AF2" s="12" t="s">
        <v>198</v>
      </c>
      <c r="AG2" s="12" t="s">
        <v>157</v>
      </c>
      <c r="AI2" s="3"/>
      <c r="AJ2" s="3"/>
    </row>
    <row r="3" spans="1:37" ht="21" customHeight="1" thickBot="1" x14ac:dyDescent="0.3">
      <c r="B3" t="s">
        <v>165</v>
      </c>
      <c r="C3" s="5"/>
      <c r="D3" s="5"/>
      <c r="E3" s="5"/>
      <c r="F3" s="93">
        <f ca="1">SUM(F4:F23)/T3</f>
        <v>74</v>
      </c>
      <c r="G3" s="6"/>
      <c r="H3" s="6"/>
      <c r="I3" s="6"/>
      <c r="J3" s="6"/>
      <c r="K3" s="6" t="s">
        <v>165</v>
      </c>
      <c r="L3" s="6"/>
      <c r="M3" s="6"/>
      <c r="N3" s="6"/>
      <c r="P3" s="7">
        <f>COUNTIF(P4:P23,"*")</f>
        <v>2</v>
      </c>
      <c r="Q3" s="7">
        <f>COUNTIF(Q4:Q23,"&gt;0")</f>
        <v>9</v>
      </c>
      <c r="R3" s="7">
        <f>COUNTIF(R4:R23,"&gt;0")</f>
        <v>11</v>
      </c>
      <c r="S3" s="7">
        <f>SUM(S4:S24)</f>
        <v>1</v>
      </c>
      <c r="T3" s="95">
        <f>COUNTIF(T4:T23,"&gt;0")</f>
        <v>20</v>
      </c>
      <c r="U3" s="81">
        <f>COUNTIF(U4:U29,"&gt;0")</f>
        <v>12</v>
      </c>
      <c r="V3" s="81">
        <f>COUNTIF(V4:V23,"&gt;0")</f>
        <v>11</v>
      </c>
      <c r="W3" s="80">
        <f>SUM(W4:W29)</f>
        <v>644</v>
      </c>
      <c r="Z3" s="13">
        <f ca="1">SUM(Z4:Z29)</f>
        <v>0</v>
      </c>
      <c r="AA3" s="13">
        <f t="shared" ref="AA3:AG3" ca="1" si="0">SUM(AA4:AA29)</f>
        <v>0</v>
      </c>
      <c r="AB3" s="13">
        <f t="shared" ca="1" si="0"/>
        <v>0</v>
      </c>
      <c r="AC3" s="13">
        <f t="shared" ca="1" si="0"/>
        <v>0</v>
      </c>
      <c r="AD3" s="13">
        <f t="shared" ca="1" si="0"/>
        <v>4</v>
      </c>
      <c r="AE3" s="13">
        <f t="shared" ca="1" si="0"/>
        <v>8</v>
      </c>
      <c r="AF3" s="13">
        <f t="shared" ca="1" si="0"/>
        <v>9</v>
      </c>
      <c r="AG3" s="13">
        <f t="shared" ca="1" si="0"/>
        <v>2</v>
      </c>
      <c r="AI3" s="3"/>
      <c r="AJ3" s="3"/>
    </row>
    <row r="4" spans="1:37" x14ac:dyDescent="0.25">
      <c r="A4" s="85" t="s">
        <v>10</v>
      </c>
      <c r="B4" s="85" t="s">
        <v>11</v>
      </c>
      <c r="C4" s="97">
        <v>16036</v>
      </c>
      <c r="D4" s="106">
        <v>40542367</v>
      </c>
      <c r="E4" s="107">
        <v>126206</v>
      </c>
      <c r="F4" s="14">
        <f ca="1">INT(((TODAY() -C4)/365.25))</f>
        <v>80</v>
      </c>
      <c r="G4" t="s">
        <v>12</v>
      </c>
      <c r="H4" t="s">
        <v>13</v>
      </c>
      <c r="J4" t="s">
        <v>14</v>
      </c>
      <c r="L4" s="14">
        <v>22300</v>
      </c>
      <c r="M4" t="s">
        <v>15</v>
      </c>
      <c r="N4" t="s">
        <v>16</v>
      </c>
      <c r="O4" t="s">
        <v>17</v>
      </c>
      <c r="R4" s="10">
        <v>1</v>
      </c>
      <c r="T4" s="3">
        <v>14</v>
      </c>
      <c r="V4" s="3">
        <v>8</v>
      </c>
      <c r="W4" s="3">
        <f>T4+U4+V4</f>
        <v>22</v>
      </c>
      <c r="X4" s="1">
        <v>44189</v>
      </c>
      <c r="Y4" t="s">
        <v>232</v>
      </c>
      <c r="Z4" s="13" t="str">
        <f ca="1">IF($T4&gt;0,IF($F4&lt;30," ",IF($F4&lt;40,1," ")),0)</f>
        <v xml:space="preserve"> </v>
      </c>
      <c r="AA4" s="13" t="str">
        <f ca="1">IF($T4&gt;0,IF($F4&lt;40," ",IF($F4&lt;50,1," ")),0)</f>
        <v xml:space="preserve"> </v>
      </c>
      <c r="AB4" s="13" t="str">
        <f ca="1">IF($T4&gt;0,IF($F4&lt;50," ",IF($F4&lt;60,1," ")),0)</f>
        <v xml:space="preserve"> </v>
      </c>
      <c r="AC4" s="13" t="str">
        <f ca="1">IF($T4&gt;0,IF($F4&lt;60," ",IF($F4&lt;65,1," ")),0)</f>
        <v xml:space="preserve"> </v>
      </c>
      <c r="AD4" s="13" t="str">
        <f ca="1">IF($T4&gt;0,IF($F4&lt;65," ",IF($F4&lt;70,1," ")),0)</f>
        <v xml:space="preserve"> </v>
      </c>
      <c r="AE4" s="13" t="str">
        <f ca="1">IF($T4&gt;0,IF($F4&lt;70," ",IF($F4&lt;75,1," ")),0)</f>
        <v xml:space="preserve"> </v>
      </c>
      <c r="AF4" s="13" t="str">
        <f ca="1">IF($T4&gt;0,IF($F4&lt;75," ",IF($F4&lt;80,1," ")),0)</f>
        <v xml:space="preserve"> </v>
      </c>
      <c r="AG4" s="13">
        <f t="shared" ref="AG4:AG52" ca="1" si="1">IF($T4&gt;0,IF($F4&lt;80," ",IF($F4&lt;90,1," ")),0)</f>
        <v>1</v>
      </c>
      <c r="AI4" s="3"/>
      <c r="AJ4" s="3"/>
    </row>
    <row r="5" spans="1:37" x14ac:dyDescent="0.25">
      <c r="A5" s="4" t="s">
        <v>22</v>
      </c>
      <c r="B5" s="4" t="s">
        <v>23</v>
      </c>
      <c r="C5" s="97">
        <v>16879</v>
      </c>
      <c r="D5" s="106">
        <v>40524869</v>
      </c>
      <c r="E5" s="108">
        <v>855708</v>
      </c>
      <c r="F5" s="14">
        <f t="shared" ref="F5:F19" ca="1" si="2">INT(((TODAY() -C5)/365.25))</f>
        <v>77</v>
      </c>
      <c r="G5" t="s">
        <v>12</v>
      </c>
      <c r="H5" s="71" t="s">
        <v>250</v>
      </c>
      <c r="J5" t="s">
        <v>24</v>
      </c>
      <c r="L5" s="14">
        <v>22560</v>
      </c>
      <c r="M5" t="s">
        <v>21</v>
      </c>
      <c r="N5" t="s">
        <v>25</v>
      </c>
      <c r="O5" t="s">
        <v>26</v>
      </c>
      <c r="R5" s="10">
        <v>1</v>
      </c>
      <c r="T5" s="3">
        <v>14</v>
      </c>
      <c r="V5" s="3">
        <v>8</v>
      </c>
      <c r="W5" s="3">
        <f t="shared" ref="W5:W23" si="3">T5+U5+V5</f>
        <v>22</v>
      </c>
      <c r="X5" s="1">
        <v>44153</v>
      </c>
      <c r="Y5" t="s">
        <v>233</v>
      </c>
      <c r="Z5" s="13" t="str">
        <f t="shared" ref="Z5:Z52" ca="1" si="4">IF($T5&gt;0,IF($F5&lt;30," ",IF($F5&lt;40,1," ")),0)</f>
        <v xml:space="preserve"> </v>
      </c>
      <c r="AA5" s="13" t="str">
        <f t="shared" ref="AA5:AA52" ca="1" si="5">IF($T5&gt;0,IF($F5&lt;40," ",IF($F5&lt;50,1," ")),0)</f>
        <v xml:space="preserve"> </v>
      </c>
      <c r="AB5" s="13" t="str">
        <f t="shared" ref="AB5:AB52" ca="1" si="6">IF($T5&gt;0,IF($F5&lt;50," ",IF($F5&lt;60,1," ")),0)</f>
        <v xml:space="preserve"> </v>
      </c>
      <c r="AC5" s="13" t="str">
        <f t="shared" ref="AC5:AC52" ca="1" si="7">IF($T5&gt;0,IF($F5&lt;60," ",IF($F5&lt;65,1," ")),0)</f>
        <v xml:space="preserve"> </v>
      </c>
      <c r="AD5" s="13" t="str">
        <f t="shared" ref="AD5:AD52" ca="1" si="8">IF($T5&gt;0,IF($F5&lt;65," ",IF($F5&lt;70,1," ")),0)</f>
        <v xml:space="preserve"> </v>
      </c>
      <c r="AE5" s="13" t="str">
        <f t="shared" ref="AE5:AE52" ca="1" si="9">IF($T5&gt;0,IF($F5&lt;70," ",IF($F5&lt;75,1," ")),0)</f>
        <v xml:space="preserve"> </v>
      </c>
      <c r="AF5" s="13">
        <f t="shared" ref="AF5:AF52" ca="1" si="10">IF($T5&gt;0,IF($F5&lt;75," ",IF($F5&lt;80,1," ")),0)</f>
        <v>1</v>
      </c>
      <c r="AG5" s="13" t="str">
        <f t="shared" ca="1" si="1"/>
        <v xml:space="preserve"> </v>
      </c>
      <c r="AI5" s="3"/>
      <c r="AJ5" s="3"/>
    </row>
    <row r="6" spans="1:37" x14ac:dyDescent="0.25">
      <c r="A6" s="85" t="s">
        <v>27</v>
      </c>
      <c r="B6" s="85" t="s">
        <v>28</v>
      </c>
      <c r="C6" s="97">
        <v>19802</v>
      </c>
      <c r="D6" s="106">
        <v>40108841</v>
      </c>
      <c r="E6" s="108"/>
      <c r="F6" s="14">
        <f t="shared" ca="1" si="2"/>
        <v>69</v>
      </c>
      <c r="G6" t="s">
        <v>12</v>
      </c>
      <c r="H6" s="71" t="s">
        <v>172</v>
      </c>
      <c r="J6" t="s">
        <v>29</v>
      </c>
      <c r="L6" s="14">
        <v>22300</v>
      </c>
      <c r="M6" t="s">
        <v>30</v>
      </c>
      <c r="N6" t="s">
        <v>171</v>
      </c>
      <c r="O6" t="s">
        <v>31</v>
      </c>
      <c r="P6" s="10"/>
      <c r="Q6" s="10">
        <v>1</v>
      </c>
      <c r="S6" s="110">
        <v>1</v>
      </c>
      <c r="T6" s="3">
        <v>14</v>
      </c>
      <c r="U6" s="3">
        <v>23</v>
      </c>
      <c r="W6" s="3">
        <f t="shared" si="3"/>
        <v>37</v>
      </c>
      <c r="X6" s="1">
        <v>44515</v>
      </c>
      <c r="Y6" t="s">
        <v>234</v>
      </c>
      <c r="Z6" s="13" t="str">
        <f t="shared" ca="1" si="4"/>
        <v xml:space="preserve"> </v>
      </c>
      <c r="AA6" s="13" t="str">
        <f t="shared" ca="1" si="5"/>
        <v xml:space="preserve"> </v>
      </c>
      <c r="AB6" s="13" t="str">
        <f t="shared" ca="1" si="6"/>
        <v xml:space="preserve"> </v>
      </c>
      <c r="AC6" s="13" t="str">
        <f t="shared" ca="1" si="7"/>
        <v xml:space="preserve"> </v>
      </c>
      <c r="AD6" s="13">
        <f t="shared" ca="1" si="8"/>
        <v>1</v>
      </c>
      <c r="AE6" s="13" t="str">
        <f t="shared" ca="1" si="9"/>
        <v xml:space="preserve"> </v>
      </c>
      <c r="AF6" s="13" t="str">
        <f t="shared" ca="1" si="10"/>
        <v xml:space="preserve"> </v>
      </c>
      <c r="AG6" s="13" t="str">
        <f t="shared" ca="1" si="1"/>
        <v xml:space="preserve"> </v>
      </c>
      <c r="AI6" s="3"/>
      <c r="AJ6" s="3"/>
    </row>
    <row r="7" spans="1:37" x14ac:dyDescent="0.25">
      <c r="A7" s="85" t="s">
        <v>32</v>
      </c>
      <c r="B7" s="85" t="s">
        <v>33</v>
      </c>
      <c r="C7" s="97">
        <v>17594</v>
      </c>
      <c r="D7" s="106">
        <v>40108835</v>
      </c>
      <c r="E7" s="108"/>
      <c r="F7" s="14">
        <f t="shared" ca="1" si="2"/>
        <v>75</v>
      </c>
      <c r="G7" t="s">
        <v>18</v>
      </c>
      <c r="H7" s="71" t="s">
        <v>34</v>
      </c>
      <c r="J7" t="s">
        <v>221</v>
      </c>
      <c r="L7" s="14">
        <v>22700</v>
      </c>
      <c r="M7" t="s">
        <v>201</v>
      </c>
      <c r="N7" t="s">
        <v>202</v>
      </c>
      <c r="O7" t="s">
        <v>35</v>
      </c>
      <c r="P7" s="68" t="s">
        <v>37</v>
      </c>
      <c r="Q7" s="10">
        <v>1</v>
      </c>
      <c r="T7" s="3">
        <v>14</v>
      </c>
      <c r="U7" s="3">
        <v>23</v>
      </c>
      <c r="W7" s="3">
        <f t="shared" si="3"/>
        <v>37</v>
      </c>
      <c r="X7" s="1">
        <v>44889</v>
      </c>
      <c r="Y7" t="s">
        <v>235</v>
      </c>
      <c r="Z7" s="13" t="str">
        <f t="shared" ca="1" si="4"/>
        <v xml:space="preserve"> </v>
      </c>
      <c r="AA7" s="13" t="str">
        <f t="shared" ca="1" si="5"/>
        <v xml:space="preserve"> </v>
      </c>
      <c r="AB7" s="13" t="str">
        <f t="shared" ca="1" si="6"/>
        <v xml:space="preserve"> </v>
      </c>
      <c r="AC7" s="13" t="str">
        <f t="shared" ca="1" si="7"/>
        <v xml:space="preserve"> </v>
      </c>
      <c r="AD7" s="13" t="str">
        <f t="shared" ca="1" si="8"/>
        <v xml:space="preserve"> </v>
      </c>
      <c r="AE7" s="13" t="str">
        <f t="shared" ca="1" si="9"/>
        <v xml:space="preserve"> </v>
      </c>
      <c r="AF7" s="13">
        <f t="shared" ca="1" si="10"/>
        <v>1</v>
      </c>
      <c r="AG7" s="13" t="str">
        <f t="shared" ca="1" si="1"/>
        <v xml:space="preserve"> </v>
      </c>
      <c r="AI7" s="3" t="s">
        <v>165</v>
      </c>
      <c r="AJ7" s="3" t="s">
        <v>165</v>
      </c>
    </row>
    <row r="8" spans="1:37" x14ac:dyDescent="0.25">
      <c r="A8" s="85" t="s">
        <v>32</v>
      </c>
      <c r="B8" s="85" t="s">
        <v>36</v>
      </c>
      <c r="C8" s="97">
        <v>17281</v>
      </c>
      <c r="D8" s="106">
        <v>40108834</v>
      </c>
      <c r="E8" s="108"/>
      <c r="F8" s="14">
        <f t="shared" ca="1" si="2"/>
        <v>76</v>
      </c>
      <c r="G8" t="s">
        <v>12</v>
      </c>
      <c r="H8" s="71" t="s">
        <v>34</v>
      </c>
      <c r="J8" t="s">
        <v>222</v>
      </c>
      <c r="L8" s="14">
        <v>22700</v>
      </c>
      <c r="M8" t="s">
        <v>201</v>
      </c>
      <c r="N8" t="s">
        <v>202</v>
      </c>
      <c r="O8" t="s">
        <v>35</v>
      </c>
      <c r="P8" s="68" t="s">
        <v>37</v>
      </c>
      <c r="Q8" s="10">
        <v>1</v>
      </c>
      <c r="S8" s="13"/>
      <c r="T8" s="3">
        <v>14</v>
      </c>
      <c r="U8" s="3">
        <v>23</v>
      </c>
      <c r="W8" s="3">
        <f t="shared" si="3"/>
        <v>37</v>
      </c>
      <c r="X8" s="1">
        <v>44246</v>
      </c>
      <c r="Y8" t="s">
        <v>32</v>
      </c>
      <c r="Z8" s="13" t="str">
        <f t="shared" ca="1" si="4"/>
        <v xml:space="preserve"> </v>
      </c>
      <c r="AA8" s="13" t="str">
        <f t="shared" ca="1" si="5"/>
        <v xml:space="preserve"> </v>
      </c>
      <c r="AB8" s="13" t="str">
        <f t="shared" ca="1" si="6"/>
        <v xml:space="preserve"> </v>
      </c>
      <c r="AC8" s="13" t="str">
        <f t="shared" ca="1" si="7"/>
        <v xml:space="preserve"> </v>
      </c>
      <c r="AD8" s="13" t="str">
        <f t="shared" ca="1" si="8"/>
        <v xml:space="preserve"> </v>
      </c>
      <c r="AE8" s="13" t="str">
        <f t="shared" ca="1" si="9"/>
        <v xml:space="preserve"> </v>
      </c>
      <c r="AF8" s="13">
        <f t="shared" ca="1" si="10"/>
        <v>1</v>
      </c>
      <c r="AG8" s="13" t="str">
        <f t="shared" ca="1" si="1"/>
        <v xml:space="preserve"> </v>
      </c>
      <c r="AI8" s="3"/>
      <c r="AJ8" s="3"/>
    </row>
    <row r="9" spans="1:37" x14ac:dyDescent="0.25">
      <c r="A9" s="85" t="s">
        <v>237</v>
      </c>
      <c r="B9" s="85" t="s">
        <v>28</v>
      </c>
      <c r="C9" s="97">
        <v>19189</v>
      </c>
      <c r="D9" s="106">
        <v>40325469</v>
      </c>
      <c r="E9" s="108"/>
      <c r="F9" s="14">
        <f t="shared" ca="1" si="2"/>
        <v>71</v>
      </c>
      <c r="G9" t="s">
        <v>12</v>
      </c>
      <c r="H9" s="71" t="s">
        <v>38</v>
      </c>
      <c r="J9" t="s">
        <v>39</v>
      </c>
      <c r="L9" s="14">
        <v>22300</v>
      </c>
      <c r="M9" t="s">
        <v>30</v>
      </c>
      <c r="N9" t="s">
        <v>40</v>
      </c>
      <c r="O9" t="s">
        <v>41</v>
      </c>
      <c r="P9" s="68"/>
      <c r="Q9" s="10">
        <v>1</v>
      </c>
      <c r="S9" s="13"/>
      <c r="T9" s="3">
        <v>14</v>
      </c>
      <c r="U9" s="3">
        <v>23</v>
      </c>
      <c r="W9" s="3">
        <f t="shared" si="3"/>
        <v>37</v>
      </c>
      <c r="X9" s="1">
        <v>44063</v>
      </c>
      <c r="Y9" t="s">
        <v>236</v>
      </c>
      <c r="Z9" s="13" t="str">
        <f t="shared" ca="1" si="4"/>
        <v xml:space="preserve"> </v>
      </c>
      <c r="AA9" s="13" t="str">
        <f t="shared" ca="1" si="5"/>
        <v xml:space="preserve"> </v>
      </c>
      <c r="AB9" s="13" t="str">
        <f t="shared" ca="1" si="6"/>
        <v xml:space="preserve"> </v>
      </c>
      <c r="AC9" s="13" t="str">
        <f t="shared" ca="1" si="7"/>
        <v xml:space="preserve"> </v>
      </c>
      <c r="AD9" s="13" t="str">
        <f t="shared" ca="1" si="8"/>
        <v xml:space="preserve"> </v>
      </c>
      <c r="AE9" s="13">
        <f t="shared" ca="1" si="9"/>
        <v>1</v>
      </c>
      <c r="AF9" s="13" t="str">
        <f t="shared" ca="1" si="10"/>
        <v xml:space="preserve"> </v>
      </c>
      <c r="AG9" s="13" t="str">
        <f t="shared" ca="1" si="1"/>
        <v xml:space="preserve"> </v>
      </c>
      <c r="AI9" s="3" t="s">
        <v>165</v>
      </c>
      <c r="AJ9" s="3"/>
    </row>
    <row r="10" spans="1:37" x14ac:dyDescent="0.25">
      <c r="A10" s="85" t="s">
        <v>237</v>
      </c>
      <c r="B10" s="85" t="s">
        <v>42</v>
      </c>
      <c r="C10" s="97">
        <v>19754</v>
      </c>
      <c r="D10" s="106">
        <v>40812584</v>
      </c>
      <c r="E10" s="108"/>
      <c r="F10" s="14">
        <f t="shared" ca="1" si="2"/>
        <v>69</v>
      </c>
      <c r="G10" t="s">
        <v>18</v>
      </c>
      <c r="H10" s="71" t="s">
        <v>43</v>
      </c>
      <c r="J10" t="s">
        <v>39</v>
      </c>
      <c r="L10" s="14">
        <v>22300</v>
      </c>
      <c r="M10" t="s">
        <v>30</v>
      </c>
      <c r="N10" t="s">
        <v>40</v>
      </c>
      <c r="O10" t="s">
        <v>44</v>
      </c>
      <c r="P10" s="68"/>
      <c r="Q10" s="10">
        <v>1</v>
      </c>
      <c r="S10" s="13"/>
      <c r="T10" s="3">
        <v>14</v>
      </c>
      <c r="U10" s="3">
        <v>23</v>
      </c>
      <c r="W10" s="3">
        <f t="shared" si="3"/>
        <v>37</v>
      </c>
      <c r="X10" s="1">
        <v>44111</v>
      </c>
      <c r="Y10" t="s">
        <v>238</v>
      </c>
      <c r="Z10" s="13" t="str">
        <f t="shared" ca="1" si="4"/>
        <v xml:space="preserve"> </v>
      </c>
      <c r="AA10" s="13" t="str">
        <f t="shared" ca="1" si="5"/>
        <v xml:space="preserve"> </v>
      </c>
      <c r="AB10" s="13" t="str">
        <f t="shared" ca="1" si="6"/>
        <v xml:space="preserve"> </v>
      </c>
      <c r="AC10" s="13" t="str">
        <f t="shared" ca="1" si="7"/>
        <v xml:space="preserve"> </v>
      </c>
      <c r="AD10" s="13">
        <f t="shared" ca="1" si="8"/>
        <v>1</v>
      </c>
      <c r="AE10" s="13" t="str">
        <f t="shared" ca="1" si="9"/>
        <v xml:space="preserve"> </v>
      </c>
      <c r="AF10" s="13" t="str">
        <f t="shared" ca="1" si="10"/>
        <v xml:space="preserve"> </v>
      </c>
      <c r="AG10" s="13" t="str">
        <f t="shared" ca="1" si="1"/>
        <v xml:space="preserve"> </v>
      </c>
      <c r="AI10" s="3" t="s">
        <v>165</v>
      </c>
      <c r="AJ10" s="3" t="s">
        <v>165</v>
      </c>
      <c r="AK10" t="s">
        <v>165</v>
      </c>
    </row>
    <row r="11" spans="1:37" x14ac:dyDescent="0.25">
      <c r="A11" s="4" t="s">
        <v>45</v>
      </c>
      <c r="B11" s="4" t="s">
        <v>46</v>
      </c>
      <c r="C11" s="97">
        <v>19170</v>
      </c>
      <c r="D11" s="106">
        <v>40546936</v>
      </c>
      <c r="E11" s="108">
        <v>126259</v>
      </c>
      <c r="F11" s="14">
        <f t="shared" ca="1" si="2"/>
        <v>71</v>
      </c>
      <c r="G11" t="s">
        <v>18</v>
      </c>
      <c r="H11" s="71" t="s">
        <v>204</v>
      </c>
      <c r="J11" t="s">
        <v>47</v>
      </c>
      <c r="L11" s="14">
        <v>22220</v>
      </c>
      <c r="M11" t="s">
        <v>48</v>
      </c>
      <c r="N11" t="s">
        <v>49</v>
      </c>
      <c r="O11" t="s">
        <v>50</v>
      </c>
      <c r="P11" s="10"/>
      <c r="R11" s="10">
        <v>1</v>
      </c>
      <c r="T11" s="3">
        <v>14</v>
      </c>
      <c r="V11" s="3">
        <v>8</v>
      </c>
      <c r="W11" s="3">
        <f t="shared" si="3"/>
        <v>22</v>
      </c>
      <c r="X11" s="1">
        <v>44568</v>
      </c>
      <c r="Y11" t="s">
        <v>251</v>
      </c>
      <c r="Z11" s="13" t="str">
        <f t="shared" ca="1" si="4"/>
        <v xml:space="preserve"> </v>
      </c>
      <c r="AA11" s="13" t="str">
        <f t="shared" ca="1" si="5"/>
        <v xml:space="preserve"> </v>
      </c>
      <c r="AB11" s="13" t="str">
        <f t="shared" ca="1" si="6"/>
        <v xml:space="preserve"> </v>
      </c>
      <c r="AC11" s="13" t="str">
        <f t="shared" ca="1" si="7"/>
        <v xml:space="preserve"> </v>
      </c>
      <c r="AD11" s="13" t="str">
        <f t="shared" ca="1" si="8"/>
        <v xml:space="preserve"> </v>
      </c>
      <c r="AE11" s="13">
        <f t="shared" ca="1" si="9"/>
        <v>1</v>
      </c>
      <c r="AF11" s="13" t="str">
        <f t="shared" ca="1" si="10"/>
        <v xml:space="preserve"> </v>
      </c>
      <c r="AG11" s="13" t="str">
        <f t="shared" ca="1" si="1"/>
        <v xml:space="preserve"> </v>
      </c>
      <c r="AI11" s="3" t="s">
        <v>165</v>
      </c>
      <c r="AJ11" s="3"/>
      <c r="AK11" t="s">
        <v>165</v>
      </c>
    </row>
    <row r="12" spans="1:37" x14ac:dyDescent="0.25">
      <c r="A12" s="4" t="s">
        <v>45</v>
      </c>
      <c r="B12" s="4" t="s">
        <v>51</v>
      </c>
      <c r="C12" s="97">
        <v>19206</v>
      </c>
      <c r="D12" s="106">
        <v>40108375</v>
      </c>
      <c r="E12" s="108">
        <v>548578</v>
      </c>
      <c r="F12" s="14">
        <f t="shared" ca="1" si="2"/>
        <v>71</v>
      </c>
      <c r="G12" t="s">
        <v>12</v>
      </c>
      <c r="H12" s="71" t="s">
        <v>204</v>
      </c>
      <c r="J12" t="s">
        <v>47</v>
      </c>
      <c r="L12" s="14">
        <v>22220</v>
      </c>
      <c r="M12" t="s">
        <v>48</v>
      </c>
      <c r="N12" t="s">
        <v>49</v>
      </c>
      <c r="O12" t="s">
        <v>52</v>
      </c>
      <c r="P12" s="10"/>
      <c r="R12" s="10">
        <v>1</v>
      </c>
      <c r="T12" s="3">
        <v>14</v>
      </c>
      <c r="V12" s="3">
        <v>8</v>
      </c>
      <c r="W12" s="3">
        <f t="shared" si="3"/>
        <v>22</v>
      </c>
      <c r="X12" s="1">
        <v>44568</v>
      </c>
      <c r="Y12" t="s">
        <v>231</v>
      </c>
      <c r="Z12" s="13" t="str">
        <f t="shared" ca="1" si="4"/>
        <v xml:space="preserve"> </v>
      </c>
      <c r="AA12" s="13" t="str">
        <f t="shared" ca="1" si="5"/>
        <v xml:space="preserve"> </v>
      </c>
      <c r="AB12" s="13" t="str">
        <f t="shared" ca="1" si="6"/>
        <v xml:space="preserve"> </v>
      </c>
      <c r="AC12" s="13" t="str">
        <f t="shared" ca="1" si="7"/>
        <v xml:space="preserve"> </v>
      </c>
      <c r="AD12" s="13" t="str">
        <f t="shared" ca="1" si="8"/>
        <v xml:space="preserve"> </v>
      </c>
      <c r="AE12" s="13">
        <f t="shared" ca="1" si="9"/>
        <v>1</v>
      </c>
      <c r="AF12" s="13" t="str">
        <f t="shared" ca="1" si="10"/>
        <v xml:space="preserve"> </v>
      </c>
      <c r="AG12" s="13" t="str">
        <f t="shared" ca="1" si="1"/>
        <v xml:space="preserve"> </v>
      </c>
      <c r="AI12" s="3"/>
      <c r="AJ12" s="3"/>
    </row>
    <row r="13" spans="1:37" x14ac:dyDescent="0.25">
      <c r="A13" s="85" t="s">
        <v>53</v>
      </c>
      <c r="B13" s="85" t="s">
        <v>54</v>
      </c>
      <c r="C13" s="97">
        <v>16416</v>
      </c>
      <c r="D13" s="106">
        <v>40108844</v>
      </c>
      <c r="E13" s="108"/>
      <c r="F13" s="14">
        <f t="shared" ca="1" si="2"/>
        <v>79</v>
      </c>
      <c r="G13" t="s">
        <v>12</v>
      </c>
      <c r="H13" t="s">
        <v>55</v>
      </c>
      <c r="J13" t="s">
        <v>56</v>
      </c>
      <c r="L13" s="14">
        <v>22300</v>
      </c>
      <c r="M13" t="s">
        <v>57</v>
      </c>
      <c r="N13" t="s">
        <v>58</v>
      </c>
      <c r="O13" t="s">
        <v>252</v>
      </c>
      <c r="P13" s="10"/>
      <c r="Q13" s="10">
        <v>1</v>
      </c>
      <c r="T13" s="3">
        <v>14</v>
      </c>
      <c r="U13" s="3">
        <v>23</v>
      </c>
      <c r="W13" s="3">
        <f t="shared" si="3"/>
        <v>37</v>
      </c>
      <c r="X13" s="97">
        <v>44809</v>
      </c>
      <c r="Y13" t="s">
        <v>239</v>
      </c>
      <c r="Z13" s="13" t="str">
        <f t="shared" ca="1" si="4"/>
        <v xml:space="preserve"> </v>
      </c>
      <c r="AA13" s="13" t="str">
        <f t="shared" ca="1" si="5"/>
        <v xml:space="preserve"> </v>
      </c>
      <c r="AB13" s="13" t="str">
        <f t="shared" ca="1" si="6"/>
        <v xml:space="preserve"> </v>
      </c>
      <c r="AC13" s="13" t="str">
        <f t="shared" ca="1" si="7"/>
        <v xml:space="preserve"> </v>
      </c>
      <c r="AD13" s="13" t="str">
        <f t="shared" ca="1" si="8"/>
        <v xml:space="preserve"> </v>
      </c>
      <c r="AE13" s="13" t="str">
        <f t="shared" ca="1" si="9"/>
        <v xml:space="preserve"> </v>
      </c>
      <c r="AF13" s="13">
        <f t="shared" ca="1" si="10"/>
        <v>1</v>
      </c>
      <c r="AG13" s="13" t="str">
        <f t="shared" ca="1" si="1"/>
        <v xml:space="preserve"> </v>
      </c>
      <c r="AJ13" t="s">
        <v>165</v>
      </c>
    </row>
    <row r="14" spans="1:37" x14ac:dyDescent="0.25">
      <c r="A14" s="85" t="s">
        <v>53</v>
      </c>
      <c r="B14" s="85" t="s">
        <v>59</v>
      </c>
      <c r="C14" s="97">
        <v>15795</v>
      </c>
      <c r="D14" s="106">
        <v>40108850</v>
      </c>
      <c r="E14" s="108"/>
      <c r="F14" s="14">
        <f t="shared" ca="1" si="2"/>
        <v>80</v>
      </c>
      <c r="G14" t="s">
        <v>18</v>
      </c>
      <c r="H14" t="s">
        <v>55</v>
      </c>
      <c r="J14" t="s">
        <v>56</v>
      </c>
      <c r="L14" s="14">
        <v>22300</v>
      </c>
      <c r="M14" t="s">
        <v>57</v>
      </c>
      <c r="N14" t="s">
        <v>58</v>
      </c>
      <c r="P14" s="10"/>
      <c r="Q14" s="10">
        <v>1</v>
      </c>
      <c r="T14" s="3">
        <v>14</v>
      </c>
      <c r="U14" s="3">
        <v>23</v>
      </c>
      <c r="W14" s="3">
        <f t="shared" si="3"/>
        <v>37</v>
      </c>
      <c r="X14" s="1">
        <v>44504</v>
      </c>
      <c r="Y14" t="s">
        <v>240</v>
      </c>
      <c r="Z14" s="13" t="str">
        <f t="shared" ca="1" si="4"/>
        <v xml:space="preserve"> </v>
      </c>
      <c r="AA14" s="13" t="str">
        <f t="shared" ca="1" si="5"/>
        <v xml:space="preserve"> </v>
      </c>
      <c r="AB14" s="13" t="str">
        <f t="shared" ca="1" si="6"/>
        <v xml:space="preserve"> </v>
      </c>
      <c r="AC14" s="13" t="str">
        <f t="shared" ca="1" si="7"/>
        <v xml:space="preserve"> </v>
      </c>
      <c r="AD14" s="13" t="str">
        <f t="shared" ca="1" si="8"/>
        <v xml:space="preserve"> </v>
      </c>
      <c r="AE14" s="13" t="str">
        <f t="shared" ca="1" si="9"/>
        <v xml:space="preserve"> </v>
      </c>
      <c r="AF14" s="13" t="str">
        <f t="shared" ca="1" si="10"/>
        <v xml:space="preserve"> </v>
      </c>
      <c r="AG14" s="13">
        <f t="shared" ca="1" si="1"/>
        <v>1</v>
      </c>
      <c r="AI14" s="3"/>
      <c r="AJ14" t="s">
        <v>165</v>
      </c>
    </row>
    <row r="15" spans="1:37" x14ac:dyDescent="0.25">
      <c r="A15" s="85" t="s">
        <v>64</v>
      </c>
      <c r="B15" s="85" t="s">
        <v>65</v>
      </c>
      <c r="C15" s="97">
        <v>17864</v>
      </c>
      <c r="D15" s="106">
        <v>40108856</v>
      </c>
      <c r="E15" s="107"/>
      <c r="F15" s="14">
        <f t="shared" ca="1" si="2"/>
        <v>75</v>
      </c>
      <c r="G15" t="s">
        <v>12</v>
      </c>
      <c r="H15" t="s">
        <v>66</v>
      </c>
      <c r="J15" t="s">
        <v>67</v>
      </c>
      <c r="L15" s="14">
        <v>22300</v>
      </c>
      <c r="M15" t="s">
        <v>30</v>
      </c>
      <c r="N15" t="s">
        <v>68</v>
      </c>
      <c r="O15" t="s">
        <v>69</v>
      </c>
      <c r="P15" s="10"/>
      <c r="Q15" s="10">
        <v>1</v>
      </c>
      <c r="T15" s="3">
        <v>14</v>
      </c>
      <c r="U15" s="3">
        <v>23</v>
      </c>
      <c r="W15" s="3">
        <f t="shared" si="3"/>
        <v>37</v>
      </c>
      <c r="X15" s="1">
        <v>44869</v>
      </c>
      <c r="Y15" t="s">
        <v>241</v>
      </c>
      <c r="Z15" s="13" t="str">
        <f t="shared" ca="1" si="4"/>
        <v xml:space="preserve"> </v>
      </c>
      <c r="AA15" s="13" t="str">
        <f t="shared" ca="1" si="5"/>
        <v xml:space="preserve"> </v>
      </c>
      <c r="AB15" s="13" t="s">
        <v>165</v>
      </c>
      <c r="AC15" s="13" t="str">
        <f t="shared" ca="1" si="7"/>
        <v xml:space="preserve"> </v>
      </c>
      <c r="AD15" s="13" t="str">
        <f t="shared" ca="1" si="8"/>
        <v xml:space="preserve"> </v>
      </c>
      <c r="AE15" s="13" t="str">
        <f t="shared" ca="1" si="9"/>
        <v xml:space="preserve"> </v>
      </c>
      <c r="AF15" s="13">
        <f t="shared" ca="1" si="10"/>
        <v>1</v>
      </c>
      <c r="AG15" s="13" t="str">
        <f t="shared" ca="1" si="1"/>
        <v xml:space="preserve"> </v>
      </c>
      <c r="AI15" t="s">
        <v>165</v>
      </c>
    </row>
    <row r="16" spans="1:37" x14ac:dyDescent="0.25">
      <c r="A16" s="4" t="s">
        <v>91</v>
      </c>
      <c r="B16" s="4" t="s">
        <v>92</v>
      </c>
      <c r="C16" s="97">
        <v>17834</v>
      </c>
      <c r="D16" s="106">
        <v>40546924</v>
      </c>
      <c r="E16" s="108">
        <v>432279</v>
      </c>
      <c r="F16" s="14">
        <f t="shared" ca="1" si="2"/>
        <v>75</v>
      </c>
      <c r="G16" t="s">
        <v>18</v>
      </c>
      <c r="H16" s="71" t="s">
        <v>188</v>
      </c>
      <c r="J16" t="s">
        <v>93</v>
      </c>
      <c r="L16" s="14">
        <v>22560</v>
      </c>
      <c r="M16" t="s">
        <v>21</v>
      </c>
      <c r="N16" t="s">
        <v>25</v>
      </c>
      <c r="O16" t="s">
        <v>94</v>
      </c>
      <c r="P16" s="10"/>
      <c r="R16" s="10">
        <v>1</v>
      </c>
      <c r="T16" s="3">
        <v>14</v>
      </c>
      <c r="V16" s="3">
        <v>8</v>
      </c>
      <c r="W16" s="3">
        <f t="shared" si="3"/>
        <v>22</v>
      </c>
      <c r="X16" s="1">
        <v>44812</v>
      </c>
      <c r="Y16" t="s">
        <v>242</v>
      </c>
      <c r="Z16" s="13" t="str">
        <f t="shared" ca="1" si="4"/>
        <v xml:space="preserve"> </v>
      </c>
      <c r="AA16" s="13" t="str">
        <f t="shared" ca="1" si="5"/>
        <v xml:space="preserve"> </v>
      </c>
      <c r="AB16" s="13" t="str">
        <f t="shared" ca="1" si="6"/>
        <v xml:space="preserve"> </v>
      </c>
      <c r="AC16" s="13" t="str">
        <f t="shared" ca="1" si="7"/>
        <v xml:space="preserve"> </v>
      </c>
      <c r="AD16" s="13" t="str">
        <f t="shared" ca="1" si="8"/>
        <v xml:space="preserve"> </v>
      </c>
      <c r="AE16" s="13" t="str">
        <f t="shared" ca="1" si="9"/>
        <v xml:space="preserve"> </v>
      </c>
      <c r="AF16" s="13">
        <f t="shared" ca="1" si="10"/>
        <v>1</v>
      </c>
      <c r="AG16" s="13" t="str">
        <f t="shared" ca="1" si="1"/>
        <v xml:space="preserve"> </v>
      </c>
      <c r="AH16" t="s">
        <v>165</v>
      </c>
    </row>
    <row r="17" spans="1:37" x14ac:dyDescent="0.25">
      <c r="A17" s="4" t="s">
        <v>96</v>
      </c>
      <c r="B17" s="4" t="s">
        <v>78</v>
      </c>
      <c r="C17" s="97">
        <v>16484</v>
      </c>
      <c r="D17" s="106">
        <v>40812587</v>
      </c>
      <c r="E17" s="108">
        <v>126217</v>
      </c>
      <c r="F17" s="14">
        <f t="shared" ca="1" si="2"/>
        <v>78</v>
      </c>
      <c r="G17" t="s">
        <v>12</v>
      </c>
      <c r="H17" s="71" t="s">
        <v>261</v>
      </c>
      <c r="J17" t="s">
        <v>97</v>
      </c>
      <c r="L17" s="14">
        <v>72000</v>
      </c>
      <c r="M17" t="s">
        <v>98</v>
      </c>
      <c r="N17" t="s">
        <v>99</v>
      </c>
      <c r="O17" t="s">
        <v>100</v>
      </c>
      <c r="P17" s="10"/>
      <c r="R17" s="10">
        <v>1</v>
      </c>
      <c r="S17" s="10" t="s">
        <v>165</v>
      </c>
      <c r="T17" s="3">
        <v>14</v>
      </c>
      <c r="V17" s="3">
        <v>8</v>
      </c>
      <c r="W17" s="3">
        <f t="shared" si="3"/>
        <v>22</v>
      </c>
      <c r="X17" s="1" t="s">
        <v>230</v>
      </c>
      <c r="Y17" t="s">
        <v>243</v>
      </c>
      <c r="Z17" s="13" t="str">
        <f t="shared" ca="1" si="4"/>
        <v xml:space="preserve"> </v>
      </c>
      <c r="AA17" s="13" t="str">
        <f t="shared" ca="1" si="5"/>
        <v xml:space="preserve"> </v>
      </c>
      <c r="AB17" s="13" t="str">
        <f t="shared" ca="1" si="6"/>
        <v xml:space="preserve"> </v>
      </c>
      <c r="AC17" s="13" t="str">
        <f t="shared" ca="1" si="7"/>
        <v xml:space="preserve"> </v>
      </c>
      <c r="AD17" s="13" t="str">
        <f t="shared" ca="1" si="8"/>
        <v xml:space="preserve"> </v>
      </c>
      <c r="AE17" s="13" t="str">
        <f t="shared" ca="1" si="9"/>
        <v xml:space="preserve"> </v>
      </c>
      <c r="AF17" s="13">
        <f t="shared" ca="1" si="10"/>
        <v>1</v>
      </c>
      <c r="AG17" s="13" t="str">
        <f t="shared" ca="1" si="1"/>
        <v xml:space="preserve"> </v>
      </c>
    </row>
    <row r="18" spans="1:37" x14ac:dyDescent="0.25">
      <c r="A18" s="4" t="s">
        <v>101</v>
      </c>
      <c r="B18" s="4" t="s">
        <v>86</v>
      </c>
      <c r="C18" s="97">
        <v>19374</v>
      </c>
      <c r="D18" s="106">
        <v>40196282</v>
      </c>
      <c r="E18" s="108">
        <v>728604</v>
      </c>
      <c r="F18" s="14">
        <f t="shared" ca="1" si="2"/>
        <v>70</v>
      </c>
      <c r="G18" t="s">
        <v>12</v>
      </c>
      <c r="H18" t="s">
        <v>103</v>
      </c>
      <c r="J18" t="s">
        <v>104</v>
      </c>
      <c r="L18" s="14">
        <v>22300</v>
      </c>
      <c r="M18" t="s">
        <v>30</v>
      </c>
      <c r="N18" t="s">
        <v>105</v>
      </c>
      <c r="O18" t="s">
        <v>106</v>
      </c>
      <c r="P18" s="10"/>
      <c r="R18" s="10">
        <v>1</v>
      </c>
      <c r="T18" s="3">
        <v>14</v>
      </c>
      <c r="V18" s="3">
        <v>8</v>
      </c>
      <c r="W18" s="3">
        <f t="shared" si="3"/>
        <v>22</v>
      </c>
      <c r="X18" s="1">
        <v>44467</v>
      </c>
      <c r="Y18" t="s">
        <v>244</v>
      </c>
      <c r="Z18" s="13" t="str">
        <f t="shared" ca="1" si="4"/>
        <v xml:space="preserve"> </v>
      </c>
      <c r="AA18" s="13" t="str">
        <f t="shared" ca="1" si="5"/>
        <v xml:space="preserve"> </v>
      </c>
      <c r="AB18" s="13" t="str">
        <f t="shared" ca="1" si="6"/>
        <v xml:space="preserve"> </v>
      </c>
      <c r="AC18" s="13" t="str">
        <f t="shared" ca="1" si="7"/>
        <v xml:space="preserve"> </v>
      </c>
      <c r="AD18" s="13" t="str">
        <f t="shared" ca="1" si="8"/>
        <v xml:space="preserve"> </v>
      </c>
      <c r="AE18" s="13">
        <f t="shared" ca="1" si="9"/>
        <v>1</v>
      </c>
      <c r="AF18" s="13" t="str">
        <f t="shared" ca="1" si="10"/>
        <v xml:space="preserve"> </v>
      </c>
      <c r="AG18" s="13" t="str">
        <f t="shared" ca="1" si="1"/>
        <v xml:space="preserve"> </v>
      </c>
    </row>
    <row r="19" spans="1:37" x14ac:dyDescent="0.25">
      <c r="A19" s="85" t="s">
        <v>119</v>
      </c>
      <c r="B19" s="85" t="s">
        <v>120</v>
      </c>
      <c r="C19" s="97">
        <v>17417</v>
      </c>
      <c r="D19" s="106">
        <v>40108711</v>
      </c>
      <c r="E19" s="107"/>
      <c r="F19" s="14">
        <f t="shared" ca="1" si="2"/>
        <v>76</v>
      </c>
      <c r="G19" t="s">
        <v>12</v>
      </c>
      <c r="H19" t="s">
        <v>121</v>
      </c>
      <c r="J19" t="s">
        <v>122</v>
      </c>
      <c r="L19" s="14">
        <v>22300</v>
      </c>
      <c r="M19" t="s">
        <v>30</v>
      </c>
      <c r="N19" t="s">
        <v>123</v>
      </c>
      <c r="P19" s="10"/>
      <c r="Q19" s="10">
        <v>1</v>
      </c>
      <c r="T19" s="3">
        <v>14</v>
      </c>
      <c r="U19" s="3">
        <v>23</v>
      </c>
      <c r="W19" s="3">
        <f t="shared" si="3"/>
        <v>37</v>
      </c>
      <c r="X19" s="1">
        <v>44201</v>
      </c>
      <c r="Y19" t="s">
        <v>245</v>
      </c>
      <c r="Z19" s="13" t="str">
        <f t="shared" ca="1" si="4"/>
        <v xml:space="preserve"> </v>
      </c>
      <c r="AA19" s="13" t="str">
        <f t="shared" ca="1" si="5"/>
        <v xml:space="preserve"> </v>
      </c>
      <c r="AB19" s="13" t="str">
        <f t="shared" ca="1" si="6"/>
        <v xml:space="preserve"> </v>
      </c>
      <c r="AC19" s="13" t="str">
        <f t="shared" ca="1" si="7"/>
        <v xml:space="preserve"> </v>
      </c>
      <c r="AD19" s="13" t="str">
        <f t="shared" ca="1" si="8"/>
        <v xml:space="preserve"> </v>
      </c>
      <c r="AE19" s="13" t="str">
        <f t="shared" ca="1" si="9"/>
        <v xml:space="preserve"> </v>
      </c>
      <c r="AF19" s="13">
        <f t="shared" ca="1" si="10"/>
        <v>1</v>
      </c>
      <c r="AG19" s="13" t="str">
        <f t="shared" ca="1" si="1"/>
        <v xml:space="preserve"> </v>
      </c>
    </row>
    <row r="20" spans="1:37" x14ac:dyDescent="0.25">
      <c r="A20" s="4" t="s">
        <v>124</v>
      </c>
      <c r="B20" s="4" t="s">
        <v>125</v>
      </c>
      <c r="C20" s="97">
        <v>18340</v>
      </c>
      <c r="D20" s="106">
        <v>40108828</v>
      </c>
      <c r="E20" s="107">
        <v>493335</v>
      </c>
      <c r="F20" s="14">
        <f t="shared" ref="F20:F22" ca="1" si="11">INT(((TODAY() -C20)/365.25))</f>
        <v>73</v>
      </c>
      <c r="G20" t="s">
        <v>12</v>
      </c>
      <c r="H20" t="s">
        <v>126</v>
      </c>
      <c r="J20" t="s">
        <v>127</v>
      </c>
      <c r="L20" s="14">
        <v>22300</v>
      </c>
      <c r="M20" t="s">
        <v>15</v>
      </c>
      <c r="N20" t="s">
        <v>128</v>
      </c>
      <c r="O20" t="s">
        <v>129</v>
      </c>
      <c r="P20" s="10"/>
      <c r="R20" s="10">
        <v>1</v>
      </c>
      <c r="T20" s="3">
        <v>14</v>
      </c>
      <c r="V20" s="3">
        <v>8</v>
      </c>
      <c r="W20" s="3">
        <f t="shared" si="3"/>
        <v>22</v>
      </c>
      <c r="X20" s="1">
        <v>44088</v>
      </c>
      <c r="Y20" t="s">
        <v>246</v>
      </c>
      <c r="Z20" s="13" t="str">
        <f t="shared" ca="1" si="4"/>
        <v xml:space="preserve"> </v>
      </c>
      <c r="AA20" s="13" t="str">
        <f t="shared" ca="1" si="5"/>
        <v xml:space="preserve"> </v>
      </c>
      <c r="AB20" s="13" t="str">
        <f t="shared" ca="1" si="6"/>
        <v xml:space="preserve"> </v>
      </c>
      <c r="AC20" s="13" t="str">
        <f t="shared" ca="1" si="7"/>
        <v xml:space="preserve"> </v>
      </c>
      <c r="AD20" s="13" t="str">
        <f t="shared" ca="1" si="8"/>
        <v xml:space="preserve"> </v>
      </c>
      <c r="AE20" s="13">
        <f t="shared" ca="1" si="9"/>
        <v>1</v>
      </c>
      <c r="AF20" s="13" t="str">
        <f t="shared" ca="1" si="10"/>
        <v xml:space="preserve"> </v>
      </c>
      <c r="AG20" s="13" t="str">
        <f t="shared" ca="1" si="1"/>
        <v xml:space="preserve"> </v>
      </c>
    </row>
    <row r="21" spans="1:37" x14ac:dyDescent="0.25">
      <c r="A21" s="4" t="s">
        <v>124</v>
      </c>
      <c r="B21" s="4" t="s">
        <v>130</v>
      </c>
      <c r="C21" s="97">
        <v>20684</v>
      </c>
      <c r="D21" s="106">
        <v>40262820</v>
      </c>
      <c r="E21" s="107">
        <v>514283</v>
      </c>
      <c r="F21" s="14">
        <f t="shared" ca="1" si="11"/>
        <v>67</v>
      </c>
      <c r="G21" t="s">
        <v>18</v>
      </c>
      <c r="H21" t="s">
        <v>131</v>
      </c>
      <c r="J21" t="s">
        <v>132</v>
      </c>
      <c r="L21" s="14">
        <v>22300</v>
      </c>
      <c r="M21" t="s">
        <v>15</v>
      </c>
      <c r="N21" t="s">
        <v>128</v>
      </c>
      <c r="O21" t="s">
        <v>133</v>
      </c>
      <c r="P21" s="10"/>
      <c r="R21" s="10">
        <v>1</v>
      </c>
      <c r="T21" s="3">
        <v>14</v>
      </c>
      <c r="V21" s="3">
        <v>8</v>
      </c>
      <c r="W21" s="3">
        <f t="shared" si="3"/>
        <v>22</v>
      </c>
      <c r="X21" s="1">
        <v>44109</v>
      </c>
      <c r="Y21" t="s">
        <v>247</v>
      </c>
      <c r="Z21" s="13" t="str">
        <f t="shared" ca="1" si="4"/>
        <v xml:space="preserve"> </v>
      </c>
      <c r="AA21" s="13" t="str">
        <f t="shared" ca="1" si="5"/>
        <v xml:space="preserve"> </v>
      </c>
      <c r="AB21" s="13" t="str">
        <f t="shared" ca="1" si="6"/>
        <v xml:space="preserve"> </v>
      </c>
      <c r="AC21" s="13" t="str">
        <f t="shared" ca="1" si="7"/>
        <v xml:space="preserve"> </v>
      </c>
      <c r="AD21" s="13">
        <f t="shared" ca="1" si="8"/>
        <v>1</v>
      </c>
      <c r="AE21" s="13" t="str">
        <f t="shared" ca="1" si="9"/>
        <v xml:space="preserve"> </v>
      </c>
      <c r="AF21" s="13" t="str">
        <f t="shared" ca="1" si="10"/>
        <v xml:space="preserve"> </v>
      </c>
      <c r="AG21" s="13" t="str">
        <f t="shared" ca="1" si="1"/>
        <v xml:space="preserve"> </v>
      </c>
      <c r="AI21" t="s">
        <v>165</v>
      </c>
    </row>
    <row r="22" spans="1:37" x14ac:dyDescent="0.25">
      <c r="A22" s="4" t="s">
        <v>134</v>
      </c>
      <c r="B22" s="4" t="s">
        <v>135</v>
      </c>
      <c r="C22" s="97">
        <v>17703</v>
      </c>
      <c r="D22" s="106">
        <v>40546875</v>
      </c>
      <c r="E22" s="107">
        <v>789582</v>
      </c>
      <c r="F22" s="14">
        <f t="shared" ca="1" si="11"/>
        <v>75</v>
      </c>
      <c r="G22" t="s">
        <v>12</v>
      </c>
      <c r="H22" t="s">
        <v>136</v>
      </c>
      <c r="J22" t="s">
        <v>137</v>
      </c>
      <c r="K22" t="s">
        <v>138</v>
      </c>
      <c r="L22" s="14">
        <v>22300</v>
      </c>
      <c r="M22" t="s">
        <v>139</v>
      </c>
      <c r="O22" t="s">
        <v>140</v>
      </c>
      <c r="R22" s="10">
        <v>1</v>
      </c>
      <c r="T22" s="3">
        <v>14</v>
      </c>
      <c r="V22" s="3">
        <v>8</v>
      </c>
      <c r="W22" s="3">
        <f t="shared" si="3"/>
        <v>22</v>
      </c>
      <c r="X22" s="1">
        <v>44872</v>
      </c>
      <c r="Y22" t="s">
        <v>248</v>
      </c>
      <c r="Z22" s="13" t="str">
        <f t="shared" ca="1" si="4"/>
        <v xml:space="preserve"> </v>
      </c>
      <c r="AA22" s="13" t="str">
        <f t="shared" ca="1" si="5"/>
        <v xml:space="preserve"> </v>
      </c>
      <c r="AB22" s="13" t="str">
        <f t="shared" ca="1" si="6"/>
        <v xml:space="preserve"> </v>
      </c>
      <c r="AC22" s="13" t="str">
        <f t="shared" ca="1" si="7"/>
        <v xml:space="preserve"> </v>
      </c>
      <c r="AD22" s="13" t="str">
        <f t="shared" ca="1" si="8"/>
        <v xml:space="preserve"> </v>
      </c>
      <c r="AE22" s="13" t="str">
        <f t="shared" ca="1" si="9"/>
        <v xml:space="preserve"> </v>
      </c>
      <c r="AF22" s="13">
        <f t="shared" ca="1" si="10"/>
        <v>1</v>
      </c>
      <c r="AG22" s="13" t="str">
        <f t="shared" ca="1" si="1"/>
        <v xml:space="preserve"> </v>
      </c>
    </row>
    <row r="23" spans="1:37" x14ac:dyDescent="0.25">
      <c r="A23" s="4" t="s">
        <v>134</v>
      </c>
      <c r="B23" s="4" t="s">
        <v>141</v>
      </c>
      <c r="C23" s="97">
        <v>18522</v>
      </c>
      <c r="D23" s="106">
        <v>40546878</v>
      </c>
      <c r="E23" s="107">
        <v>533311</v>
      </c>
      <c r="F23" s="14">
        <f ca="1">INT(((TODAY() -C23)/365.25))</f>
        <v>73</v>
      </c>
      <c r="G23" t="s">
        <v>18</v>
      </c>
      <c r="H23" s="71" t="s">
        <v>203</v>
      </c>
      <c r="J23" t="s">
        <v>142</v>
      </c>
      <c r="K23" t="s">
        <v>138</v>
      </c>
      <c r="L23" s="14">
        <v>22300</v>
      </c>
      <c r="M23" t="s">
        <v>139</v>
      </c>
      <c r="R23" s="10">
        <v>1</v>
      </c>
      <c r="T23" s="3">
        <v>14</v>
      </c>
      <c r="V23" s="3">
        <v>8</v>
      </c>
      <c r="W23" s="3">
        <f t="shared" si="3"/>
        <v>22</v>
      </c>
      <c r="X23" s="1">
        <v>44872</v>
      </c>
      <c r="Y23" t="s">
        <v>249</v>
      </c>
      <c r="Z23" s="13" t="str">
        <f t="shared" ca="1" si="4"/>
        <v xml:space="preserve"> </v>
      </c>
      <c r="AA23" s="13" t="str">
        <f t="shared" ca="1" si="5"/>
        <v xml:space="preserve"> </v>
      </c>
      <c r="AB23" s="13" t="str">
        <f t="shared" ca="1" si="6"/>
        <v xml:space="preserve"> </v>
      </c>
      <c r="AC23" s="13" t="str">
        <f t="shared" ca="1" si="7"/>
        <v xml:space="preserve"> </v>
      </c>
      <c r="AD23" s="13" t="str">
        <f t="shared" ca="1" si="8"/>
        <v xml:space="preserve"> </v>
      </c>
      <c r="AE23" s="13">
        <f t="shared" ca="1" si="9"/>
        <v>1</v>
      </c>
      <c r="AF23" s="13" t="str">
        <f t="shared" ca="1" si="10"/>
        <v xml:space="preserve"> </v>
      </c>
      <c r="AG23" s="13" t="str">
        <f t="shared" ca="1" si="1"/>
        <v xml:space="preserve"> </v>
      </c>
      <c r="AH23" s="13"/>
    </row>
    <row r="24" spans="1:37" x14ac:dyDescent="0.25">
      <c r="C24" s="97"/>
      <c r="D24" s="106"/>
      <c r="E24" s="124"/>
      <c r="H24" s="71"/>
      <c r="L24" s="14"/>
      <c r="W24" s="3"/>
      <c r="X24" s="1"/>
      <c r="Z24" s="13"/>
      <c r="AA24" s="13"/>
      <c r="AB24" s="13"/>
      <c r="AC24" s="13"/>
      <c r="AD24" s="13"/>
      <c r="AE24" s="13"/>
      <c r="AF24" s="13"/>
      <c r="AG24" s="13"/>
    </row>
    <row r="25" spans="1:37" x14ac:dyDescent="0.25">
      <c r="A25" s="82"/>
      <c r="B25" s="82"/>
      <c r="C25" s="1"/>
      <c r="D25" s="1"/>
      <c r="E25" s="1"/>
      <c r="L25" s="14"/>
      <c r="W25" s="3"/>
      <c r="X25" s="1"/>
      <c r="Z25" s="13"/>
      <c r="AA25" s="13"/>
      <c r="AB25" s="13"/>
      <c r="AC25" s="13"/>
      <c r="AD25" s="13"/>
      <c r="AE25" s="13"/>
      <c r="AF25" s="13"/>
      <c r="AG25" s="13"/>
    </row>
    <row r="26" spans="1:37" x14ac:dyDescent="0.25">
      <c r="A26" s="122" t="s">
        <v>27</v>
      </c>
      <c r="B26" s="122" t="s">
        <v>255</v>
      </c>
      <c r="C26" s="1">
        <v>20065</v>
      </c>
      <c r="D26" s="106">
        <v>40648369</v>
      </c>
      <c r="E26" s="1"/>
      <c r="F26" s="14">
        <f ca="1">INT(((TODAY() -C26)/365.25))</f>
        <v>69</v>
      </c>
      <c r="G26" t="s">
        <v>18</v>
      </c>
      <c r="H26" s="71" t="s">
        <v>172</v>
      </c>
      <c r="J26" t="s">
        <v>256</v>
      </c>
      <c r="L26" s="14">
        <v>22300</v>
      </c>
      <c r="M26" t="s">
        <v>30</v>
      </c>
      <c r="N26" s="2" t="s">
        <v>257</v>
      </c>
      <c r="O26" t="s">
        <v>258</v>
      </c>
      <c r="R26" s="10">
        <v>1</v>
      </c>
      <c r="T26" s="3" t="s">
        <v>264</v>
      </c>
      <c r="U26" s="3">
        <v>23</v>
      </c>
      <c r="W26" s="3">
        <f>U26</f>
        <v>23</v>
      </c>
      <c r="X26" s="1">
        <v>45223</v>
      </c>
      <c r="Y26" t="s">
        <v>259</v>
      </c>
      <c r="Z26" s="13" t="str">
        <f t="shared" ca="1" si="4"/>
        <v xml:space="preserve"> </v>
      </c>
      <c r="AA26" s="13" t="str">
        <f t="shared" ca="1" si="5"/>
        <v xml:space="preserve"> </v>
      </c>
      <c r="AB26" s="13" t="str">
        <f t="shared" ca="1" si="6"/>
        <v xml:space="preserve"> </v>
      </c>
      <c r="AC26" s="13" t="str">
        <f t="shared" ca="1" si="7"/>
        <v xml:space="preserve"> </v>
      </c>
      <c r="AD26" s="13">
        <f ca="1">IF($T26&gt;0,IF($F26&lt;65," ",IF($F26&lt;70,1," ")),0)</f>
        <v>1</v>
      </c>
      <c r="AE26" s="13" t="str">
        <f t="shared" ca="1" si="9"/>
        <v xml:space="preserve"> </v>
      </c>
      <c r="AF26" s="13" t="str">
        <f t="shared" ca="1" si="10"/>
        <v xml:space="preserve"> </v>
      </c>
      <c r="AG26" s="13" t="str">
        <f t="shared" ca="1" si="1"/>
        <v xml:space="preserve"> </v>
      </c>
    </row>
    <row r="27" spans="1:37" x14ac:dyDescent="0.25">
      <c r="A27" s="122" t="s">
        <v>64</v>
      </c>
      <c r="B27" s="122" t="s">
        <v>70</v>
      </c>
      <c r="C27" s="1">
        <v>18076</v>
      </c>
      <c r="D27" s="106">
        <v>40812585</v>
      </c>
      <c r="E27" s="1"/>
      <c r="F27" s="14">
        <f t="shared" ref="F27" ca="1" si="12">INT(((TODAY() -C27)/365.25))</f>
        <v>74</v>
      </c>
      <c r="G27" t="s">
        <v>18</v>
      </c>
      <c r="H27" t="s">
        <v>71</v>
      </c>
      <c r="J27" t="s">
        <v>72</v>
      </c>
      <c r="L27" s="14">
        <v>22300</v>
      </c>
      <c r="M27" t="s">
        <v>30</v>
      </c>
      <c r="N27" t="s">
        <v>68</v>
      </c>
      <c r="R27" s="10">
        <v>1</v>
      </c>
      <c r="T27" s="3" t="s">
        <v>264</v>
      </c>
      <c r="U27" s="3">
        <v>23</v>
      </c>
      <c r="W27" s="3">
        <v>23</v>
      </c>
      <c r="X27" s="1">
        <v>44059</v>
      </c>
      <c r="Y27" t="s">
        <v>260</v>
      </c>
      <c r="Z27" s="13" t="str">
        <f t="shared" ca="1" si="4"/>
        <v xml:space="preserve"> </v>
      </c>
      <c r="AA27" s="13" t="str">
        <f t="shared" ca="1" si="5"/>
        <v xml:space="preserve"> </v>
      </c>
      <c r="AB27" s="13" t="str">
        <f t="shared" ca="1" si="6"/>
        <v xml:space="preserve"> </v>
      </c>
      <c r="AC27" s="13" t="str">
        <f t="shared" ca="1" si="7"/>
        <v xml:space="preserve"> </v>
      </c>
      <c r="AD27" s="13" t="str">
        <f t="shared" ca="1" si="8"/>
        <v xml:space="preserve"> </v>
      </c>
      <c r="AE27" s="13">
        <f t="shared" ca="1" si="9"/>
        <v>1</v>
      </c>
      <c r="AF27" s="13" t="str">
        <f t="shared" ca="1" si="10"/>
        <v xml:space="preserve"> </v>
      </c>
      <c r="AG27" s="13" t="str">
        <f t="shared" ca="1" si="1"/>
        <v xml:space="preserve"> </v>
      </c>
      <c r="AJ27" t="s">
        <v>165</v>
      </c>
    </row>
    <row r="28" spans="1:37" x14ac:dyDescent="0.25">
      <c r="A28" s="122" t="s">
        <v>254</v>
      </c>
      <c r="B28" s="122" t="s">
        <v>102</v>
      </c>
      <c r="C28" s="1">
        <v>18980</v>
      </c>
      <c r="D28" s="106">
        <v>40648371</v>
      </c>
      <c r="E28" s="1"/>
      <c r="F28" s="14">
        <f ca="1">INT(((TODAY() -C28)/365.25))</f>
        <v>72</v>
      </c>
      <c r="G28" t="s">
        <v>18</v>
      </c>
      <c r="H28" t="s">
        <v>103</v>
      </c>
      <c r="J28" t="s">
        <v>104</v>
      </c>
      <c r="L28" s="14">
        <v>22300</v>
      </c>
      <c r="M28" t="s">
        <v>30</v>
      </c>
      <c r="N28" t="s">
        <v>105</v>
      </c>
      <c r="R28" s="10">
        <v>1</v>
      </c>
      <c r="T28" s="3" t="s">
        <v>264</v>
      </c>
      <c r="U28" s="3">
        <v>23</v>
      </c>
      <c r="W28" s="3">
        <v>23</v>
      </c>
      <c r="X28" s="1"/>
      <c r="Y28" t="s">
        <v>179</v>
      </c>
      <c r="Z28" s="13" t="str">
        <f t="shared" ca="1" si="4"/>
        <v xml:space="preserve"> </v>
      </c>
      <c r="AA28" s="13" t="str">
        <f t="shared" ca="1" si="5"/>
        <v xml:space="preserve"> </v>
      </c>
      <c r="AB28" s="13" t="str">
        <f t="shared" ca="1" si="6"/>
        <v xml:space="preserve"> </v>
      </c>
      <c r="AC28" s="13" t="str">
        <f t="shared" ca="1" si="7"/>
        <v xml:space="preserve"> </v>
      </c>
      <c r="AD28" s="13" t="str">
        <f t="shared" ca="1" si="8"/>
        <v xml:space="preserve"> </v>
      </c>
      <c r="AE28" s="13">
        <f t="shared" ca="1" si="9"/>
        <v>1</v>
      </c>
      <c r="AF28" s="13" t="str">
        <f t="shared" ca="1" si="10"/>
        <v xml:space="preserve"> </v>
      </c>
      <c r="AG28" s="13" t="str">
        <f t="shared" ca="1" si="1"/>
        <v xml:space="preserve"> </v>
      </c>
    </row>
    <row r="29" spans="1:37" x14ac:dyDescent="0.25">
      <c r="A29" s="122"/>
      <c r="B29" s="122"/>
      <c r="C29" s="1"/>
      <c r="D29" s="106"/>
      <c r="E29" s="1"/>
      <c r="L29" s="14"/>
      <c r="W29" s="3"/>
      <c r="X29" s="1"/>
      <c r="Z29" s="13"/>
      <c r="AA29" s="13"/>
      <c r="AB29" s="13"/>
      <c r="AC29" s="13"/>
      <c r="AD29" s="13"/>
      <c r="AE29" s="13"/>
      <c r="AF29" s="13"/>
      <c r="AG29" s="13"/>
      <c r="AH29" t="s">
        <v>165</v>
      </c>
    </row>
    <row r="30" spans="1:37" x14ac:dyDescent="0.25">
      <c r="C30" s="1"/>
      <c r="D30" s="106"/>
      <c r="E30" s="1"/>
      <c r="L30" s="14"/>
      <c r="W30" s="3"/>
      <c r="X30" s="1"/>
      <c r="Z30" s="13"/>
      <c r="AA30" s="13"/>
      <c r="AB30" s="13"/>
      <c r="AC30" s="13"/>
      <c r="AD30" s="13"/>
      <c r="AE30" s="13"/>
      <c r="AF30" s="13"/>
      <c r="AG30" s="13"/>
    </row>
    <row r="31" spans="1:37" x14ac:dyDescent="0.25">
      <c r="A31" s="103" t="s">
        <v>209</v>
      </c>
      <c r="B31" s="103" t="s">
        <v>210</v>
      </c>
      <c r="C31" s="104"/>
      <c r="D31" s="14">
        <v>10</v>
      </c>
      <c r="E31" s="1"/>
      <c r="L31" s="14"/>
      <c r="T31" s="3" t="s">
        <v>165</v>
      </c>
      <c r="W31" s="3"/>
      <c r="X31" s="1"/>
      <c r="Z31" s="13" t="str">
        <f t="shared" si="4"/>
        <v xml:space="preserve"> </v>
      </c>
      <c r="AA31" s="13" t="str">
        <f t="shared" si="5"/>
        <v xml:space="preserve"> </v>
      </c>
      <c r="AB31" s="13" t="str">
        <f t="shared" si="6"/>
        <v xml:space="preserve"> </v>
      </c>
      <c r="AC31" s="13" t="str">
        <f t="shared" si="7"/>
        <v xml:space="preserve"> </v>
      </c>
      <c r="AD31" s="13" t="str">
        <f t="shared" si="8"/>
        <v xml:space="preserve"> </v>
      </c>
      <c r="AE31" s="13" t="str">
        <f t="shared" si="9"/>
        <v xml:space="preserve"> </v>
      </c>
      <c r="AF31" s="13" t="str">
        <f t="shared" si="10"/>
        <v xml:space="preserve"> </v>
      </c>
      <c r="AG31" s="13" t="str">
        <f t="shared" si="1"/>
        <v xml:space="preserve"> </v>
      </c>
      <c r="AJ31" t="s">
        <v>165</v>
      </c>
    </row>
    <row r="32" spans="1:37" x14ac:dyDescent="0.25">
      <c r="A32" s="4" t="s">
        <v>211</v>
      </c>
      <c r="B32" s="4" t="s">
        <v>212</v>
      </c>
      <c r="C32" s="105"/>
      <c r="D32" s="14">
        <v>10</v>
      </c>
      <c r="E32" s="1" t="s">
        <v>165</v>
      </c>
      <c r="G32" t="s">
        <v>165</v>
      </c>
      <c r="H32" t="s">
        <v>165</v>
      </c>
      <c r="L32" s="14"/>
      <c r="W32" s="3"/>
      <c r="X32" s="1"/>
      <c r="Y32" t="s">
        <v>165</v>
      </c>
      <c r="Z32" s="13"/>
      <c r="AA32" s="13"/>
      <c r="AB32" s="13"/>
      <c r="AC32" s="13"/>
      <c r="AD32" s="13"/>
      <c r="AE32" s="13"/>
      <c r="AF32" s="13"/>
      <c r="AG32" s="13"/>
      <c r="AK32" t="s">
        <v>165</v>
      </c>
    </row>
    <row r="33" spans="1:36" x14ac:dyDescent="0.25">
      <c r="A33" s="122" t="s">
        <v>209</v>
      </c>
      <c r="B33" s="122" t="s">
        <v>253</v>
      </c>
      <c r="C33" s="123"/>
      <c r="D33" s="14">
        <v>3</v>
      </c>
      <c r="E33" s="1"/>
      <c r="H33" t="s">
        <v>165</v>
      </c>
      <c r="J33" t="s">
        <v>262</v>
      </c>
      <c r="L33" s="14"/>
      <c r="U33" s="3" t="s">
        <v>165</v>
      </c>
      <c r="W33" s="3"/>
      <c r="X33" s="1"/>
      <c r="Z33" s="13"/>
      <c r="AA33" s="13"/>
      <c r="AB33" s="13"/>
      <c r="AC33" s="13"/>
      <c r="AD33" s="13"/>
      <c r="AE33" s="13"/>
      <c r="AF33" s="13"/>
      <c r="AG33" s="13"/>
    </row>
    <row r="34" spans="1:36" ht="13" x14ac:dyDescent="0.3">
      <c r="C34" s="86" t="s">
        <v>208</v>
      </c>
      <c r="D34" s="109">
        <f>SUM(D31:D33)</f>
        <v>23</v>
      </c>
      <c r="E34" t="s">
        <v>165</v>
      </c>
      <c r="F34" s="14" t="s">
        <v>165</v>
      </c>
      <c r="G34" t="s">
        <v>165</v>
      </c>
      <c r="H34" t="s">
        <v>165</v>
      </c>
      <c r="K34" t="s">
        <v>165</v>
      </c>
      <c r="L34" s="14"/>
      <c r="T34" s="67"/>
      <c r="U34" s="67" t="s">
        <v>165</v>
      </c>
      <c r="V34" s="67"/>
      <c r="W34" s="3"/>
      <c r="X34" s="1"/>
      <c r="Z34" s="13"/>
      <c r="AA34" s="13"/>
      <c r="AB34" s="13"/>
      <c r="AC34" s="13"/>
      <c r="AD34" s="13"/>
      <c r="AE34" s="13"/>
      <c r="AF34" s="13"/>
      <c r="AG34" s="13"/>
      <c r="AI34" t="s">
        <v>165</v>
      </c>
      <c r="AJ34" t="s">
        <v>165</v>
      </c>
    </row>
    <row r="35" spans="1:36" ht="13" x14ac:dyDescent="0.3">
      <c r="C35" s="86"/>
      <c r="D35" s="127"/>
      <c r="L35" s="14"/>
      <c r="T35" s="67"/>
      <c r="U35" s="67"/>
      <c r="V35" s="67"/>
      <c r="W35" s="3"/>
      <c r="X35" s="1"/>
      <c r="Z35" s="13"/>
      <c r="AA35" s="13" t="s">
        <v>165</v>
      </c>
      <c r="AB35" s="13"/>
      <c r="AC35" s="13"/>
      <c r="AD35" s="13"/>
      <c r="AE35" s="13"/>
      <c r="AF35" s="13"/>
      <c r="AG35" s="13"/>
    </row>
    <row r="36" spans="1:36" ht="13" x14ac:dyDescent="0.3">
      <c r="C36" s="86"/>
      <c r="D36" s="127"/>
      <c r="L36" s="14"/>
      <c r="T36" s="67"/>
      <c r="U36" s="67"/>
      <c r="V36" s="67"/>
      <c r="W36" s="3"/>
      <c r="X36" s="1"/>
      <c r="Z36" s="13"/>
      <c r="AA36" s="13"/>
      <c r="AB36" s="13"/>
      <c r="AC36" s="13"/>
      <c r="AD36" s="13"/>
      <c r="AE36" s="13"/>
      <c r="AF36" s="13"/>
      <c r="AG36" s="13"/>
    </row>
    <row r="37" spans="1:36" ht="13" x14ac:dyDescent="0.25">
      <c r="A37" s="91" t="s">
        <v>73</v>
      </c>
      <c r="B37" s="91" t="s">
        <v>74</v>
      </c>
      <c r="C37" s="1">
        <v>12416</v>
      </c>
      <c r="D37" s="2">
        <v>40108857</v>
      </c>
      <c r="E37" s="88"/>
      <c r="F37" s="14">
        <f ca="1">INT(((TODAY() -C37)/365.25))</f>
        <v>90</v>
      </c>
      <c r="G37" t="s">
        <v>12</v>
      </c>
      <c r="H37" s="92" t="s">
        <v>165</v>
      </c>
      <c r="J37" t="s">
        <v>75</v>
      </c>
      <c r="L37" s="14">
        <v>22300</v>
      </c>
      <c r="M37" t="s">
        <v>30</v>
      </c>
      <c r="N37" t="s">
        <v>76</v>
      </c>
      <c r="O37" t="s">
        <v>77</v>
      </c>
      <c r="P37" s="10"/>
      <c r="S37" s="10" t="s">
        <v>165</v>
      </c>
      <c r="W37" s="3"/>
      <c r="X37" s="1"/>
      <c r="Z37" s="13"/>
      <c r="AA37" s="13"/>
      <c r="AB37" s="13"/>
      <c r="AC37" s="13"/>
      <c r="AD37" s="13"/>
      <c r="AE37" s="13"/>
      <c r="AF37" s="13"/>
      <c r="AG37" s="13"/>
    </row>
    <row r="38" spans="1:36" ht="13" x14ac:dyDescent="0.3">
      <c r="F38" s="14" t="s">
        <v>165</v>
      </c>
      <c r="H38" t="s">
        <v>165</v>
      </c>
      <c r="L38" s="14"/>
      <c r="T38" s="67"/>
      <c r="U38" s="67"/>
      <c r="V38" s="67"/>
      <c r="W38" s="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 spans="1:36" ht="13" x14ac:dyDescent="0.3">
      <c r="A39" s="86" t="s">
        <v>189</v>
      </c>
      <c r="B39" s="86"/>
      <c r="H39" t="s">
        <v>165</v>
      </c>
      <c r="L39" s="14"/>
      <c r="W39" s="3"/>
      <c r="Z39" s="13"/>
      <c r="AA39" s="13"/>
      <c r="AB39" s="13"/>
      <c r="AC39" s="13"/>
      <c r="AD39" s="13"/>
      <c r="AE39" s="13"/>
      <c r="AF39" s="13"/>
      <c r="AG39" s="13"/>
    </row>
    <row r="40" spans="1:36" ht="13" x14ac:dyDescent="0.3">
      <c r="A40" s="86"/>
      <c r="B40" s="86"/>
      <c r="L40" s="14"/>
      <c r="W40" s="3"/>
      <c r="Z40" s="13"/>
      <c r="AA40" s="13"/>
      <c r="AB40" s="13"/>
      <c r="AC40" s="13"/>
      <c r="AD40" s="13"/>
      <c r="AE40" s="13"/>
      <c r="AF40" s="13"/>
      <c r="AG40" s="13"/>
      <c r="AJ40" t="s">
        <v>165</v>
      </c>
    </row>
    <row r="41" spans="1:36" x14ac:dyDescent="0.25">
      <c r="A41" s="82" t="s">
        <v>19</v>
      </c>
      <c r="B41" s="82" t="s">
        <v>20</v>
      </c>
      <c r="C41" s="97">
        <v>18164</v>
      </c>
      <c r="D41" s="2">
        <v>40206041</v>
      </c>
      <c r="E41" s="72"/>
      <c r="F41" s="14">
        <f ca="1">INT(((TODAY() -C41)/365.25))</f>
        <v>74</v>
      </c>
      <c r="G41" t="s">
        <v>12</v>
      </c>
      <c r="H41" s="71" t="s">
        <v>190</v>
      </c>
      <c r="J41" t="s">
        <v>194</v>
      </c>
      <c r="L41" s="14" t="s">
        <v>168</v>
      </c>
      <c r="M41" t="s">
        <v>169</v>
      </c>
      <c r="N41" t="s">
        <v>170</v>
      </c>
      <c r="O41" t="s">
        <v>191</v>
      </c>
      <c r="W41" s="3"/>
      <c r="X41" s="1"/>
      <c r="Z41" s="13"/>
      <c r="AA41" s="13"/>
      <c r="AB41" s="13"/>
      <c r="AC41" s="13"/>
      <c r="AD41" s="13"/>
      <c r="AE41" s="13"/>
      <c r="AF41" s="13"/>
      <c r="AG41" s="13"/>
      <c r="AI41" s="3"/>
      <c r="AJ41" s="3"/>
    </row>
    <row r="42" spans="1:36" x14ac:dyDescent="0.25">
      <c r="A42" s="82" t="s">
        <v>180</v>
      </c>
      <c r="B42" s="82" t="s">
        <v>181</v>
      </c>
      <c r="C42" s="97">
        <v>21232</v>
      </c>
      <c r="D42" s="106">
        <v>40742279</v>
      </c>
      <c r="E42" s="107">
        <v>269764</v>
      </c>
      <c r="F42" s="14">
        <v>62</v>
      </c>
      <c r="G42" t="s">
        <v>12</v>
      </c>
      <c r="H42" t="s">
        <v>182</v>
      </c>
      <c r="J42" t="s">
        <v>183</v>
      </c>
      <c r="L42" s="14">
        <v>22660</v>
      </c>
      <c r="M42" t="s">
        <v>184</v>
      </c>
      <c r="N42" t="s">
        <v>206</v>
      </c>
      <c r="O42" t="s">
        <v>207</v>
      </c>
      <c r="P42" s="10"/>
      <c r="W42" s="3"/>
      <c r="X42" s="1"/>
      <c r="Z42" s="13"/>
      <c r="AA42" s="13"/>
      <c r="AB42" s="13"/>
      <c r="AC42" s="13"/>
      <c r="AD42" s="13"/>
      <c r="AE42" s="13"/>
      <c r="AF42" s="13"/>
      <c r="AG42" s="13"/>
    </row>
    <row r="43" spans="1:36" x14ac:dyDescent="0.25">
      <c r="A43" s="82" t="s">
        <v>180</v>
      </c>
      <c r="B43" s="82" t="s">
        <v>185</v>
      </c>
      <c r="C43" s="97">
        <v>20354</v>
      </c>
      <c r="D43" s="2">
        <v>40742280</v>
      </c>
      <c r="E43" s="73"/>
      <c r="F43" s="14">
        <f t="shared" ref="F43" ca="1" si="13">INT(((TODAY() -C43)/365.25))</f>
        <v>68</v>
      </c>
      <c r="G43" t="s">
        <v>18</v>
      </c>
      <c r="H43" s="71" t="s">
        <v>186</v>
      </c>
      <c r="J43" t="s">
        <v>183</v>
      </c>
      <c r="L43" s="14">
        <v>22660</v>
      </c>
      <c r="M43" t="s">
        <v>184</v>
      </c>
      <c r="N43" s="76">
        <v>296151979</v>
      </c>
      <c r="O43" s="75">
        <v>647284754</v>
      </c>
      <c r="P43" s="10"/>
      <c r="U43" s="78"/>
      <c r="V43" s="78"/>
      <c r="W43" s="3"/>
      <c r="X43" s="1"/>
      <c r="Z43" s="13"/>
      <c r="AA43" s="13"/>
      <c r="AB43" s="13"/>
      <c r="AC43" s="13"/>
      <c r="AD43" s="13"/>
      <c r="AE43" s="13"/>
      <c r="AF43" s="13"/>
      <c r="AG43" s="13"/>
    </row>
    <row r="44" spans="1:36" x14ac:dyDescent="0.25">
      <c r="A44" s="82" t="s">
        <v>80</v>
      </c>
      <c r="B44" s="82" t="s">
        <v>28</v>
      </c>
      <c r="C44" s="97">
        <v>19762</v>
      </c>
      <c r="D44" s="2">
        <v>40108740</v>
      </c>
      <c r="E44" s="72">
        <v>126269</v>
      </c>
      <c r="F44" s="14">
        <f t="shared" ref="F44" ca="1" si="14">INT(((TODAY() -C44)/365.25))</f>
        <v>69</v>
      </c>
      <c r="G44" t="s">
        <v>12</v>
      </c>
      <c r="H44" t="s">
        <v>81</v>
      </c>
      <c r="J44" t="s">
        <v>82</v>
      </c>
      <c r="L44" s="14">
        <v>22300</v>
      </c>
      <c r="M44" t="s">
        <v>30</v>
      </c>
      <c r="N44" t="s">
        <v>83</v>
      </c>
      <c r="O44" t="s">
        <v>84</v>
      </c>
      <c r="P44" s="10"/>
      <c r="U44" s="3" t="s">
        <v>165</v>
      </c>
      <c r="W44" s="3"/>
      <c r="X44" s="1"/>
      <c r="Z44" s="13"/>
      <c r="AA44" s="13"/>
      <c r="AB44" s="13"/>
      <c r="AC44" s="13"/>
      <c r="AD44" s="13"/>
      <c r="AE44" s="13"/>
      <c r="AF44" s="13"/>
      <c r="AG44" s="13"/>
      <c r="AI44" t="s">
        <v>165</v>
      </c>
    </row>
    <row r="45" spans="1:36" ht="15" customHeight="1" x14ac:dyDescent="0.25">
      <c r="A45" s="82" t="s">
        <v>112</v>
      </c>
      <c r="B45" s="82" t="s">
        <v>113</v>
      </c>
      <c r="C45" s="97">
        <v>12590</v>
      </c>
      <c r="D45" s="2">
        <v>40108738</v>
      </c>
      <c r="E45" s="73"/>
      <c r="F45" s="14">
        <f t="shared" ref="F45" ca="1" si="15">INT(((TODAY() -C45)/365.25))</f>
        <v>89</v>
      </c>
      <c r="G45" t="s">
        <v>12</v>
      </c>
      <c r="H45" t="s">
        <v>114</v>
      </c>
      <c r="J45" t="s">
        <v>115</v>
      </c>
      <c r="K45" t="s">
        <v>116</v>
      </c>
      <c r="L45" s="14">
        <v>22300</v>
      </c>
      <c r="M45" t="s">
        <v>30</v>
      </c>
      <c r="N45" t="s">
        <v>117</v>
      </c>
      <c r="O45" t="s">
        <v>118</v>
      </c>
      <c r="P45" s="10"/>
      <c r="W45" s="3"/>
      <c r="X45" s="97"/>
      <c r="Z45" s="13"/>
      <c r="AA45" s="13"/>
      <c r="AB45" s="13"/>
      <c r="AC45" s="13"/>
      <c r="AD45" s="13"/>
      <c r="AE45" s="13"/>
      <c r="AF45" s="13"/>
      <c r="AG45" s="13"/>
    </row>
    <row r="46" spans="1:36" x14ac:dyDescent="0.25">
      <c r="A46" s="82" t="s">
        <v>107</v>
      </c>
      <c r="B46" s="82" t="s">
        <v>108</v>
      </c>
      <c r="C46" s="97">
        <v>13319</v>
      </c>
      <c r="D46" s="2">
        <v>40108875</v>
      </c>
      <c r="E46" s="72"/>
      <c r="F46" s="14">
        <f t="shared" ref="F46" ca="1" si="16">INT(((TODAY() -C46)/365.25))</f>
        <v>87</v>
      </c>
      <c r="G46" t="s">
        <v>12</v>
      </c>
      <c r="H46" t="s">
        <v>109</v>
      </c>
      <c r="J46" t="s">
        <v>110</v>
      </c>
      <c r="L46" s="14">
        <v>22300</v>
      </c>
      <c r="M46" t="s">
        <v>95</v>
      </c>
      <c r="N46" t="s">
        <v>111</v>
      </c>
      <c r="P46" s="10"/>
      <c r="W46" s="3"/>
      <c r="X46" s="1"/>
      <c r="Z46" s="13"/>
      <c r="AA46" s="13"/>
      <c r="AB46" s="13"/>
      <c r="AC46" s="13"/>
      <c r="AD46" s="13"/>
      <c r="AE46" s="13"/>
      <c r="AF46" s="13"/>
      <c r="AG46" s="13"/>
    </row>
    <row r="47" spans="1:36" x14ac:dyDescent="0.25">
      <c r="A47" s="82" t="s">
        <v>64</v>
      </c>
      <c r="B47" s="82" t="s">
        <v>70</v>
      </c>
      <c r="C47" s="97">
        <v>18076</v>
      </c>
      <c r="D47" s="2">
        <v>40812585</v>
      </c>
      <c r="E47" s="73"/>
      <c r="F47" s="14">
        <f t="shared" ref="F47" ca="1" si="17">INT(((TODAY() -C47)/365.25))</f>
        <v>74</v>
      </c>
      <c r="G47" t="s">
        <v>18</v>
      </c>
      <c r="H47" t="s">
        <v>71</v>
      </c>
      <c r="J47" t="s">
        <v>72</v>
      </c>
      <c r="L47" s="14">
        <v>22300</v>
      </c>
      <c r="M47" t="s">
        <v>30</v>
      </c>
      <c r="N47" t="s">
        <v>68</v>
      </c>
      <c r="P47" s="10"/>
      <c r="T47" s="94"/>
      <c r="W47" s="3"/>
      <c r="X47" s="1"/>
      <c r="Z47" s="13"/>
      <c r="AA47" s="13"/>
      <c r="AB47" s="13"/>
      <c r="AC47" s="13"/>
      <c r="AD47" s="13"/>
      <c r="AE47" s="13"/>
      <c r="AF47" s="13"/>
      <c r="AG47" s="13"/>
    </row>
    <row r="48" spans="1:36" x14ac:dyDescent="0.25">
      <c r="A48" s="82" t="s">
        <v>85</v>
      </c>
      <c r="B48" s="82" t="s">
        <v>86</v>
      </c>
      <c r="C48" s="97">
        <v>23584</v>
      </c>
      <c r="D48" s="2">
        <v>40435199</v>
      </c>
      <c r="E48" s="72"/>
      <c r="F48" s="14">
        <f t="shared" ref="F48" ca="1" si="18">INT(((TODAY() -C48)/365.25))</f>
        <v>59</v>
      </c>
      <c r="G48" t="s">
        <v>12</v>
      </c>
      <c r="H48" t="s">
        <v>87</v>
      </c>
      <c r="J48" t="s">
        <v>88</v>
      </c>
      <c r="L48" s="14">
        <v>22300</v>
      </c>
      <c r="M48" t="s">
        <v>30</v>
      </c>
      <c r="N48" t="s">
        <v>89</v>
      </c>
      <c r="O48" t="s">
        <v>90</v>
      </c>
      <c r="P48" s="10"/>
      <c r="R48" s="94"/>
      <c r="W48" s="3"/>
      <c r="X48" s="1"/>
      <c r="Z48" s="13"/>
      <c r="AA48" s="13"/>
      <c r="AB48" s="13"/>
      <c r="AC48" s="13"/>
      <c r="AD48" s="13"/>
      <c r="AE48" s="13"/>
      <c r="AF48" s="13"/>
      <c r="AG48" s="13"/>
    </row>
    <row r="49" spans="1:76" s="82" customFormat="1" x14ac:dyDescent="0.25">
      <c r="A49" t="s">
        <v>174</v>
      </c>
      <c r="B49" t="s">
        <v>175</v>
      </c>
      <c r="C49" s="83">
        <v>18724</v>
      </c>
      <c r="D49" s="2">
        <v>40701847</v>
      </c>
      <c r="E49" s="73"/>
      <c r="F49" s="84">
        <f t="shared" ref="F49:F52" ca="1" si="19">INT(((TODAY() -C49)/365.25))</f>
        <v>72</v>
      </c>
      <c r="G49" s="82" t="s">
        <v>12</v>
      </c>
      <c r="H49" s="87" t="s">
        <v>192</v>
      </c>
      <c r="J49" s="82" t="s">
        <v>176</v>
      </c>
      <c r="K49" s="82" t="s">
        <v>177</v>
      </c>
      <c r="L49" s="84">
        <v>22300</v>
      </c>
      <c r="M49" s="82" t="s">
        <v>30</v>
      </c>
      <c r="O49" s="82" t="s">
        <v>178</v>
      </c>
      <c r="P49" s="10"/>
      <c r="Q49" s="10"/>
      <c r="R49" s="90"/>
      <c r="S49" s="10"/>
      <c r="T49" s="3"/>
      <c r="U49" s="3"/>
      <c r="V49" s="3"/>
      <c r="W49" s="3"/>
      <c r="X49" s="1"/>
      <c r="Y49"/>
      <c r="Z49" s="13"/>
      <c r="AA49" s="13"/>
      <c r="AB49" s="13"/>
      <c r="AC49" s="13"/>
      <c r="AD49" s="13"/>
      <c r="AE49" s="13"/>
      <c r="AF49" s="13"/>
      <c r="AG49" s="13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</row>
    <row r="50" spans="1:76" x14ac:dyDescent="0.25">
      <c r="A50" t="s">
        <v>143</v>
      </c>
      <c r="B50" t="s">
        <v>144</v>
      </c>
      <c r="C50" s="1">
        <v>19515</v>
      </c>
      <c r="D50" s="2">
        <v>40108824</v>
      </c>
      <c r="E50" s="72">
        <v>493341</v>
      </c>
      <c r="F50" s="14">
        <f t="shared" ca="1" si="19"/>
        <v>70</v>
      </c>
      <c r="G50" t="s">
        <v>12</v>
      </c>
      <c r="H50" t="s">
        <v>145</v>
      </c>
      <c r="J50" t="s">
        <v>146</v>
      </c>
      <c r="K50" t="s">
        <v>79</v>
      </c>
      <c r="L50" s="14">
        <v>22300</v>
      </c>
      <c r="M50" t="s">
        <v>30</v>
      </c>
      <c r="N50" t="s">
        <v>147</v>
      </c>
      <c r="O50" t="s">
        <v>148</v>
      </c>
      <c r="W50" s="3"/>
      <c r="X50" s="1"/>
      <c r="Z50" s="13"/>
      <c r="AA50" s="13"/>
      <c r="AB50" s="13"/>
      <c r="AC50" s="13"/>
      <c r="AD50" s="13"/>
      <c r="AE50" s="13"/>
      <c r="AF50" s="13"/>
      <c r="AG50" s="13"/>
    </row>
    <row r="51" spans="1:76" x14ac:dyDescent="0.25">
      <c r="A51" t="s">
        <v>143</v>
      </c>
      <c r="B51" t="s">
        <v>149</v>
      </c>
      <c r="C51" s="1">
        <v>20127</v>
      </c>
      <c r="D51" s="2">
        <v>40108822</v>
      </c>
      <c r="E51" s="72">
        <v>529318</v>
      </c>
      <c r="F51" s="14">
        <f t="shared" ca="1" si="19"/>
        <v>68</v>
      </c>
      <c r="G51" t="s">
        <v>18</v>
      </c>
      <c r="H51" t="s">
        <v>150</v>
      </c>
      <c r="J51" t="s">
        <v>146</v>
      </c>
      <c r="K51" t="s">
        <v>79</v>
      </c>
      <c r="L51" s="14">
        <v>22300</v>
      </c>
      <c r="M51" t="s">
        <v>30</v>
      </c>
      <c r="N51" t="s">
        <v>147</v>
      </c>
      <c r="O51" t="s">
        <v>151</v>
      </c>
      <c r="W51" s="3"/>
      <c r="X51" s="1"/>
      <c r="Z51" s="13"/>
      <c r="AA51" s="13"/>
      <c r="AB51" s="13"/>
      <c r="AC51" s="13"/>
      <c r="AD51" s="13"/>
      <c r="AE51" s="13"/>
      <c r="AF51" s="13"/>
      <c r="AG51" s="13"/>
    </row>
    <row r="52" spans="1:76" x14ac:dyDescent="0.25">
      <c r="A52" t="s">
        <v>60</v>
      </c>
      <c r="B52" t="s">
        <v>28</v>
      </c>
      <c r="C52" s="1">
        <v>19458</v>
      </c>
      <c r="D52" s="2">
        <v>40108687</v>
      </c>
      <c r="E52" s="126"/>
      <c r="F52" s="14">
        <f t="shared" ca="1" si="19"/>
        <v>70</v>
      </c>
      <c r="G52" t="s">
        <v>12</v>
      </c>
      <c r="H52" t="s">
        <v>205</v>
      </c>
      <c r="J52" t="s">
        <v>61</v>
      </c>
      <c r="L52" s="14">
        <v>22300</v>
      </c>
      <c r="M52" t="s">
        <v>30</v>
      </c>
      <c r="N52" t="s">
        <v>62</v>
      </c>
      <c r="O52" t="s">
        <v>63</v>
      </c>
      <c r="Q52" s="10">
        <v>1</v>
      </c>
      <c r="T52" s="3">
        <v>14</v>
      </c>
      <c r="U52" s="3">
        <v>22</v>
      </c>
      <c r="W52" s="3">
        <f t="shared" ref="W52" si="20">T52+U52+V52</f>
        <v>36</v>
      </c>
      <c r="X52" s="1">
        <v>44203</v>
      </c>
      <c r="Y52" t="s">
        <v>60</v>
      </c>
      <c r="Z52" s="13" t="str">
        <f t="shared" ca="1" si="4"/>
        <v xml:space="preserve"> </v>
      </c>
      <c r="AA52" s="13" t="str">
        <f t="shared" ca="1" si="5"/>
        <v xml:space="preserve"> </v>
      </c>
      <c r="AB52" s="13" t="str">
        <f t="shared" ca="1" si="6"/>
        <v xml:space="preserve"> </v>
      </c>
      <c r="AC52" s="13" t="str">
        <f t="shared" ca="1" si="7"/>
        <v xml:space="preserve"> </v>
      </c>
      <c r="AD52" s="13" t="str">
        <f t="shared" ca="1" si="8"/>
        <v xml:space="preserve"> </v>
      </c>
      <c r="AE52" s="13">
        <f t="shared" ca="1" si="9"/>
        <v>1</v>
      </c>
      <c r="AF52" s="13" t="str">
        <f t="shared" ca="1" si="10"/>
        <v xml:space="preserve"> </v>
      </c>
      <c r="AG52" s="13" t="str">
        <f t="shared" ca="1" si="1"/>
        <v xml:space="preserve"> </v>
      </c>
      <c r="AI52" s="3"/>
      <c r="AJ52" t="s">
        <v>165</v>
      </c>
    </row>
    <row r="53" spans="1:76" ht="13" x14ac:dyDescent="0.3">
      <c r="C53" s="1"/>
      <c r="D53" s="2"/>
      <c r="E53" s="89"/>
      <c r="H53" s="92"/>
      <c r="P53" s="10"/>
      <c r="W53" s="3"/>
      <c r="X53" s="1"/>
      <c r="Z53" s="13"/>
      <c r="AA53" s="13"/>
      <c r="AB53" s="13"/>
      <c r="AC53" s="13"/>
      <c r="AD53" s="13"/>
      <c r="AE53" s="13"/>
      <c r="AF53" s="13"/>
      <c r="AG53" s="13"/>
      <c r="AI53" s="3"/>
      <c r="AJ53" s="3"/>
    </row>
    <row r="54" spans="1:76" x14ac:dyDescent="0.25">
      <c r="E54" t="s">
        <v>165</v>
      </c>
      <c r="W54" s="3"/>
    </row>
    <row r="55" spans="1:76" x14ac:dyDescent="0.25">
      <c r="F55" s="14" t="s">
        <v>165</v>
      </c>
      <c r="BX55" t="s">
        <v>165</v>
      </c>
    </row>
    <row r="56" spans="1:76" x14ac:dyDescent="0.25">
      <c r="B56" t="s">
        <v>165</v>
      </c>
    </row>
    <row r="57" spans="1:76" x14ac:dyDescent="0.25">
      <c r="Y57" t="s">
        <v>165</v>
      </c>
    </row>
    <row r="59" spans="1:76" x14ac:dyDescent="0.25">
      <c r="H59" t="s">
        <v>165</v>
      </c>
    </row>
    <row r="62" spans="1:76" x14ac:dyDescent="0.25">
      <c r="G62" t="s">
        <v>165</v>
      </c>
      <c r="H62" t="s">
        <v>165</v>
      </c>
    </row>
  </sheetData>
  <mergeCells count="1">
    <mergeCell ref="Z1:AG1"/>
  </mergeCells>
  <hyperlinks>
    <hyperlink ref="H5" r:id="rId1" xr:uid="{00000000-0004-0000-0000-000000000000}"/>
    <hyperlink ref="H6" r:id="rId2" xr:uid="{00000000-0004-0000-0000-000002000000}"/>
    <hyperlink ref="H16" r:id="rId3" xr:uid="{00000000-0004-0000-0000-000005000000}"/>
    <hyperlink ref="H49" r:id="rId4" xr:uid="{B4D12565-A06D-4E36-AF31-658E6B29A91D}"/>
    <hyperlink ref="H43" r:id="rId5" display="guy.resmond@gmail.com" xr:uid="{00EF71EB-5204-4021-9D7B-389E7B9E6BAD}"/>
    <hyperlink ref="H23" r:id="rId6" xr:uid="{4634C2A1-4151-4B37-9733-236B0F1351C1}"/>
    <hyperlink ref="H11" r:id="rId7" xr:uid="{EA189A3D-49A6-4C53-9975-980FFF07EB1E}"/>
    <hyperlink ref="H26" r:id="rId8" xr:uid="{E7B44D36-D77D-4F19-8C5C-9B1C8AD8B505}"/>
    <hyperlink ref="H17" r:id="rId9" xr:uid="{6DE5A3B0-7235-4838-AAD1-A62AD5ABFE08}"/>
  </hyperlinks>
  <pageMargins left="0.31496062992125984" right="0" top="0.59055118110236227" bottom="0" header="0.51181102362204722" footer="0.11811023622047245"/>
  <pageSetup paperSize="9" scale="55" fitToWidth="3" orientation="landscape" horizontalDpi="4294967293" verticalDpi="4294967293"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M43"/>
  <sheetViews>
    <sheetView zoomScaleNormal="100" zoomScaleSheetLayoutView="100" workbookViewId="0">
      <selection activeCell="K35" sqref="K35"/>
    </sheetView>
  </sheetViews>
  <sheetFormatPr baseColWidth="10" defaultColWidth="11.453125" defaultRowHeight="10" x14ac:dyDescent="0.2"/>
  <cols>
    <col min="1" max="1" width="7.6328125" style="20" customWidth="1"/>
    <col min="2" max="2" width="19.36328125" style="20" customWidth="1"/>
    <col min="3" max="3" width="15.6328125" style="20" customWidth="1"/>
    <col min="4" max="4" width="12.6328125" style="41" customWidth="1"/>
    <col min="5" max="5" width="12.6328125" style="52" customWidth="1"/>
    <col min="6" max="6" width="6.36328125" style="55" customWidth="1"/>
    <col min="7" max="7" width="13.453125" style="64" customWidth="1"/>
    <col min="8" max="8" width="8.90625" style="52" customWidth="1"/>
    <col min="9" max="9" width="8.54296875" style="20" customWidth="1"/>
    <col min="10" max="10" width="11.453125" style="20"/>
    <col min="11" max="11" width="8.453125" style="20" customWidth="1"/>
    <col min="12" max="12" width="6.6328125" style="20" customWidth="1"/>
    <col min="13" max="16384" width="11.453125" style="20"/>
  </cols>
  <sheetData>
    <row r="1" spans="1:9" ht="18.5" thickBot="1" x14ac:dyDescent="0.45">
      <c r="A1" s="15"/>
      <c r="B1" s="16" t="s">
        <v>158</v>
      </c>
      <c r="C1" s="17"/>
      <c r="D1" s="18"/>
      <c r="E1" s="19">
        <v>45292</v>
      </c>
      <c r="F1" s="20"/>
      <c r="G1" s="21"/>
      <c r="H1" s="20"/>
    </row>
    <row r="2" spans="1:9" ht="18" x14ac:dyDescent="0.4">
      <c r="A2" s="22" t="s">
        <v>159</v>
      </c>
      <c r="B2" s="23"/>
      <c r="C2" s="24"/>
      <c r="D2" s="25"/>
      <c r="E2" s="26"/>
      <c r="F2" s="20"/>
      <c r="G2" s="42"/>
      <c r="H2" s="41"/>
    </row>
    <row r="3" spans="1:9" s="31" customFormat="1" x14ac:dyDescent="0.25">
      <c r="A3" s="27"/>
      <c r="B3" s="28"/>
      <c r="C3" s="27"/>
      <c r="D3" s="29" t="s">
        <v>160</v>
      </c>
      <c r="E3" s="30"/>
      <c r="G3" s="42"/>
      <c r="H3" s="69"/>
    </row>
    <row r="4" spans="1:9" x14ac:dyDescent="0.2">
      <c r="A4" s="32"/>
      <c r="B4" s="33" t="s">
        <v>223</v>
      </c>
      <c r="C4" s="34"/>
      <c r="D4" s="35">
        <v>14</v>
      </c>
      <c r="E4" s="20"/>
      <c r="F4" s="20"/>
      <c r="G4" s="42"/>
      <c r="H4" s="69"/>
    </row>
    <row r="5" spans="1:9" x14ac:dyDescent="0.2">
      <c r="A5" s="32"/>
      <c r="B5" s="33"/>
      <c r="C5" s="34"/>
      <c r="D5" s="36"/>
      <c r="E5" s="20"/>
      <c r="F5" s="20"/>
      <c r="G5" s="42"/>
      <c r="H5" s="69"/>
    </row>
    <row r="6" spans="1:9" ht="11.25" customHeight="1" x14ac:dyDescent="0.2">
      <c r="A6" s="32"/>
      <c r="B6" s="28" t="s">
        <v>224</v>
      </c>
      <c r="C6" s="30"/>
      <c r="D6" s="35">
        <v>23</v>
      </c>
      <c r="E6" s="20"/>
      <c r="F6" s="20"/>
      <c r="G6" s="42"/>
      <c r="H6" s="20"/>
    </row>
    <row r="7" spans="1:9" s="39" customFormat="1" x14ac:dyDescent="0.25">
      <c r="A7" s="37"/>
      <c r="B7" s="28"/>
      <c r="C7" s="38"/>
      <c r="D7" s="29"/>
      <c r="E7" s="30"/>
      <c r="G7" s="42"/>
      <c r="H7" s="43"/>
    </row>
    <row r="8" spans="1:9" s="45" customFormat="1" x14ac:dyDescent="0.2">
      <c r="A8" s="27"/>
      <c r="B8" s="27" t="s">
        <v>225</v>
      </c>
      <c r="C8" s="27"/>
      <c r="D8" s="29">
        <v>8</v>
      </c>
      <c r="E8" s="40"/>
      <c r="F8" s="41"/>
      <c r="G8" s="42"/>
      <c r="H8" s="43"/>
      <c r="I8" s="44"/>
    </row>
    <row r="9" spans="1:9" s="45" customFormat="1" ht="11.5" x14ac:dyDescent="0.25">
      <c r="A9" s="32"/>
      <c r="B9" s="27"/>
      <c r="C9" s="27"/>
      <c r="D9" s="29"/>
      <c r="E9" s="40"/>
      <c r="G9" s="42"/>
      <c r="H9" s="70"/>
      <c r="I9" s="44"/>
    </row>
    <row r="10" spans="1:9" s="45" customFormat="1" x14ac:dyDescent="0.25">
      <c r="A10" s="32"/>
      <c r="B10" s="32"/>
      <c r="C10" s="27"/>
      <c r="D10" s="29"/>
      <c r="E10" s="40"/>
      <c r="G10" s="42"/>
      <c r="H10" s="46"/>
      <c r="I10" s="47"/>
    </row>
    <row r="11" spans="1:9" s="45" customFormat="1" x14ac:dyDescent="0.25">
      <c r="A11" s="32"/>
      <c r="B11" s="48"/>
      <c r="C11" s="27"/>
      <c r="D11" s="29"/>
      <c r="E11" s="40"/>
      <c r="G11" s="42"/>
      <c r="H11" s="46"/>
    </row>
    <row r="12" spans="1:9" s="45" customFormat="1" x14ac:dyDescent="0.2">
      <c r="A12" s="32"/>
      <c r="B12" s="32"/>
      <c r="C12" s="27"/>
      <c r="D12" s="29"/>
      <c r="E12" s="40"/>
      <c r="F12" s="20"/>
      <c r="G12" s="42"/>
      <c r="H12" s="46"/>
    </row>
    <row r="13" spans="1:9" x14ac:dyDescent="0.2">
      <c r="A13" s="32"/>
      <c r="B13" s="33"/>
      <c r="C13" s="30"/>
      <c r="D13" s="35"/>
      <c r="E13" s="40"/>
      <c r="F13" s="45"/>
      <c r="G13" s="42"/>
      <c r="H13" s="41"/>
    </row>
    <row r="14" spans="1:9" s="45" customFormat="1" x14ac:dyDescent="0.2">
      <c r="A14" s="32"/>
      <c r="B14" s="48"/>
      <c r="C14" s="27"/>
      <c r="D14" s="35"/>
      <c r="E14" s="30"/>
      <c r="F14" s="20"/>
      <c r="G14" s="42"/>
      <c r="H14" s="41"/>
    </row>
    <row r="15" spans="1:9" x14ac:dyDescent="0.2">
      <c r="A15" s="32"/>
      <c r="D15" s="36"/>
      <c r="E15" s="36"/>
      <c r="F15" s="20"/>
      <c r="G15" s="42"/>
      <c r="H15" s="41"/>
    </row>
    <row r="16" spans="1:9" x14ac:dyDescent="0.2">
      <c r="A16" s="32"/>
      <c r="D16" s="36"/>
      <c r="E16" s="36"/>
      <c r="F16" s="20"/>
      <c r="G16" s="42"/>
      <c r="H16" s="20"/>
    </row>
    <row r="17" spans="1:13" ht="10.5" x14ac:dyDescent="0.2">
      <c r="A17" s="49" t="s">
        <v>161</v>
      </c>
      <c r="C17" s="30"/>
      <c r="D17" s="35"/>
      <c r="E17" s="36"/>
      <c r="F17" s="20"/>
      <c r="G17" s="42"/>
      <c r="H17" s="20"/>
    </row>
    <row r="18" spans="1:13" ht="11.25" customHeight="1" x14ac:dyDescent="0.2">
      <c r="A18" s="32"/>
      <c r="B18" s="50" t="s">
        <v>228</v>
      </c>
      <c r="C18" s="101">
        <f>'adhérent-cyclo-ASPTT'!U3</f>
        <v>12</v>
      </c>
      <c r="D18" s="35"/>
      <c r="E18" s="35"/>
      <c r="F18" s="20"/>
      <c r="G18" s="42"/>
      <c r="H18" s="20"/>
    </row>
    <row r="19" spans="1:13" ht="12.5" x14ac:dyDescent="0.25">
      <c r="A19" s="32"/>
      <c r="B19" s="130" t="s">
        <v>227</v>
      </c>
      <c r="C19" s="125">
        <f>'adhérent-cyclo-ASPTT'!$R$3</f>
        <v>11</v>
      </c>
      <c r="D19" s="35"/>
      <c r="E19" s="51"/>
      <c r="F19" s="41"/>
      <c r="G19" s="20"/>
      <c r="J19" s="53"/>
      <c r="K19" s="53"/>
      <c r="M19" s="42"/>
    </row>
    <row r="20" spans="1:13" ht="10.5" customHeight="1" x14ac:dyDescent="0.25">
      <c r="A20" s="32"/>
      <c r="B20" s="131"/>
      <c r="E20" s="54"/>
      <c r="G20" s="56"/>
      <c r="H20" s="56"/>
      <c r="I20" s="20" t="s">
        <v>165</v>
      </c>
      <c r="J20" s="53"/>
      <c r="K20" s="53"/>
      <c r="M20" s="42"/>
    </row>
    <row r="21" spans="1:13" ht="12.5" x14ac:dyDescent="0.25">
      <c r="A21" s="32"/>
      <c r="B21" s="132" t="s">
        <v>229</v>
      </c>
      <c r="C21" s="117" t="s">
        <v>199</v>
      </c>
      <c r="D21" s="118">
        <f>'adhérent-cyclo-ASPTT'!$W$3</f>
        <v>644</v>
      </c>
      <c r="E21" s="41"/>
      <c r="G21" s="56"/>
      <c r="H21" s="56"/>
      <c r="J21" s="53"/>
      <c r="K21" s="53"/>
      <c r="M21" s="31"/>
    </row>
    <row r="22" spans="1:13" ht="12.5" x14ac:dyDescent="0.25">
      <c r="A22" s="32"/>
      <c r="B22" s="133"/>
      <c r="C22" s="102" t="s">
        <v>167</v>
      </c>
      <c r="D22" s="112">
        <f>SUMIF(D21,D23+D24+D25)</f>
        <v>644</v>
      </c>
      <c r="E22" s="41"/>
      <c r="G22" s="56"/>
      <c r="H22" s="56"/>
      <c r="J22" s="53"/>
      <c r="K22" s="53"/>
    </row>
    <row r="23" spans="1:13" ht="12.5" x14ac:dyDescent="0.25">
      <c r="A23" s="32"/>
      <c r="B23" s="133"/>
      <c r="C23" s="120" t="s">
        <v>226</v>
      </c>
      <c r="D23" s="113">
        <f>'adhérent-cyclo-ASPTT'!$U$2</f>
        <v>276</v>
      </c>
      <c r="E23" s="41"/>
      <c r="G23" s="57"/>
      <c r="H23" s="56"/>
      <c r="J23" s="53"/>
      <c r="K23" s="53"/>
      <c r="L23" s="20" t="s">
        <v>165</v>
      </c>
    </row>
    <row r="24" spans="1:13" ht="12.5" x14ac:dyDescent="0.25">
      <c r="A24" s="32"/>
      <c r="B24" s="133"/>
      <c r="C24" s="119" t="s">
        <v>227</v>
      </c>
      <c r="D24" s="114">
        <f>'adhérent-cyclo-ASPTT'!$V$2</f>
        <v>88</v>
      </c>
      <c r="E24" s="58"/>
      <c r="G24" s="57"/>
      <c r="H24" s="56"/>
      <c r="J24" s="53"/>
      <c r="K24" s="53"/>
    </row>
    <row r="25" spans="1:13" ht="12.5" x14ac:dyDescent="0.25">
      <c r="A25" s="32"/>
      <c r="B25" s="42"/>
      <c r="C25" s="100" t="s">
        <v>200</v>
      </c>
      <c r="D25" s="115">
        <f>'adhérent-cyclo-ASPTT'!$T$2</f>
        <v>280</v>
      </c>
      <c r="E25" s="58"/>
      <c r="G25" s="57"/>
      <c r="H25" s="56"/>
      <c r="J25" s="53"/>
      <c r="K25" s="53"/>
    </row>
    <row r="26" spans="1:13" ht="12.5" x14ac:dyDescent="0.25">
      <c r="A26" s="32"/>
      <c r="B26" s="42"/>
      <c r="C26" s="99"/>
      <c r="D26" s="25"/>
      <c r="E26" s="58"/>
      <c r="G26" s="57"/>
      <c r="H26" s="56"/>
      <c r="J26" s="53"/>
      <c r="K26" s="53"/>
    </row>
    <row r="27" spans="1:13" ht="12.5" x14ac:dyDescent="0.25">
      <c r="A27" s="49" t="s">
        <v>162</v>
      </c>
      <c r="B27" s="59"/>
      <c r="C27" s="27"/>
      <c r="D27" s="25"/>
      <c r="E27" s="58"/>
      <c r="F27" s="60"/>
      <c r="G27" s="57"/>
      <c r="H27" s="56"/>
      <c r="I27" s="20" t="s">
        <v>165</v>
      </c>
      <c r="J27" s="53"/>
      <c r="K27" s="53" t="s">
        <v>165</v>
      </c>
      <c r="M27" s="20" t="s">
        <v>165</v>
      </c>
    </row>
    <row r="28" spans="1:13" ht="13" x14ac:dyDescent="0.25">
      <c r="A28" s="48"/>
      <c r="B28" s="61" t="s">
        <v>163</v>
      </c>
      <c r="C28" s="98">
        <f ca="1">'adhérent-cyclo-ASPTT'!$F$3</f>
        <v>74</v>
      </c>
      <c r="D28" s="116">
        <f ca="1">'adhérent-cyclo-ASPTT'!$F$3</f>
        <v>74</v>
      </c>
      <c r="G28" s="56"/>
      <c r="H28" s="56"/>
    </row>
    <row r="29" spans="1:13" ht="12.5" x14ac:dyDescent="0.25">
      <c r="A29" s="32"/>
      <c r="B29" s="62" t="s">
        <v>164</v>
      </c>
      <c r="D29" s="121">
        <f ca="1">E1-(D28*365.25)</f>
        <v>18263.5</v>
      </c>
      <c r="G29" s="56"/>
      <c r="H29" s="56"/>
    </row>
    <row r="30" spans="1:13" x14ac:dyDescent="0.2">
      <c r="A30" s="37"/>
      <c r="E30" s="30"/>
      <c r="G30" s="63"/>
      <c r="H30" s="54"/>
    </row>
    <row r="31" spans="1:13" x14ac:dyDescent="0.2">
      <c r="A31" s="32"/>
      <c r="E31" s="30"/>
      <c r="G31" s="64" t="s">
        <v>165</v>
      </c>
    </row>
    <row r="32" spans="1:13" x14ac:dyDescent="0.2">
      <c r="A32" s="32"/>
      <c r="C32" s="65"/>
      <c r="D32" s="65"/>
      <c r="E32" s="30"/>
    </row>
    <row r="33" spans="1:8" s="31" customFormat="1" x14ac:dyDescent="0.25">
      <c r="A33" s="32"/>
      <c r="B33" s="33"/>
      <c r="C33" s="30"/>
      <c r="D33" s="65"/>
      <c r="E33" s="30"/>
    </row>
    <row r="34" spans="1:8" x14ac:dyDescent="0.2">
      <c r="E34" s="66"/>
      <c r="F34" s="60"/>
    </row>
    <row r="35" spans="1:8" ht="12.5" x14ac:dyDescent="0.25">
      <c r="E35" s="30"/>
      <c r="F35" s="52"/>
      <c r="G35" s="53"/>
      <c r="H35" s="56"/>
    </row>
    <row r="36" spans="1:8" x14ac:dyDescent="0.2">
      <c r="F36" s="60"/>
    </row>
    <row r="37" spans="1:8" x14ac:dyDescent="0.2">
      <c r="F37" s="60"/>
      <c r="H37" s="20"/>
    </row>
    <row r="38" spans="1:8" ht="12.5" x14ac:dyDescent="0.25">
      <c r="F38" s="56"/>
      <c r="G38" s="54"/>
      <c r="H38" s="36"/>
    </row>
    <row r="43" spans="1:8" x14ac:dyDescent="0.2">
      <c r="F43" s="55" t="s">
        <v>165</v>
      </c>
    </row>
  </sheetData>
  <mergeCells count="2">
    <mergeCell ref="B19:B20"/>
    <mergeCell ref="B21:B24"/>
  </mergeCells>
  <printOptions gridLines="1" gridLinesSet="0"/>
  <pageMargins left="0.51" right="0.52" top="0.57999999999999996" bottom="0.59055118110236227" header="0.39" footer="0.51181102362204722"/>
  <pageSetup paperSize="9" orientation="portrait" horizontalDpi="4294967293" verticalDpi="4294967293" r:id="rId1"/>
  <headerFooter alignWithMargins="0">
    <oddHeader>&amp;L&amp;D&amp;C&amp;F&amp;A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adhérent-cyclo-ASPTT</vt:lpstr>
      <vt:lpstr>recap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</dc:creator>
  <cp:lastModifiedBy>alain calvez</cp:lastModifiedBy>
  <cp:lastPrinted>2021-03-03T14:31:17Z</cp:lastPrinted>
  <dcterms:created xsi:type="dcterms:W3CDTF">2017-12-20T14:46:20Z</dcterms:created>
  <dcterms:modified xsi:type="dcterms:W3CDTF">2024-01-04T11:08:13Z</dcterms:modified>
</cp:coreProperties>
</file>