
<file path=[Content_Types].xml><?xml version="1.0" encoding="utf-8"?>
<Types xmlns="http://schemas.openxmlformats.org/package/2006/content-types">
  <Default Extension="vml" ContentType="application/vnd.openxmlformats-officedocument.vmlDrawing"/>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21240" tabRatio="679"/>
  </bookViews>
  <sheets>
    <sheet name="sRGB_DeltaE" sheetId="14" r:id="rId1"/>
    <sheet name="Reference" sheetId="19" r:id="rId2"/>
    <sheet name="sRGB_Data" sheetId="20" r:id="rId3"/>
    <sheet name="Temp" sheetId="30" r:id="rId4"/>
    <sheet name="Chart" sheetId="33" r:id="rId5"/>
    <sheet name="Test_Data" sheetId="36" r:id="rId6"/>
    <sheet name="SpyderXElite" sheetId="35" r:id="rId7"/>
  </sheets>
  <externalReferences>
    <externalReference r:id="rId8"/>
  </externalReferences>
  <definedNames>
    <definedName name="_xlnm.Print_Area" localSheetId="4">Chart!$A$1:$S$53</definedName>
    <definedName name="_xlnm.Print_Area" localSheetId="0">sRGB_DeltaE!$A$1:$X$22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<sst xmlns="http://schemas.openxmlformats.org/spreadsheetml/2006/main" count="759" uniqueCount="385">
  <si>
    <t>date</t>
  </si>
  <si>
    <t>sample:</t>
  </si>
  <si>
    <t>stand alone sample</t>
  </si>
  <si>
    <t xml:space="preserve">Reference </t>
  </si>
  <si>
    <t>stand alone ref</t>
  </si>
  <si>
    <t>Absolute to</t>
  </si>
  <si>
    <t>Test display</t>
  </si>
  <si>
    <t>Raw</t>
  </si>
  <si>
    <t>Relative</t>
  </si>
  <si>
    <t>Visual Terms of Delta Errors</t>
  </si>
  <si>
    <t>First Test Patches</t>
  </si>
  <si>
    <t>Test</t>
  </si>
  <si>
    <t>Delta = Test Display - Reference</t>
  </si>
  <si>
    <t xml:space="preserve">total excursion: </t>
  </si>
  <si>
    <t>Stand Alone LCDs</t>
  </si>
  <si>
    <t>display</t>
  </si>
  <si>
    <t>Margin of Error</t>
  </si>
  <si>
    <t>"+/-"</t>
  </si>
  <si>
    <t>CIE 1976</t>
  </si>
  <si>
    <t>mean square root</t>
  </si>
  <si>
    <t>X</t>
  </si>
  <si>
    <t>Y</t>
  </si>
  <si>
    <t>Z</t>
  </si>
  <si>
    <t>f(X/Xn)</t>
  </si>
  <si>
    <t>f(Y/Yn)</t>
  </si>
  <si>
    <t>f(Z/Zn)</t>
  </si>
  <si>
    <t>L*</t>
  </si>
  <si>
    <t>a*</t>
  </si>
  <si>
    <t>b*</t>
  </si>
  <si>
    <t>Delta L*</t>
  </si>
  <si>
    <t>Delta a*</t>
  </si>
  <si>
    <t>Delta b*</t>
  </si>
  <si>
    <t>Delta E*</t>
  </si>
  <si>
    <t>meas C*</t>
  </si>
  <si>
    <t>delta C*</t>
  </si>
  <si>
    <t>delta H*</t>
  </si>
  <si>
    <t>L comp</t>
  </si>
  <si>
    <t>C comp</t>
  </si>
  <si>
    <t>H comp</t>
  </si>
  <si>
    <t>delta E*CIE94</t>
  </si>
  <si>
    <t>1-(192,80,80)</t>
  </si>
  <si>
    <t>2-(192,192,80)</t>
  </si>
  <si>
    <t>3-(96,192,96)</t>
  </si>
  <si>
    <t>4-(96,192,192)</t>
  </si>
  <si>
    <t>5-(128,128,192)</t>
  </si>
  <si>
    <t>6-(192,128,192)</t>
  </si>
  <si>
    <t>7-(255, 255, 255)</t>
  </si>
  <si>
    <t>Results for In Gamut Colors:</t>
  </si>
  <si>
    <t>CIE 1994 Delta E*</t>
  </si>
  <si>
    <t>Maximum Delta E*</t>
  </si>
  <si>
    <t>1-Gray1 (32, 32, 32)</t>
  </si>
  <si>
    <t>2-Gray2 (64, 64, 64)</t>
  </si>
  <si>
    <t>3-Grey3 (96, 96, 96)</t>
  </si>
  <si>
    <t>4-Gray4 (128, 128, 128)</t>
  </si>
  <si>
    <t>5-Gray5 (160, 160, 160)</t>
  </si>
  <si>
    <t>6-Gray6 (192, 192, 192)</t>
  </si>
  <si>
    <t>7-Gray7 (224, 224, 224)</t>
  </si>
  <si>
    <t>8-Gray8 (255, 255, 255)</t>
  </si>
  <si>
    <t>9-Red1 (128, 0, 0)</t>
  </si>
  <si>
    <t>10-Red2 (192, 64, 64)</t>
  </si>
  <si>
    <t>11-Red3 (255, 0, 0)</t>
  </si>
  <si>
    <t>12-Red4 (255, 128, 128)</t>
  </si>
  <si>
    <t>13-Green1 (0, 128, 0)</t>
  </si>
  <si>
    <t>14-Green2 (64, 192, 64)</t>
  </si>
  <si>
    <t>15-Green3 (0, 255, 0)</t>
  </si>
  <si>
    <t>16-Green4 (128, 255, 128)</t>
  </si>
  <si>
    <t>17-Blue1 (0, 0, 128)</t>
  </si>
  <si>
    <t>18-Blue2 (64, 64, 192)</t>
  </si>
  <si>
    <t>19-Blue3 (0, 0, 255)</t>
  </si>
  <si>
    <t>20-Blue4 (128, 128, 255)</t>
  </si>
  <si>
    <t>21-Yellow1 (128, 128, 0)</t>
  </si>
  <si>
    <t>22-Yellow2 (192, 192, 64)</t>
  </si>
  <si>
    <t>23-Yellow3 (255, 255, 0)</t>
  </si>
  <si>
    <t>24-Yellow4 (255, 255, 128)</t>
  </si>
  <si>
    <t>25-Magenta1 (128, 0, 128)</t>
  </si>
  <si>
    <t>26-Magenta2 (192, 64, 192)</t>
  </si>
  <si>
    <t>27-Magenta3 (255, 0, 255)</t>
  </si>
  <si>
    <t>28-Magenta4 (255, 128, 255)</t>
  </si>
  <si>
    <t>29-Cyan1 (0, 128, 128)</t>
  </si>
  <si>
    <t>30-Cyan2 (64, 192, 192)</t>
  </si>
  <si>
    <t>31-Cyan3 (0, 255, 255)</t>
  </si>
  <si>
    <t>32-Cyan4 (128, 255, 255)</t>
  </si>
  <si>
    <t>sRGB GAMMA Calculation</t>
  </si>
  <si>
    <t>Level</t>
  </si>
  <si>
    <t>Measured Luminance</t>
  </si>
  <si>
    <t>Log(Ln - Limin)</t>
  </si>
  <si>
    <t>Log(Level)</t>
  </si>
  <si>
    <t>sRGB STD Gamma</t>
  </si>
  <si>
    <t>sRGB Color Gray scale linearity over 255 gray levels</t>
  </si>
  <si>
    <t>Measured u'</t>
  </si>
  <si>
    <t>Measured v'</t>
  </si>
  <si>
    <t>Delta u'</t>
  </si>
  <si>
    <t>Delta v'</t>
  </si>
  <si>
    <t>Delta u'v'</t>
  </si>
  <si>
    <t>L</t>
  </si>
  <si>
    <t>Gamma 2.2 L</t>
  </si>
  <si>
    <t>Gamma 2.1 L</t>
  </si>
  <si>
    <t>Gamma 2.3 L</t>
  </si>
  <si>
    <t>sRGB Std Gamma</t>
  </si>
  <si>
    <t>CIE1940xy</t>
  </si>
  <si>
    <t>Red</t>
  </si>
  <si>
    <t>Green</t>
  </si>
  <si>
    <t>Blue</t>
  </si>
  <si>
    <t>White</t>
  </si>
  <si>
    <t>Cyan</t>
  </si>
  <si>
    <t>Magenta</t>
  </si>
  <si>
    <t>Yellow</t>
  </si>
  <si>
    <t>R</t>
  </si>
  <si>
    <t>G</t>
  </si>
  <si>
    <t>B</t>
  </si>
  <si>
    <t>x</t>
  </si>
  <si>
    <t>y</t>
  </si>
  <si>
    <t>u'</t>
  </si>
  <si>
    <t>v'</t>
  </si>
  <si>
    <t>Gray1</t>
  </si>
  <si>
    <t>Gray2</t>
  </si>
  <si>
    <t>Grey3</t>
  </si>
  <si>
    <t>Gray4</t>
  </si>
  <si>
    <t>Gray5</t>
  </si>
  <si>
    <t>Gray6</t>
  </si>
  <si>
    <t>Gray7</t>
  </si>
  <si>
    <t>Gray8</t>
  </si>
  <si>
    <t>Red1</t>
  </si>
  <si>
    <t>Red2</t>
  </si>
  <si>
    <t>Red3</t>
  </si>
  <si>
    <t>Red4</t>
  </si>
  <si>
    <t>Green1</t>
  </si>
  <si>
    <t>Green2</t>
  </si>
  <si>
    <t>Green3</t>
  </si>
  <si>
    <t>Green4</t>
  </si>
  <si>
    <t>Blue1</t>
  </si>
  <si>
    <t>Blue2</t>
  </si>
  <si>
    <t>Blue3</t>
  </si>
  <si>
    <t>Blue4</t>
  </si>
  <si>
    <t>Yellow1</t>
  </si>
  <si>
    <t>Yellow2</t>
  </si>
  <si>
    <t>Yellow3</t>
  </si>
  <si>
    <t>Yellow4</t>
  </si>
  <si>
    <t>Magenta1</t>
  </si>
  <si>
    <t>Magenta2</t>
  </si>
  <si>
    <t>Magenta3</t>
  </si>
  <si>
    <t>Magenta4</t>
  </si>
  <si>
    <t>Cyan1</t>
  </si>
  <si>
    <t>Cyan2</t>
  </si>
  <si>
    <t>Cyan3</t>
  </si>
  <si>
    <t>Cyan4</t>
  </si>
  <si>
    <t>Gamma</t>
  </si>
  <si>
    <t>DCIP3</t>
  </si>
  <si>
    <t>92.2%</t>
  </si>
  <si>
    <t>ADOBE</t>
  </si>
  <si>
    <t>87.0%</t>
  </si>
  <si>
    <t>sRGB</t>
  </si>
  <si>
    <t>96.7%</t>
  </si>
  <si>
    <t>1Z.2</t>
  </si>
  <si>
    <t>1Z.3</t>
  </si>
  <si>
    <t>1Z.4</t>
  </si>
  <si>
    <t>1Z.5</t>
  </si>
  <si>
    <t>1Z.6</t>
  </si>
  <si>
    <t>1Z.7</t>
  </si>
  <si>
    <t>1Z.8</t>
  </si>
  <si>
    <t>1Z.9</t>
  </si>
  <si>
    <t>1Z.10</t>
  </si>
  <si>
    <t>1Z.11</t>
  </si>
  <si>
    <t>1Z.12</t>
  </si>
  <si>
    <t>1Z.13</t>
  </si>
  <si>
    <t>1Z.14</t>
  </si>
  <si>
    <t>1Z.15</t>
  </si>
  <si>
    <t>1Z.16</t>
  </si>
  <si>
    <t>1Z.17</t>
  </si>
  <si>
    <t>1Z.18</t>
  </si>
  <si>
    <t>1Z.19</t>
  </si>
  <si>
    <t>1Z.20</t>
  </si>
  <si>
    <t>1Z.21</t>
  </si>
  <si>
    <t>1Z.22</t>
  </si>
  <si>
    <t>1Z.23</t>
  </si>
  <si>
    <t>1Z.24</t>
  </si>
  <si>
    <t>1Z.25</t>
  </si>
  <si>
    <t>1Z.26</t>
  </si>
  <si>
    <t>1Z.27</t>
  </si>
  <si>
    <t>1Z.28</t>
  </si>
  <si>
    <t>1Z.29</t>
  </si>
  <si>
    <t>1Z.30</t>
  </si>
  <si>
    <t>1Z.31</t>
  </si>
  <si>
    <t>1Z.32</t>
  </si>
  <si>
    <t>1Z.33</t>
  </si>
  <si>
    <t>1Z.34</t>
  </si>
  <si>
    <t>1Z.35</t>
  </si>
  <si>
    <t>1Z.36</t>
  </si>
  <si>
    <t>1a.1</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</si>
  <si>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</si>
  <si>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</si>
  <si>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</si>
  <si>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</si>
  <si>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</si>
  <si>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</si>
  <si>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</si>
  <si>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</si>
  <si>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</si>
  <si>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</si>
  <si>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</si>
  <si>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</si>
  <si>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</si>
  <si>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</si>
  <si>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</si>
  <si>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</si>
  <si>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</si>
  <si>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</si>
  <si>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</si>
  <si>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</si>
  <si>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</si>
  <si>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</si>
  <si>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</si>
  <si>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</si>
  <si>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</si>
  <si>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</si>
  <si>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</si>
  <si>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</si>
  <si>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</si>
  <si>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</si>
  <si>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</si>
  <si>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</si>
  <si>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</si>
  <si>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</si>
  <si>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</si>
  <si>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END_DATA</t>
  </si>
  <si>
    <r>
      <rPr>
        <sz val="9"/>
        <rFont val="Geneva"/>
        <charset val="134"/>
      </rPr>
      <t>sRGB RGB</t>
    </r>
    <r>
      <rPr>
        <sz val="9"/>
        <rFont val="ＭＳ Ｐゴシック"/>
        <charset val="128"/>
      </rPr>
      <t xml:space="preserve">→XYZ </t>
    </r>
    <r>
      <rPr>
        <sz val="9"/>
        <rFont val="Geneva"/>
        <charset val="134"/>
      </rPr>
      <t>matrix</t>
    </r>
  </si>
  <si>
    <t>sRGB display</t>
  </si>
  <si>
    <t>linear wrt luminance</t>
  </si>
  <si>
    <t>digital counts</t>
  </si>
  <si>
    <t>sRGB digial counts</t>
  </si>
  <si>
    <t>reference</t>
  </si>
  <si>
    <t>C*</t>
  </si>
  <si>
    <t>r</t>
  </si>
  <si>
    <t>g</t>
  </si>
  <si>
    <t>b</t>
  </si>
  <si>
    <t xml:space="preserve">R </t>
  </si>
  <si>
    <t>X(D65)</t>
  </si>
  <si>
    <t>Y(D65)</t>
  </si>
  <si>
    <t>Z(D65)</t>
  </si>
  <si>
    <t>X/Xn</t>
  </si>
  <si>
    <t>Y/Yn</t>
  </si>
  <si>
    <t>Z/Zn</t>
  </si>
  <si>
    <t>7-device white</t>
  </si>
  <si>
    <t>Second Test Patches</t>
  </si>
  <si>
    <t>Integrated LCDs</t>
  </si>
  <si>
    <t>1-(192,96, 96)</t>
  </si>
  <si>
    <t>2-(192,192,96)</t>
  </si>
  <si>
    <t>3-(128,192,128)</t>
  </si>
  <si>
    <t>4-(128,192,192)</t>
  </si>
  <si>
    <t>IEC61966-4</t>
  </si>
  <si>
    <t>Color patches for measurement</t>
  </si>
  <si>
    <t>of inter-channel dependency</t>
  </si>
  <si>
    <t>Card White</t>
  </si>
  <si>
    <t>20% Gray</t>
  </si>
  <si>
    <t>40% Gray</t>
  </si>
  <si>
    <t>60% Gray</t>
  </si>
  <si>
    <t>80% Gray</t>
  </si>
  <si>
    <t>Card Black</t>
  </si>
  <si>
    <t>Primary Cyan</t>
  </si>
  <si>
    <t>Primary Magenta</t>
  </si>
  <si>
    <t>Primary Yellow</t>
  </si>
  <si>
    <t>Primary Red</t>
  </si>
  <si>
    <t>Primary Green</t>
  </si>
  <si>
    <t>Primary Blue</t>
  </si>
  <si>
    <t>Primary Orange</t>
  </si>
  <si>
    <t>BluePrint</t>
  </si>
  <si>
    <t>Pink</t>
  </si>
  <si>
    <t>Violet</t>
  </si>
  <si>
    <t>Apple Green</t>
  </si>
  <si>
    <t>Sunflower</t>
  </si>
  <si>
    <t>Aquea</t>
  </si>
  <si>
    <t>Lavender</t>
  </si>
  <si>
    <t>Evergreen</t>
  </si>
  <si>
    <t>Steel Blue</t>
  </si>
  <si>
    <t>Classic Light Skin</t>
  </si>
  <si>
    <t>Classic Dark Skin</t>
  </si>
  <si>
    <t>25-Magenta1</t>
  </si>
  <si>
    <t>26-Magenta2</t>
  </si>
  <si>
    <t>27-Magenta3</t>
  </si>
  <si>
    <t>28-Magenta4</t>
  </si>
  <si>
    <t>29-Cyan1</t>
  </si>
  <si>
    <t>30-Cyan2</t>
  </si>
  <si>
    <t>31-Cyan3</t>
  </si>
  <si>
    <t>32-Cyan4</t>
  </si>
  <si>
    <t>Additional Optional Information</t>
  </si>
  <si>
    <t>1-device red</t>
  </si>
  <si>
    <t>2-device green</t>
  </si>
  <si>
    <t>3-device blue</t>
  </si>
  <si>
    <t>4-device cyan</t>
  </si>
  <si>
    <t>5-device magenta</t>
  </si>
  <si>
    <t>6-device yellow</t>
  </si>
  <si>
    <t>7-device black</t>
  </si>
  <si>
    <t>No.</t>
  </si>
  <si>
    <t>Lv</t>
  </si>
  <si>
    <t>ud</t>
  </si>
  <si>
    <t>vd</t>
  </si>
  <si>
    <t>T</t>
  </si>
  <si>
    <t>duv</t>
  </si>
  <si>
    <t>Date</t>
  </si>
  <si>
    <t>Time</t>
  </si>
  <si>
    <t>sRGB1</t>
  </si>
  <si>
    <t>sRGB2</t>
  </si>
  <si>
    <t>-</t>
  </si>
  <si>
    <t>32-gray</t>
  </si>
  <si>
    <t>User's Pattern</t>
  </si>
  <si>
    <t>(R_G_B)</t>
  </si>
  <si>
    <t>DeltaE-X-32</t>
  </si>
  <si>
    <t>SN</t>
  </si>
  <si>
    <t>gamut Type</t>
  </si>
  <si>
    <t>Native %</t>
  </si>
  <si>
    <t>sRGB_gamut</t>
  </si>
  <si>
    <t>Adobe_gamut</t>
  </si>
  <si>
    <t>Rx</t>
  </si>
  <si>
    <t>Ry</t>
  </si>
  <si>
    <t>Gx</t>
  </si>
  <si>
    <t>Gy</t>
  </si>
  <si>
    <t>Bx</t>
  </si>
  <si>
    <t>By</t>
  </si>
  <si>
    <t>Wx</t>
  </si>
  <si>
    <t>Wy</t>
  </si>
  <si>
    <t>Gray-16</t>
  </si>
  <si>
    <t>sRGB-T</t>
  </si>
  <si>
    <t>sRGB-Lv</t>
  </si>
  <si>
    <t>Adobe-T</t>
  </si>
  <si>
    <t>Adobe-Lv</t>
  </si>
  <si>
    <t>Gray-32</t>
  </si>
  <si>
    <t>Gray-64</t>
  </si>
  <si>
    <t>Gray-128</t>
  </si>
  <si>
    <t>1-Gray1</t>
  </si>
  <si>
    <t>AAA3</t>
  </si>
  <si>
    <t>2-Gray2</t>
  </si>
  <si>
    <t>3-Grey3</t>
  </si>
  <si>
    <t>4-Gray4</t>
  </si>
  <si>
    <t>5-Gray5</t>
  </si>
  <si>
    <t>6-Gray6</t>
  </si>
  <si>
    <t>7-Gray7</t>
  </si>
  <si>
    <t>8-Gray8</t>
  </si>
  <si>
    <t>9-Red1</t>
  </si>
  <si>
    <t>10-Red2</t>
  </si>
  <si>
    <t>11-Red3</t>
  </si>
  <si>
    <t>12-Red4</t>
  </si>
  <si>
    <t>13-Green1</t>
  </si>
  <si>
    <t>14-Green2</t>
  </si>
  <si>
    <t>15-Green3</t>
  </si>
  <si>
    <t>16-Green4</t>
  </si>
  <si>
    <t>17-Blue1</t>
  </si>
  <si>
    <t>18-Blue2</t>
  </si>
  <si>
    <t>19-Blue3</t>
  </si>
  <si>
    <t>20-Blue4</t>
  </si>
  <si>
    <t>21-Yellow1</t>
  </si>
  <si>
    <t>22-Yellow2</t>
  </si>
  <si>
    <t>23-Yellow3</t>
  </si>
  <si>
    <t>24-Yellow4</t>
  </si>
  <si>
    <t>HKC Monitor Color Calibration Factory Report</t>
  </si>
  <si>
    <t xml:space="preserve">Thank you for choosing a HKC monitor. In order to provide accurate and consistent on screen color, </t>
  </si>
  <si>
    <t>To ensure an accurate and consistent display,every HKC monitor has been calibrated before the factory</t>
  </si>
  <si>
    <t>release.The results including color gamut, Delta E and gamma curve are detailed in the following lists.</t>
  </si>
  <si>
    <t>●</t>
  </si>
  <si>
    <t>Model Information</t>
  </si>
  <si>
    <t>Serial Number:</t>
  </si>
  <si>
    <t>Model name:</t>
  </si>
  <si>
    <t>Measurement Condition</t>
  </si>
  <si>
    <t>Color Temperature</t>
  </si>
  <si>
    <t>6500K</t>
  </si>
  <si>
    <t>Gamma curve</t>
  </si>
  <si>
    <t>Color Gamut</t>
  </si>
  <si>
    <t>Input Signal</t>
  </si>
  <si>
    <t>Digital</t>
  </si>
  <si>
    <t>Measurement Device</t>
  </si>
  <si>
    <t>Konica CA 410</t>
  </si>
  <si>
    <t>Measurement Result</t>
  </si>
  <si>
    <t>Gamma Curve</t>
  </si>
  <si>
    <t xml:space="preserve">       sRGB Color Difference Avg. ΔE=</t>
  </si>
  <si>
    <t>Note:</t>
  </si>
  <si>
    <t>To experience the display eﬀect after color calibration, it is recommended to enable the sRGB Mode. Please go to the On-Screen Display (OSD) menu, and select Scenario sRGB.</t>
  </si>
  <si>
    <r>
      <rPr>
        <sz val="9"/>
        <color theme="1"/>
        <rFont val="Microsoft YaHei Light"/>
        <charset val="134"/>
      </rPr>
      <t>体验校色后的显示效果，需打开</t>
    </r>
    <r>
      <rPr>
        <sz val="9"/>
        <color theme="1"/>
        <rFont val="Cambria"/>
        <charset val="134"/>
      </rPr>
      <t>sRGB.</t>
    </r>
    <r>
      <rPr>
        <sz val="9"/>
        <color theme="1"/>
        <rFont val="Microsoft YaHei Light"/>
        <charset val="134"/>
      </rPr>
      <t>在屏幕显示</t>
    </r>
    <r>
      <rPr>
        <sz val="9"/>
        <color theme="1"/>
        <rFont val="Cambria"/>
        <charset val="134"/>
      </rPr>
      <t>OSD</t>
    </r>
    <r>
      <rPr>
        <sz val="9"/>
        <color theme="1"/>
        <rFont val="Microsoft YaHei Light"/>
        <charset val="134"/>
      </rPr>
      <t>菜单中选择</t>
    </r>
    <r>
      <rPr>
        <b/>
        <sz val="9"/>
        <color theme="1"/>
        <rFont val="Microsoft YaHei Light"/>
        <charset val="134"/>
      </rPr>
      <t>情景模式</t>
    </r>
    <r>
      <rPr>
        <b/>
        <sz val="9"/>
        <color rgb="FF000000"/>
        <rFont val="Cambria"/>
        <charset val="134"/>
      </rPr>
      <t xml:space="preserve"> &gt; sRGB.</t>
    </r>
  </si>
  <si>
    <t>This report shows the calibration results of the HKC monitor with the listed serial number. The results may vary depending on the measurement conditions. Please retain this report for your reference.</t>
  </si>
  <si>
    <r>
      <rPr>
        <sz val="9"/>
        <color theme="1"/>
        <rFont val="Microsoft YaHei Light"/>
        <charset val="134"/>
      </rPr>
      <t>此报告显示所列序列号的HKC</t>
    </r>
    <r>
      <rPr>
        <sz val="9"/>
        <color theme="1"/>
        <rFont val="Microsoft YaHei Light"/>
        <charset val="134"/>
      </rPr>
      <t>显示器的校色结果，可能会因测试条件而异。请保留此报告以供参考。</t>
    </r>
    <r>
      <rPr>
        <sz val="9"/>
        <color theme="1"/>
        <rFont val="Cambria"/>
        <charset val="134"/>
      </rPr>
      <t xml:space="preserve"> </t>
    </r>
  </si>
  <si>
    <t>KOORUI X71Q QHD/240HZ</t>
  </si>
  <si>
    <t>Normal=</t>
  </si>
  <si>
    <t>sRGB=</t>
  </si>
  <si>
    <t>DCI_P3=</t>
  </si>
  <si>
    <t>AdobeRGB=</t>
  </si>
  <si>
    <t>RGB</t>
  </si>
  <si>
    <t>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</si>
</sst>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 ?/?"/>
    <numFmt numFmtId="178" formatCode="0.0"/>
  </numFmts>
  <fonts count="66">
    <font>
      <sz val="9"/>
      <name val="Geneva"/>
      <charset val="134"/>
    </font>
    <font>
      <b/>
      <sz val="9"/>
      <name val="Geneva"/>
      <charset val="134"/>
    </font>
    <font>
      <sz val="12"/>
      <color theme="1"/>
      <name val="宋体"/>
      <charset val="134"/>
      <scheme val="minor"/>
    </font>
    <font>
      <b/>
      <sz val="12"/>
      <color theme="1"/>
      <name val="宋体"/>
      <charset val="134"/>
      <scheme val="minor"/>
    </font>
    <font>
      <sz val="20"/>
      <color theme="1"/>
      <name val="Calibri"/>
      <charset val="134"/>
    </font>
    <font>
      <sz val="11"/>
      <color theme="1"/>
      <name val="Cambria"/>
      <charset val="134"/>
    </font>
    <font>
      <b/>
      <sz val="16"/>
      <color theme="1"/>
      <name val="Calibri"/>
      <charset val="134"/>
    </font>
    <font>
      <b/>
      <sz val="12"/>
      <color theme="1"/>
      <name val="Calibri"/>
      <charset val="134"/>
    </font>
    <font>
      <sz val="12"/>
      <color theme="1"/>
      <name val="Cambria"/>
      <charset val="134"/>
    </font>
    <font>
      <b/>
      <sz val="12"/>
      <color theme="1"/>
      <name val="Cambria"/>
      <charset val="134"/>
    </font>
    <font>
      <sz val="9"/>
      <color theme="1"/>
      <name val="Cambria"/>
      <charset val="134"/>
    </font>
    <font>
      <sz val="9"/>
      <color theme="1"/>
      <name val="Cambria"/>
      <charset val="134"/>
    </font>
    <font>
      <i/>
      <sz val="9"/>
      <color theme="1"/>
      <name val="Cambria"/>
      <charset val="134"/>
    </font>
    <font>
      <sz val="9"/>
      <color theme="1"/>
      <name val="Microsoft YaHei Light"/>
      <charset val="134"/>
    </font>
    <font>
      <sz val="9"/>
      <name val="Cambria"/>
      <charset val="134"/>
    </font>
    <font>
      <sz val="12"/>
      <color theme="1"/>
      <name val="Calibri"/>
      <charset val="134"/>
    </font>
    <font>
      <sz val="10"/>
      <name val="Geneva"/>
      <charset val="134"/>
    </font>
    <font>
      <b/>
      <sz val="10"/>
      <name val="Geneva"/>
      <charset val="134"/>
    </font>
    <font>
      <b/>
      <sz val="9"/>
      <name val="Geneva"/>
      <charset val="134"/>
    </font>
    <font>
      <sz val="9"/>
      <name val="Geneva"/>
      <charset val="134"/>
    </font>
    <font>
      <sz val="9"/>
      <name val="Times New Roman"/>
      <charset val="134"/>
    </font>
    <font>
      <sz val="9"/>
      <name val="Arial"/>
      <charset val="134"/>
    </font>
    <font>
      <sz val="11"/>
      <color theme="1"/>
      <name val="Arial"/>
      <charset val="134"/>
    </font>
    <font>
      <sz val="11"/>
      <color theme="0" tint="-0.499984740745262"/>
      <name val="Arial"/>
      <charset val="134"/>
    </font>
    <font>
      <sz val="1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Calibri"/>
      <charset val="134"/>
    </font>
    <font>
      <sz val="11"/>
      <color indexed="9"/>
      <name val="Calibri"/>
      <charset val="134"/>
    </font>
    <font>
      <sz val="11"/>
      <color indexed="20"/>
      <name val="Calibri"/>
      <charset val="134"/>
    </font>
    <font>
      <b/>
      <sz val="11"/>
      <color indexed="52"/>
      <name val="Calibri"/>
      <charset val="134"/>
    </font>
    <font>
      <b/>
      <sz val="11"/>
      <color indexed="9"/>
      <name val="Calibri"/>
      <charset val="134"/>
    </font>
    <font>
      <i/>
      <sz val="11"/>
      <color indexed="23"/>
      <name val="Calibri"/>
      <charset val="134"/>
    </font>
    <font>
      <sz val="12"/>
      <color indexed="17"/>
      <name val="新細明體"/>
      <charset val="134"/>
    </font>
    <font>
      <b/>
      <sz val="15"/>
      <color indexed="56"/>
      <name val="Calibri"/>
      <charset val="134"/>
    </font>
    <font>
      <b/>
      <sz val="13"/>
      <color indexed="56"/>
      <name val="Calibri"/>
      <charset val="134"/>
    </font>
    <font>
      <b/>
      <sz val="11"/>
      <color indexed="56"/>
      <name val="Calibri"/>
      <charset val="134"/>
    </font>
    <font>
      <sz val="11"/>
      <color indexed="62"/>
      <name val="Calibri"/>
      <charset val="134"/>
    </font>
    <font>
      <sz val="11"/>
      <color indexed="52"/>
      <name val="Calibri"/>
      <charset val="134"/>
    </font>
    <font>
      <sz val="11"/>
      <color indexed="60"/>
      <name val="Calibri"/>
      <charset val="134"/>
    </font>
    <font>
      <sz val="12"/>
      <name val="新細明體"/>
      <charset val="134"/>
    </font>
    <font>
      <b/>
      <sz val="11"/>
      <color indexed="63"/>
      <name val="Calibri"/>
      <charset val="134"/>
    </font>
    <font>
      <b/>
      <sz val="18"/>
      <color indexed="56"/>
      <name val="Cambria"/>
      <charset val="134"/>
    </font>
    <font>
      <b/>
      <sz val="11"/>
      <color indexed="8"/>
      <name val="Calibri"/>
      <charset val="134"/>
    </font>
    <font>
      <sz val="11"/>
      <color indexed="10"/>
      <name val="Calibri"/>
      <charset val="134"/>
    </font>
    <font>
      <sz val="9"/>
      <name val="ＭＳ Ｐゴシック"/>
      <charset val="128"/>
    </font>
    <font>
      <b/>
      <sz val="9"/>
      <color theme="1"/>
      <name val="Microsoft YaHei Light"/>
      <charset val="134"/>
    </font>
    <font>
      <b/>
      <sz val="9"/>
      <color rgb="FF000000"/>
      <name val="Cambria"/>
      <charset val="134"/>
    </font>
  </fonts>
  <fills count="6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rgb="FFFFC000"/>
        <bgColor indexed="64"/>
      </patternFill>
    </fill>
    <fill>
      <patternFill patternType="solid">
        <fgColor theme="5"/>
        <bgColor indexed="64"/>
      </patternFill>
    </fill>
    <fill>
      <patternFill patternType="solid">
        <fgColor indexed="52"/>
        <bgColor indexed="64"/>
      </patternFill>
    </fill>
    <fill>
      <patternFill patternType="solid">
        <fgColor indexed="46"/>
        <bgColor indexed="64"/>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14"/>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4"/>
        <bgColor indexed="64"/>
      </patternFill>
    </fill>
    <fill>
      <patternFill patternType="solid">
        <fgColor indexed="29"/>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41">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3">
    <xf numFmtId="0" fontId="0" fillId="2" borderId="0"/>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19" borderId="24"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5" applyNumberFormat="0" applyFill="0" applyAlignment="0" applyProtection="0">
      <alignment vertical="center"/>
    </xf>
    <xf numFmtId="0" fontId="32" fillId="0" borderId="25" applyNumberFormat="0" applyFill="0" applyAlignment="0" applyProtection="0">
      <alignment vertical="center"/>
    </xf>
    <xf numFmtId="0" fontId="33" fillId="0" borderId="26" applyNumberFormat="0" applyFill="0" applyAlignment="0" applyProtection="0">
      <alignment vertical="center"/>
    </xf>
    <xf numFmtId="0" fontId="33" fillId="0" borderId="0" applyNumberFormat="0" applyFill="0" applyBorder="0" applyAlignment="0" applyProtection="0">
      <alignment vertical="center"/>
    </xf>
    <xf numFmtId="0" fontId="34" fillId="20" borderId="27" applyNumberFormat="0" applyAlignment="0" applyProtection="0">
      <alignment vertical="center"/>
    </xf>
    <xf numFmtId="0" fontId="35" fillId="21" borderId="28" applyNumberFormat="0" applyAlignment="0" applyProtection="0">
      <alignment vertical="center"/>
    </xf>
    <xf numFmtId="0" fontId="36" fillId="21" borderId="27" applyNumberFormat="0" applyAlignment="0" applyProtection="0">
      <alignment vertical="center"/>
    </xf>
    <xf numFmtId="0" fontId="37" fillId="22" borderId="29" applyNumberFormat="0" applyAlignment="0" applyProtection="0">
      <alignment vertical="center"/>
    </xf>
    <xf numFmtId="0" fontId="38" fillId="0" borderId="30" applyNumberFormat="0" applyFill="0" applyAlignment="0" applyProtection="0">
      <alignment vertical="center"/>
    </xf>
    <xf numFmtId="0" fontId="39" fillId="0" borderId="31" applyNumberFormat="0" applyFill="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4" fillId="35" borderId="0" applyNumberFormat="0" applyBorder="0" applyAlignment="0" applyProtection="0">
      <alignment vertical="center"/>
    </xf>
    <xf numFmtId="0" fontId="44"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4"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4" fillId="43" borderId="0" applyNumberFormat="0" applyBorder="0" applyAlignment="0" applyProtection="0">
      <alignment vertical="center"/>
    </xf>
    <xf numFmtId="0" fontId="44" fillId="44" borderId="0" applyNumberFormat="0" applyBorder="0" applyAlignment="0" applyProtection="0">
      <alignment vertical="center"/>
    </xf>
    <xf numFmtId="0" fontId="43" fillId="45" borderId="0" applyNumberFormat="0" applyBorder="0" applyAlignment="0" applyProtection="0">
      <alignment vertical="center"/>
    </xf>
    <xf numFmtId="0" fontId="43" fillId="46" borderId="0" applyNumberFormat="0" applyBorder="0" applyAlignment="0" applyProtection="0">
      <alignment vertical="center"/>
    </xf>
    <xf numFmtId="0" fontId="44" fillId="47" borderId="0" applyNumberFormat="0" applyBorder="0" applyAlignment="0" applyProtection="0">
      <alignment vertical="center"/>
    </xf>
    <xf numFmtId="0" fontId="44" fillId="48" borderId="0" applyNumberFormat="0" applyBorder="0" applyAlignment="0" applyProtection="0">
      <alignment vertical="center"/>
    </xf>
    <xf numFmtId="0" fontId="43" fillId="49" borderId="0" applyNumberFormat="0" applyBorder="0" applyAlignment="0" applyProtection="0">
      <alignment vertical="center"/>
    </xf>
    <xf numFmtId="0" fontId="19" fillId="2" borderId="0"/>
    <xf numFmtId="0" fontId="45" fillId="3" borderId="0"/>
    <xf numFmtId="0" fontId="45" fillId="12" borderId="0"/>
    <xf numFmtId="0" fontId="45" fillId="7" borderId="0"/>
    <xf numFmtId="0" fontId="45" fillId="13" borderId="0"/>
    <xf numFmtId="0" fontId="45" fillId="14" borderId="0"/>
    <xf numFmtId="0" fontId="45" fillId="50" borderId="0"/>
    <xf numFmtId="0" fontId="45" fillId="51" borderId="0"/>
    <xf numFmtId="0" fontId="45" fillId="9" borderId="0"/>
    <xf numFmtId="0" fontId="45" fillId="7" borderId="0"/>
    <xf numFmtId="0" fontId="45" fillId="50" borderId="0"/>
    <xf numFmtId="0" fontId="45" fillId="52" borderId="0"/>
    <xf numFmtId="0" fontId="46" fillId="53" borderId="0"/>
    <xf numFmtId="0" fontId="46" fillId="51" borderId="0"/>
    <xf numFmtId="0" fontId="46" fillId="9" borderId="0"/>
    <xf numFmtId="0" fontId="46" fillId="54" borderId="0"/>
    <xf numFmtId="0" fontId="46" fillId="55" borderId="0"/>
    <xf numFmtId="0" fontId="46" fillId="6" borderId="0"/>
    <xf numFmtId="0" fontId="46" fillId="56" borderId="0"/>
    <xf numFmtId="0" fontId="46" fillId="57" borderId="0"/>
    <xf numFmtId="0" fontId="46" fillId="58" borderId="0"/>
    <xf numFmtId="0" fontId="46" fillId="54" borderId="0"/>
    <xf numFmtId="0" fontId="46" fillId="55" borderId="0"/>
    <xf numFmtId="0" fontId="46" fillId="59" borderId="0"/>
    <xf numFmtId="0" fontId="47" fillId="3" borderId="0"/>
    <xf numFmtId="0" fontId="48" fillId="16" borderId="32"/>
    <xf numFmtId="0" fontId="49" fillId="60" borderId="33"/>
    <xf numFmtId="0" fontId="50" fillId="0" borderId="0"/>
    <xf numFmtId="0" fontId="51" fillId="12" borderId="0">
      <alignment vertical="center"/>
    </xf>
    <xf numFmtId="0" fontId="52" fillId="0" borderId="34"/>
    <xf numFmtId="0" fontId="53" fillId="0" borderId="35"/>
    <xf numFmtId="0" fontId="54" fillId="0" borderId="36"/>
    <xf numFmtId="0" fontId="54" fillId="0" borderId="0"/>
    <xf numFmtId="0" fontId="55" fillId="14" borderId="32"/>
    <xf numFmtId="0" fontId="56" fillId="0" borderId="37"/>
    <xf numFmtId="0" fontId="57" fillId="61" borderId="0"/>
    <xf numFmtId="0" fontId="58" fillId="0" borderId="0"/>
    <xf numFmtId="0" fontId="58" fillId="62" borderId="38"/>
    <xf numFmtId="0" fontId="59" fillId="16" borderId="39"/>
    <xf numFmtId="0" fontId="60" fillId="0" borderId="0"/>
    <xf numFmtId="0" fontId="61" fillId="0" borderId="40"/>
    <xf numFmtId="0" fontId="62" fillId="0" borderId="0"/>
    <xf numFmtId="0" fontId="19" fillId="0" borderId="0"/>
    <xf numFmtId="0" fontId="19" fillId="0" borderId="0"/>
  </cellStyleXfs>
  <cellXfs count="161">
    <xf numFmtId="0" fontId="0" fillId="2" borderId="0" xfId="0"/>
    <xf numFmtId="0" fontId="0" fillId="3" borderId="0" xfId="0" applyFill="1"/>
    <xf numFmtId="2" fontId="0" fillId="3" borderId="0" xfId="0" applyNumberFormat="1" applyFill="1"/>
    <xf numFmtId="0" fontId="0" fillId="3" borderId="0" xfId="0" applyFill="1" applyAlignment="1">
      <alignment horizontal="left"/>
    </xf>
    <xf numFmtId="2" fontId="0" fillId="3" borderId="0" xfId="0" applyNumberFormat="1" applyFill="1" applyProtection="1">
      <protection locked="0"/>
    </xf>
    <xf numFmtId="0" fontId="0" fillId="2" borderId="0" xfId="0" applyAlignment="1">
      <alignment horizontal="center"/>
    </xf>
    <xf numFmtId="0" fontId="1" fillId="4" borderId="0" xfId="0" applyFont="1" applyFill="1" applyAlignment="1">
      <alignment horizontal="center"/>
    </xf>
    <xf numFmtId="0" fontId="1" fillId="4" borderId="0" xfId="0" applyFont="1" applyFill="1"/>
    <xf numFmtId="0" fontId="0" fillId="4" borderId="0" xfId="0" applyFill="1"/>
    <xf numFmtId="0" fontId="1" fillId="5" borderId="1" xfId="0" applyFont="1" applyFill="1" applyBorder="1" applyAlignment="1">
      <alignment horizontal="center"/>
    </xf>
    <xf numFmtId="0" fontId="1" fillId="5" borderId="0" xfId="0" applyFont="1" applyFill="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applyAlignment="1">
      <alignment horizontal="center"/>
    </xf>
    <xf numFmtId="0" fontId="2" fillId="3" borderId="6" xfId="0" applyFont="1" applyFill="1" applyBorder="1" applyAlignment="1">
      <alignment horizontal="center"/>
    </xf>
    <xf numFmtId="176" fontId="2" fillId="0" borderId="6" xfId="0" applyNumberFormat="1" applyFont="1" applyFill="1" applyBorder="1"/>
    <xf numFmtId="176" fontId="2" fillId="0" borderId="0" xfId="0" applyNumberFormat="1" applyFont="1" applyFill="1"/>
    <xf numFmtId="176" fontId="2" fillId="0" borderId="7" xfId="0" applyNumberFormat="1" applyFont="1" applyFill="1" applyBorder="1"/>
    <xf numFmtId="0" fontId="2" fillId="0" borderId="8" xfId="0" applyFont="1" applyFill="1" applyBorder="1"/>
    <xf numFmtId="3" fontId="2" fillId="3" borderId="5" xfId="0" applyNumberFormat="1" applyFont="1" applyFill="1" applyBorder="1" applyAlignment="1">
      <alignment horizontal="center"/>
    </xf>
    <xf numFmtId="0" fontId="2" fillId="0" borderId="0" xfId="0" applyFont="1" applyFill="1"/>
    <xf numFmtId="0" fontId="2" fillId="3" borderId="9" xfId="0" applyFont="1" applyFill="1" applyBorder="1" applyAlignment="1">
      <alignment horizontal="center"/>
    </xf>
    <xf numFmtId="176" fontId="2" fillId="0" borderId="9" xfId="0" applyNumberFormat="1" applyFont="1" applyFill="1" applyBorder="1"/>
    <xf numFmtId="176" fontId="2" fillId="0" borderId="1" xfId="0" applyNumberFormat="1" applyFont="1" applyFill="1" applyBorder="1"/>
    <xf numFmtId="176" fontId="2" fillId="0" borderId="10" xfId="0" applyNumberFormat="1" applyFont="1" applyFill="1" applyBorder="1"/>
    <xf numFmtId="0" fontId="2" fillId="0" borderId="1" xfId="0" applyFont="1" applyFill="1" applyBorder="1"/>
    <xf numFmtId="0" fontId="3" fillId="0" borderId="0" xfId="0" applyFont="1" applyFill="1"/>
    <xf numFmtId="0" fontId="0" fillId="0" borderId="0" xfId="0" applyFill="1"/>
    <xf numFmtId="2" fontId="0" fillId="0" borderId="0" xfId="0" applyNumberFormat="1" applyFill="1"/>
    <xf numFmtId="0" fontId="4" fillId="0" borderId="0" xfId="0" applyFont="1" applyFill="1"/>
    <xf numFmtId="0" fontId="5" fillId="0" borderId="0" xfId="0" applyFont="1" applyFill="1" applyAlignment="1">
      <alignment horizontal="left"/>
    </xf>
    <xf numFmtId="0" fontId="6" fillId="0" borderId="0" xfId="0" applyFont="1" applyFill="1" applyAlignment="1">
      <alignment vertical="center"/>
    </xf>
    <xf numFmtId="0" fontId="7" fillId="0" borderId="0" xfId="0" applyFont="1" applyFill="1" applyAlignment="1">
      <alignment horizontal="left" vertical="center"/>
    </xf>
    <xf numFmtId="0" fontId="3" fillId="0" borderId="0" xfId="0" applyFont="1" applyFill="1" applyAlignment="1">
      <alignment horizontal="center"/>
    </xf>
    <xf numFmtId="0" fontId="8" fillId="0" borderId="0" xfId="0" applyFont="1" applyFill="1" applyAlignment="1">
      <alignment horizontal="left"/>
    </xf>
    <xf numFmtId="177" fontId="8" fillId="0" borderId="0" xfId="0" applyNumberFormat="1" applyFont="1" applyFill="1" applyAlignment="1">
      <alignment horizontal="left"/>
    </xf>
    <xf numFmtId="0" fontId="7" fillId="0" borderId="11" xfId="0" applyFont="1" applyFill="1" applyBorder="1" applyAlignment="1">
      <alignment horizontal="left" vertical="center"/>
    </xf>
    <xf numFmtId="0" fontId="3" fillId="0" borderId="11" xfId="0" applyFont="1" applyFill="1" applyBorder="1" applyAlignment="1">
      <alignment horizontal="center"/>
    </xf>
    <xf numFmtId="0" fontId="5" fillId="0" borderId="12" xfId="0" applyFont="1" applyFill="1" applyBorder="1" applyAlignment="1">
      <alignment horizontal="left"/>
    </xf>
    <xf numFmtId="0" fontId="5" fillId="0" borderId="13" xfId="0" applyFont="1" applyFill="1" applyBorder="1" applyAlignment="1">
      <alignment horizontal="left"/>
    </xf>
    <xf numFmtId="0" fontId="9" fillId="0" borderId="14" xfId="0" applyFont="1" applyFill="1" applyBorder="1" applyAlignment="1">
      <alignment horizontal="left" vertical="center"/>
    </xf>
    <xf numFmtId="0" fontId="9" fillId="0" borderId="14" xfId="0" applyFont="1" applyFill="1" applyBorder="1" applyAlignment="1">
      <alignment horizontal="center"/>
    </xf>
    <xf numFmtId="0" fontId="9" fillId="0" borderId="0" xfId="0" applyFont="1" applyFill="1" applyAlignment="1">
      <alignment horizontal="center"/>
    </xf>
    <xf numFmtId="0" fontId="9" fillId="0" borderId="0" xfId="0" applyFont="1" applyFill="1" applyAlignment="1">
      <alignment horizontal="right" vertical="center"/>
    </xf>
    <xf numFmtId="0" fontId="9" fillId="0" borderId="0" xfId="0" applyFont="1" applyFill="1" applyAlignment="1">
      <alignment horizontal="center" vertical="center"/>
    </xf>
    <xf numFmtId="0" fontId="7" fillId="0" borderId="0" xfId="0" applyFont="1" applyFill="1"/>
    <xf numFmtId="0" fontId="10" fillId="0" borderId="0" xfId="0" applyFont="1" applyFill="1" applyAlignment="1">
      <alignment horizontal="left" vertical="center" wrapText="1"/>
    </xf>
    <xf numFmtId="0" fontId="11" fillId="0" borderId="0" xfId="0" applyFont="1" applyFill="1" applyAlignment="1">
      <alignment horizontal="left"/>
    </xf>
    <xf numFmtId="0" fontId="10" fillId="0" borderId="0" xfId="0" applyFont="1" applyFill="1" applyAlignment="1">
      <alignment horizontal="left"/>
    </xf>
    <xf numFmtId="0" fontId="12" fillId="0" borderId="0" xfId="0" applyFont="1" applyFill="1" applyAlignment="1">
      <alignment horizontal="left" vertical="top" wrapText="1"/>
    </xf>
    <xf numFmtId="0" fontId="13" fillId="0" borderId="0" xfId="0" applyFont="1" applyFill="1" applyAlignment="1">
      <alignment horizontal="left"/>
    </xf>
    <xf numFmtId="0" fontId="14" fillId="0" borderId="0" xfId="0" applyFont="1" applyFill="1" applyAlignment="1">
      <alignment horizontal="center"/>
    </xf>
    <xf numFmtId="0" fontId="5" fillId="0" borderId="15" xfId="0" applyFont="1" applyFill="1" applyBorder="1" applyAlignment="1">
      <alignment horizontal="left"/>
    </xf>
    <xf numFmtId="0" fontId="5" fillId="0" borderId="16" xfId="0" applyFont="1" applyFill="1" applyBorder="1" applyAlignment="1">
      <alignment horizontal="center" vertical="center"/>
    </xf>
    <xf numFmtId="2" fontId="9" fillId="0" borderId="0" xfId="0" applyNumberFormat="1" applyFont="1" applyFill="1" applyAlignment="1">
      <alignment horizontal="left" vertical="center"/>
    </xf>
    <xf numFmtId="0" fontId="9" fillId="0" borderId="0" xfId="0" applyFont="1" applyFill="1" applyAlignment="1">
      <alignment horizontal="left" vertical="center"/>
    </xf>
    <xf numFmtId="0" fontId="9" fillId="0" borderId="0" xfId="0" applyFont="1" applyFill="1" applyAlignment="1">
      <alignment vertical="center"/>
    </xf>
    <xf numFmtId="0" fontId="0" fillId="0" borderId="0" xfId="0" applyFill="1" applyAlignment="1">
      <alignment horizontal="center"/>
    </xf>
    <xf numFmtId="177" fontId="15" fillId="0" borderId="0" xfId="0" applyNumberFormat="1" applyFont="1" applyFill="1" applyAlignment="1">
      <alignment horizontal="center"/>
    </xf>
    <xf numFmtId="0" fontId="16" fillId="0" borderId="0" xfId="0" applyFont="1" applyFill="1" applyAlignment="1">
      <alignment horizontal="center"/>
    </xf>
    <xf numFmtId="0" fontId="0" fillId="0" borderId="16" xfId="0" applyFill="1" applyBorder="1" applyAlignment="1">
      <alignment horizontal="center"/>
    </xf>
    <xf numFmtId="0" fontId="17" fillId="6" borderId="16" xfId="0" applyFont="1" applyFill="1" applyBorder="1" applyAlignment="1">
      <alignment horizontal="center"/>
    </xf>
    <xf numFmtId="0" fontId="17" fillId="7" borderId="16" xfId="0" applyFont="1" applyFill="1" applyBorder="1" applyAlignment="1">
      <alignment horizontal="center"/>
    </xf>
    <xf numFmtId="0" fontId="17" fillId="8" borderId="16" xfId="0" applyFont="1" applyFill="1" applyBorder="1" applyAlignment="1">
      <alignment horizontal="center"/>
    </xf>
    <xf numFmtId="177" fontId="0" fillId="0" borderId="16" xfId="0" applyNumberFormat="1" applyFill="1" applyBorder="1" applyAlignment="1">
      <alignment horizontal="center"/>
    </xf>
    <xf numFmtId="49" fontId="0" fillId="0" borderId="16" xfId="0" applyNumberFormat="1" applyFill="1" applyBorder="1" applyAlignment="1">
      <alignment horizontal="center"/>
    </xf>
    <xf numFmtId="0" fontId="17" fillId="9" borderId="16" xfId="0" applyFont="1" applyFill="1" applyBorder="1" applyAlignment="1">
      <alignment horizontal="center"/>
    </xf>
    <xf numFmtId="0" fontId="17" fillId="10" borderId="16" xfId="0" applyFont="1" applyFill="1" applyBorder="1" applyAlignment="1">
      <alignment horizontal="center"/>
    </xf>
    <xf numFmtId="0" fontId="17" fillId="11" borderId="16" xfId="0" applyFont="1" applyFill="1" applyBorder="1" applyAlignment="1">
      <alignment horizontal="center"/>
    </xf>
    <xf numFmtId="0" fontId="17" fillId="12" borderId="16" xfId="0" applyFont="1" applyFill="1" applyBorder="1" applyAlignment="1">
      <alignment horizontal="center"/>
    </xf>
    <xf numFmtId="58" fontId="0" fillId="0" borderId="0" xfId="0" applyNumberFormat="1" applyFill="1"/>
    <xf numFmtId="56" fontId="0" fillId="0" borderId="0" xfId="0" applyNumberFormat="1" applyFill="1"/>
    <xf numFmtId="14" fontId="0" fillId="2" borderId="0" xfId="0" applyNumberFormat="1"/>
    <xf numFmtId="21" fontId="0" fillId="2" borderId="0" xfId="0" applyNumberFormat="1"/>
    <xf numFmtId="11" fontId="0" fillId="0" borderId="0" xfId="0" applyNumberFormat="1" applyFill="1"/>
    <xf numFmtId="0" fontId="0" fillId="13" borderId="0" xfId="0" applyFill="1"/>
    <xf numFmtId="0" fontId="0" fillId="14" borderId="0" xfId="0" applyFill="1"/>
    <xf numFmtId="0" fontId="0" fillId="13" borderId="16" xfId="0" applyFill="1" applyBorder="1" applyAlignment="1">
      <alignment horizontal="left"/>
    </xf>
    <xf numFmtId="2" fontId="0" fillId="13" borderId="0" xfId="0" applyNumberFormat="1" applyFill="1"/>
    <xf numFmtId="0" fontId="18" fillId="13" borderId="16" xfId="0" applyFont="1" applyFill="1" applyBorder="1" applyAlignment="1">
      <alignment horizontal="left"/>
    </xf>
    <xf numFmtId="0" fontId="0" fillId="0" borderId="0" xfId="0" applyFill="1" applyAlignment="1">
      <alignment horizontal="left"/>
    </xf>
    <xf numFmtId="0" fontId="0" fillId="14" borderId="0" xfId="0" applyFill="1" applyAlignment="1">
      <alignment horizontal="left"/>
    </xf>
    <xf numFmtId="2" fontId="0" fillId="14" borderId="0" xfId="0" applyNumberFormat="1" applyFill="1"/>
    <xf numFmtId="0" fontId="18" fillId="14" borderId="0" xfId="0" applyFont="1" applyFill="1" applyAlignment="1">
      <alignment horizontal="left"/>
    </xf>
    <xf numFmtId="0" fontId="0" fillId="14" borderId="16" xfId="0" applyFill="1" applyBorder="1" applyAlignment="1">
      <alignment horizontal="left"/>
    </xf>
    <xf numFmtId="2" fontId="0" fillId="13" borderId="0" xfId="0" applyNumberFormat="1" applyFill="1" applyProtection="1">
      <protection locked="0"/>
    </xf>
    <xf numFmtId="2" fontId="0" fillId="0" borderId="0" xfId="0" applyNumberFormat="1" applyFill="1" applyProtection="1">
      <protection locked="0"/>
    </xf>
    <xf numFmtId="2" fontId="0" fillId="14" borderId="0" xfId="0" applyNumberFormat="1" applyFill="1" applyProtection="1">
      <protection locked="0"/>
    </xf>
    <xf numFmtId="176" fontId="0" fillId="0" borderId="0" xfId="0" applyNumberFormat="1" applyFill="1"/>
    <xf numFmtId="0" fontId="0" fillId="0" borderId="16" xfId="0" applyFill="1" applyBorder="1" applyAlignment="1">
      <alignment horizontal="left"/>
    </xf>
    <xf numFmtId="0" fontId="18" fillId="0" borderId="0" xfId="0" applyFont="1" applyFill="1" applyAlignment="1">
      <alignment vertical="center" wrapText="1"/>
    </xf>
    <xf numFmtId="58" fontId="0" fillId="0" borderId="16" xfId="0" applyNumberFormat="1" applyFill="1" applyBorder="1"/>
    <xf numFmtId="0" fontId="0" fillId="0" borderId="16" xfId="0" applyFill="1" applyBorder="1"/>
    <xf numFmtId="0" fontId="0" fillId="15" borderId="16" xfId="0" applyFill="1" applyBorder="1"/>
    <xf numFmtId="0" fontId="0" fillId="15" borderId="0" xfId="0" applyFill="1"/>
    <xf numFmtId="0" fontId="0" fillId="15" borderId="17" xfId="0" applyFill="1" applyBorder="1"/>
    <xf numFmtId="2" fontId="0" fillId="15" borderId="18" xfId="0" applyNumberFormat="1" applyFill="1" applyBorder="1"/>
    <xf numFmtId="2" fontId="0" fillId="15" borderId="0" xfId="0" applyNumberFormat="1" applyFill="1"/>
    <xf numFmtId="2" fontId="0" fillId="15" borderId="16" xfId="0" applyNumberFormat="1" applyFill="1" applyBorder="1"/>
    <xf numFmtId="0" fontId="0" fillId="15" borderId="16" xfId="0" applyFill="1" applyBorder="1" applyAlignment="1">
      <alignment horizontal="left"/>
    </xf>
    <xf numFmtId="0" fontId="0" fillId="15" borderId="19" xfId="0" applyFill="1" applyBorder="1"/>
    <xf numFmtId="0" fontId="0" fillId="0" borderId="11" xfId="0" applyFill="1" applyBorder="1"/>
    <xf numFmtId="0" fontId="0" fillId="15" borderId="20" xfId="0" applyFill="1" applyBorder="1"/>
    <xf numFmtId="2" fontId="0" fillId="0" borderId="16" xfId="0" applyNumberFormat="1" applyFill="1" applyBorder="1"/>
    <xf numFmtId="178" fontId="0" fillId="0" borderId="16" xfId="0" applyNumberFormat="1" applyFill="1" applyBorder="1"/>
    <xf numFmtId="41" fontId="0" fillId="0" borderId="0" xfId="0" applyNumberFormat="1" applyFill="1"/>
    <xf numFmtId="0" fontId="0" fillId="3" borderId="17" xfId="0" applyFill="1" applyBorder="1"/>
    <xf numFmtId="0" fontId="0" fillId="3" borderId="21" xfId="0" applyFill="1" applyBorder="1"/>
    <xf numFmtId="0" fontId="0" fillId="3" borderId="11" xfId="0" applyFill="1" applyBorder="1"/>
    <xf numFmtId="2" fontId="0" fillId="3" borderId="18" xfId="0" applyNumberFormat="1" applyFill="1" applyBorder="1"/>
    <xf numFmtId="2" fontId="0" fillId="3" borderId="22" xfId="0" applyNumberFormat="1" applyFill="1" applyBorder="1"/>
    <xf numFmtId="0" fontId="0" fillId="3" borderId="16" xfId="0" applyFill="1" applyBorder="1"/>
    <xf numFmtId="0" fontId="19" fillId="3" borderId="18" xfId="92" applyFill="1" applyBorder="1"/>
    <xf numFmtId="2" fontId="19" fillId="3" borderId="16" xfId="92" applyNumberFormat="1" applyFill="1" applyBorder="1"/>
    <xf numFmtId="0" fontId="0" fillId="0" borderId="19" xfId="0" applyFill="1" applyBorder="1"/>
    <xf numFmtId="0" fontId="0" fillId="0" borderId="20" xfId="0" applyFill="1" applyBorder="1"/>
    <xf numFmtId="178" fontId="0" fillId="15" borderId="16" xfId="0" applyNumberFormat="1" applyFill="1" applyBorder="1"/>
    <xf numFmtId="178" fontId="0" fillId="0" borderId="0" xfId="0" applyNumberFormat="1" applyFill="1"/>
    <xf numFmtId="0" fontId="19" fillId="3" borderId="16" xfId="92" applyFill="1" applyBorder="1"/>
    <xf numFmtId="0" fontId="19" fillId="3" borderId="16" xfId="92" applyFill="1" applyBorder="1" applyAlignment="1">
      <alignment horizontal="left"/>
    </xf>
    <xf numFmtId="178" fontId="19" fillId="3" borderId="16" xfId="92" applyNumberFormat="1" applyFill="1" applyBorder="1"/>
    <xf numFmtId="2" fontId="19" fillId="3" borderId="17" xfId="92" applyNumberFormat="1" applyFill="1" applyBorder="1"/>
    <xf numFmtId="0" fontId="19" fillId="3" borderId="17" xfId="92" applyFill="1" applyBorder="1" applyAlignment="1">
      <alignment horizontal="left"/>
    </xf>
    <xf numFmtId="178" fontId="19" fillId="3" borderId="17" xfId="92" applyNumberFormat="1" applyFill="1" applyBorder="1"/>
    <xf numFmtId="0" fontId="0" fillId="15" borderId="0" xfId="0" applyFill="1" applyAlignment="1">
      <alignment horizontal="right"/>
    </xf>
    <xf numFmtId="0" fontId="0" fillId="15" borderId="0" xfId="0" applyFill="1" applyAlignment="1">
      <alignment horizontal="left"/>
    </xf>
    <xf numFmtId="0" fontId="0" fillId="15" borderId="11" xfId="0" applyFill="1" applyBorder="1"/>
    <xf numFmtId="0" fontId="0" fillId="15" borderId="18" xfId="0" applyFill="1" applyBorder="1"/>
    <xf numFmtId="0" fontId="0" fillId="3" borderId="0" xfId="0" applyFill="1" applyAlignment="1">
      <alignment horizontal="right"/>
    </xf>
    <xf numFmtId="178" fontId="0" fillId="0" borderId="14" xfId="0" applyNumberFormat="1" applyFill="1" applyBorder="1"/>
    <xf numFmtId="2" fontId="0" fillId="0" borderId="14" xfId="0" applyNumberFormat="1" applyFill="1" applyBorder="1"/>
    <xf numFmtId="0" fontId="19" fillId="3" borderId="0" xfId="92" applyFill="1"/>
    <xf numFmtId="0" fontId="19" fillId="3" borderId="23" xfId="92" applyFill="1" applyBorder="1" applyAlignment="1">
      <alignment horizontal="left"/>
    </xf>
    <xf numFmtId="0" fontId="0" fillId="0" borderId="14" xfId="0" applyFill="1" applyBorder="1" applyAlignment="1">
      <alignment horizontal="left"/>
    </xf>
    <xf numFmtId="0" fontId="18" fillId="0" borderId="0" xfId="0" applyFont="1" applyFill="1"/>
    <xf numFmtId="0" fontId="0" fillId="16" borderId="0" xfId="0" applyFill="1"/>
    <xf numFmtId="0" fontId="18" fillId="0" borderId="16" xfId="0" applyFont="1" applyFill="1" applyBorder="1" applyAlignment="1">
      <alignment vertical="center" wrapText="1"/>
    </xf>
    <xf numFmtId="0" fontId="18" fillId="16" borderId="0" xfId="0" applyFont="1" applyFill="1" applyAlignment="1">
      <alignment vertical="center" wrapText="1"/>
    </xf>
    <xf numFmtId="0" fontId="0" fillId="2" borderId="0" xfId="0" applyAlignment="1">
      <alignment horizontal="center" vertical="center"/>
    </xf>
    <xf numFmtId="0" fontId="20" fillId="0" borderId="0" xfId="0" applyFont="1" applyFill="1" applyAlignment="1">
      <alignment horizontal="center" vertical="center" wrapText="1"/>
    </xf>
    <xf numFmtId="0" fontId="20" fillId="0" borderId="0" xfId="0" applyFont="1" applyFill="1"/>
    <xf numFmtId="10" fontId="0" fillId="0" borderId="0" xfId="0" applyNumberFormat="1" applyFill="1"/>
    <xf numFmtId="0" fontId="0" fillId="0" borderId="15" xfId="0" applyFill="1" applyBorder="1" applyAlignment="1">
      <alignment horizontal="center"/>
    </xf>
    <xf numFmtId="0" fontId="0" fillId="0" borderId="15" xfId="0" applyFill="1" applyBorder="1" applyAlignment="1">
      <alignment horizontal="right"/>
    </xf>
    <xf numFmtId="0" fontId="0" fillId="0" borderId="15" xfId="0" applyFill="1" applyBorder="1"/>
    <xf numFmtId="0" fontId="0" fillId="0" borderId="16" xfId="0" applyFill="1" applyBorder="1" applyAlignment="1">
      <alignment horizontal="right"/>
    </xf>
    <xf numFmtId="0" fontId="21" fillId="0" borderId="16" xfId="92" applyFont="1" applyBorder="1"/>
    <xf numFmtId="0" fontId="21" fillId="0" borderId="16" xfId="92" applyFont="1" applyBorder="1" applyAlignment="1">
      <alignment horizontal="center" vertical="center"/>
    </xf>
    <xf numFmtId="0" fontId="22" fillId="0" borderId="16" xfId="0" applyFont="1" applyFill="1" applyBorder="1" applyAlignment="1">
      <alignment horizontal="center" vertical="center"/>
    </xf>
    <xf numFmtId="0" fontId="22" fillId="0" borderId="16" xfId="0" applyFont="1" applyFill="1" applyBorder="1" applyAlignment="1">
      <alignment horizontal="center"/>
    </xf>
    <xf numFmtId="0" fontId="23" fillId="17" borderId="16" xfId="0" applyFont="1" applyFill="1" applyBorder="1"/>
    <xf numFmtId="2" fontId="24" fillId="18" borderId="16" xfId="0" applyNumberFormat="1" applyFont="1" applyFill="1" applyBorder="1"/>
    <xf numFmtId="0" fontId="23" fillId="17" borderId="16" xfId="0" applyFont="1" applyFill="1" applyBorder="1" applyAlignment="1">
      <alignment horizontal="right"/>
    </xf>
    <xf numFmtId="2" fontId="24" fillId="18" borderId="16" xfId="0" applyNumberFormat="1" applyFont="1" applyFill="1" applyBorder="1" applyAlignment="1">
      <alignment horizontal="right"/>
    </xf>
    <xf numFmtId="0" fontId="0" fillId="0" borderId="0" xfId="0" applyFill="1" applyAlignment="1">
      <alignment horizontal="center" vertical="center"/>
    </xf>
    <xf numFmtId="0" fontId="0" fillId="18" borderId="0" xfId="0" applyFill="1"/>
    <xf numFmtId="9" fontId="0" fillId="0" borderId="0" xfId="0" applyNumberFormat="1" applyFill="1"/>
  </cellXfs>
  <cellStyles count="9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Accent1" xfId="49"/>
    <cellStyle name="20% - Accent2" xfId="50"/>
    <cellStyle name="20% - Accent3" xfId="51"/>
    <cellStyle name="20% - Accent4" xfId="52"/>
    <cellStyle name="20% - Accent5" xfId="53"/>
    <cellStyle name="20% - Accent6" xfId="54"/>
    <cellStyle name="40% - Accent1" xfId="55"/>
    <cellStyle name="40% - Accent2" xfId="56"/>
    <cellStyle name="40% - Accent3" xfId="57"/>
    <cellStyle name="40% - Accent4" xfId="58"/>
    <cellStyle name="40% - Accent5" xfId="59"/>
    <cellStyle name="40% - Accent6" xfId="60"/>
    <cellStyle name="60% - Accent1" xfId="61"/>
    <cellStyle name="60% - Accent2" xfId="62"/>
    <cellStyle name="60% - Accent3" xfId="63"/>
    <cellStyle name="60% - Accent4" xfId="64"/>
    <cellStyle name="60% - Accent5" xfId="65"/>
    <cellStyle name="60% - Accent6" xfId="66"/>
    <cellStyle name="Accent1" xfId="67"/>
    <cellStyle name="Accent2" xfId="68"/>
    <cellStyle name="Accent3" xfId="69"/>
    <cellStyle name="Accent4" xfId="70"/>
    <cellStyle name="Accent5" xfId="71"/>
    <cellStyle name="Accent6" xfId="72"/>
    <cellStyle name="Bad" xfId="73"/>
    <cellStyle name="Calculation" xfId="74"/>
    <cellStyle name="Check Cell" xfId="75"/>
    <cellStyle name="Explanatory Text" xfId="76"/>
    <cellStyle name="Good" xfId="77"/>
    <cellStyle name="Heading 1" xfId="78"/>
    <cellStyle name="Heading 2" xfId="79"/>
    <cellStyle name="Heading 3" xfId="80"/>
    <cellStyle name="Heading 4" xfId="81"/>
    <cellStyle name="Input" xfId="82"/>
    <cellStyle name="Linked Cell" xfId="83"/>
    <cellStyle name="Neutral" xfId="84"/>
    <cellStyle name="Normal 2" xfId="85"/>
    <cellStyle name="Note" xfId="86"/>
    <cellStyle name="Output" xfId="87"/>
    <cellStyle name="Title" xfId="88"/>
    <cellStyle name="Total" xfId="89"/>
    <cellStyle name="Warning Text" xfId="90"/>
    <cellStyle name="常规 2" xfId="91"/>
    <cellStyle name="一般_WinColor_LCD_DeltaE_Calc" xfId="92"/>
  </cellStyles>
  <dxfs count="2">
    <dxf>
      <fill>
        <patternFill patternType="solid">
          <bgColor indexed="42"/>
        </patternFill>
      </fill>
    </dxf>
    <dxf>
      <fill>
        <patternFill patternType="solid">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r:id="rId1" ax:persistence="persistStreamInit"/>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9050" cap="rnd" cmpd="sng" algn="ctr">
              <a:solidFill>
                <a:schemeClr val="tx1">
                  <a:lumMod val="75000"/>
                  <a:lumOff val="25000"/>
                </a:schemeClr>
              </a:solidFill>
              <a:prstDash val="solid"/>
              <a:round/>
            </a:ln>
            <a:effectLst/>
          </c:spPr>
          <c:marker>
            <c:symbol val="circle"/>
            <c:size val="4"/>
            <c:spPr>
              <a:solidFill>
                <a:schemeClr val="tx1">
                  <a:lumMod val="75000"/>
                  <a:lumOff val="25000"/>
                </a:schemeClr>
              </a:solidFill>
              <a:ln w="12700" cap="flat" cmpd="sng" algn="ctr">
                <a:solidFill>
                  <a:schemeClr val="tx1">
                    <a:lumMod val="75000"/>
                    <a:lumOff val="25000"/>
                  </a:schemeClr>
                </a:solidFill>
                <a:prstDash val="solid"/>
                <a:round/>
              </a:ln>
              <a:effectLst/>
            </c:spPr>
          </c:marker>
          <c:dLbls>
            <c:delete val="1"/>
          </c:dLbls>
          <c:cat>
            <c:numRef>
              <c:f>sRGB_DeltaE!$A$479:$A$495</c:f>
              <c:numCache>
                <c:formatCode>General</c:formatCode>
                <c:ptCount val="17"/>
                <c:pt idx="0">
                  <c:v>0</c:v>
                </c:pt>
                <c:pt idx="1">
                  <c:v>16</c:v>
                </c:pt>
                <c:pt idx="2">
                  <c:v>32</c:v>
                </c:pt>
                <c:pt idx="3">
                  <c:v>48</c:v>
                </c:pt>
                <c:pt idx="4">
                  <c:v>64</c:v>
                </c:pt>
                <c:pt idx="5">
                  <c:v>80</c:v>
                </c:pt>
                <c:pt idx="6">
                  <c:v>96</c:v>
                </c:pt>
                <c:pt idx="7">
                  <c:v>112</c:v>
                </c:pt>
                <c:pt idx="8">
                  <c:v>128</c:v>
                </c:pt>
                <c:pt idx="9">
                  <c:v>144</c:v>
                </c:pt>
                <c:pt idx="10">
                  <c:v>160</c:v>
                </c:pt>
                <c:pt idx="11">
                  <c:v>176</c:v>
                </c:pt>
                <c:pt idx="12">
                  <c:v>192</c:v>
                </c:pt>
                <c:pt idx="13">
                  <c:v>208</c:v>
                </c:pt>
                <c:pt idx="14">
                  <c:v>224</c:v>
                </c:pt>
                <c:pt idx="15">
                  <c:v>240</c:v>
                </c:pt>
                <c:pt idx="16">
                  <c:v>255</c:v>
                </c:pt>
              </c:numCache>
            </c:numRef>
          </c:cat>
          <c:val>
            <c:numRef>
              <c:f>sRGB_DeltaE!$B$479:$B$495</c:f>
              <c:numCache>
                <c:formatCode>General</c:formatCode>
                <c:ptCount val="17"/>
                <c:pt idx="0">
                  <c:v>0.00119370000902563</c:v>
                </c:pt>
                <c:pt idx="1">
                  <c:v>2.56257176399231</c:v>
                </c:pt>
                <c:pt idx="2">
                  <c:v>6.4077205657959</c:v>
                </c:pt>
                <c:pt idx="3">
                  <c:v>12.358588218689</c:v>
                </c:pt>
                <c:pt idx="4">
                  <c:v>20.7734642028809</c:v>
                </c:pt>
                <c:pt idx="5">
                  <c:v>31.9050827026367</c:v>
                </c:pt>
                <c:pt idx="6">
                  <c:v>45.6433753967285</c:v>
                </c:pt>
                <c:pt idx="7">
                  <c:v>62.4354095458984</c:v>
                </c:pt>
                <c:pt idx="8">
                  <c:v>82.1780853271484</c:v>
                </c:pt>
                <c:pt idx="9">
                  <c:v>105.2578125</c:v>
                </c:pt>
                <c:pt idx="10">
                  <c:v>131.439437866211</c:v>
                </c:pt>
                <c:pt idx="11">
                  <c:v>161.200622558594</c:v>
                </c:pt>
                <c:pt idx="12">
                  <c:v>194.32048034668</c:v>
                </c:pt>
                <c:pt idx="13">
                  <c:v>230.812698364258</c:v>
                </c:pt>
                <c:pt idx="14">
                  <c:v>271.468963623047</c:v>
                </c:pt>
                <c:pt idx="15">
                  <c:v>316.055511474609</c:v>
                </c:pt>
                <c:pt idx="16">
                  <c:v>361.459411621094</c:v>
                </c:pt>
              </c:numCache>
            </c:numRef>
          </c:val>
          <c:smooth val="1"/>
        </c:ser>
        <c:dLbls>
          <c:showLegendKey val="0"/>
          <c:showVal val="0"/>
          <c:showCatName val="0"/>
          <c:showSerName val="0"/>
          <c:showPercent val="0"/>
          <c:showBubbleSize val="0"/>
        </c:dLbls>
        <c:marker val="1"/>
        <c:smooth val="1"/>
        <c:axId val="82744448"/>
        <c:axId val="82745984"/>
      </c:lineChart>
      <c:catAx>
        <c:axId val="82744448"/>
        <c:scaling>
          <c:orientation val="minMax"/>
        </c:scaling>
        <c:delete val="0"/>
        <c:axPos val="b"/>
        <c:majorGridlines>
          <c:spPr>
            <a:ln w="9525" cap="flat" cmpd="sng" algn="ctr">
              <a:solidFill>
                <a:schemeClr val="tx2">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ysClr val="windowText" lastClr="000000"/>
                </a:solidFill>
                <a:latin typeface="+mn-lt"/>
                <a:ea typeface="+mn-ea"/>
                <a:cs typeface="+mn-cs"/>
              </a:defRPr>
            </a:pPr>
          </a:p>
        </c:txPr>
        <c:crossAx val="82745984"/>
        <c:crosses val="autoZero"/>
        <c:auto val="0"/>
        <c:lblAlgn val="ctr"/>
        <c:lblOffset val="100"/>
        <c:noMultiLvlLbl val="0"/>
      </c:catAx>
      <c:valAx>
        <c:axId val="82745984"/>
        <c:scaling>
          <c:orientation val="minMax"/>
        </c:scaling>
        <c:delete val="0"/>
        <c:axPos val="l"/>
        <c:majorGridlines>
          <c:spPr>
            <a:ln w="9525" cap="flat" cmpd="sng" algn="ctr">
              <a:solidFill>
                <a:schemeClr val="tx2">
                  <a:lumMod val="15000"/>
                  <a:lumOff val="85000"/>
                </a:schemeClr>
              </a:solidFill>
              <a:prstDash val="solid"/>
              <a:round/>
            </a:ln>
            <a:effectLst/>
          </c:spPr>
        </c:majorGridlines>
        <c:numFmt formatCode="0_ " sourceLinked="0"/>
        <c:majorTickMark val="none"/>
        <c:minorTickMark val="none"/>
        <c:tickLblPos val="nextTo"/>
        <c:spPr>
          <a:ln w="6350" cap="flat" cmpd="sng" algn="ctr">
            <a:noFill/>
            <a:prstDash val="solid"/>
            <a:round/>
          </a:ln>
        </c:spPr>
        <c:txPr>
          <a:bodyPr rot="-60000000" spcFirstLastPara="1" vertOverflow="ellipsis" vert="horz" wrap="square" anchor="ctr" anchorCtr="1"/>
          <a:lstStyle/>
          <a:p>
            <a:pPr>
              <a:defRPr lang="zh-CN" sz="600" b="0" i="0" u="none" strike="noStrike" kern="1200" baseline="0">
                <a:solidFill>
                  <a:sysClr val="windowText" lastClr="000000"/>
                </a:solidFill>
                <a:latin typeface="+mn-lt"/>
                <a:ea typeface="+mn-ea"/>
                <a:cs typeface="+mn-cs"/>
              </a:defRPr>
            </a:pPr>
          </a:p>
        </c:txPr>
        <c:crossAx val="82744448"/>
        <c:crosses val="autoZero"/>
        <c:crossBetween val="midCat"/>
        <c:majorUnit val="50"/>
      </c:valAx>
      <c:spPr>
        <a:noFill/>
        <a:ln w="25400">
          <a:noFill/>
        </a:ln>
      </c:spPr>
    </c:plotArea>
    <c:plotVisOnly val="1"/>
    <c:dispBlanksAs val="zero"/>
    <c:showDLblsOverMax val="0"/>
  </c:chart>
  <c:spPr>
    <a:solidFill>
      <a:schemeClr val="bg1"/>
    </a:solidFill>
    <a:ln w="9525" cap="flat" cmpd="sng" algn="ctr">
      <a:solidFill>
        <a:schemeClr val="tx2">
          <a:lumMod val="15000"/>
          <a:lumOff val="85000"/>
        </a:schemeClr>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sRGB</a:t>
            </a:r>
            <a:endParaRPr lang="en-US" altLang="zh-CN" sz="600" b="1" i="0" baseline="0">
              <a:solidFill>
                <a:srgbClr val="000000"/>
              </a:solidFill>
              <a:uFillTx/>
              <a:latin typeface="Arial" panose="020B0604020202020204" pitchFamily="7" charset="0"/>
              <a:cs typeface="Arial" panose="020B0604020202020204" pitchFamily="7" charset="0"/>
            </a:endParaRPr>
          </a:p>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Calibrated Gamut</a:t>
            </a:r>
            <a:r>
              <a:rPr lang="zh-CN" altLang="en-US" sz="600" b="0" i="0" u="none" strike="noStrike" baseline="0">
                <a:solidFill>
                  <a:srgbClr val="000000"/>
                </a:solidFill>
                <a:latin typeface="Arial" panose="020B0604020202020204" pitchFamily="7" charset="0"/>
                <a:ea typeface="PMingLiU"/>
                <a:cs typeface="Arial" panose="020B0604020202020204" pitchFamily="7" charset="0"/>
              </a:rPr>
              <a:t>
              </a:t>
            </a:r>
            <a:endParaRPr lang="zh-CN" altLang="en-US" sz="600" b="0" i="0" u="none" strike="noStrike" baseline="0">
              <a:solidFill>
                <a:srgbClr val="000000"/>
              </a:solidFill>
              <a:latin typeface="Arial" panose="020B0604020202020204" pitchFamily="7" charset="0"/>
              <a:ea typeface="PMingLiU"/>
              <a:cs typeface="Arial" panose="020B0604020202020204" pitchFamily="7" charset="0"/>
            </a:endParaRPr>
          </a:p>
        </c:rich>
      </c:tx>
      <c:layout>
        <c:manualLayout>
          <c:xMode val="edge"/>
          <c:yMode val="edge"/>
          <c:x val="0.388687955940709"/>
          <c:y val="0.00666367079208631"/>
        </c:manualLayout>
      </c:layout>
      <c:overlay val="0"/>
      <c:spPr>
        <a:noFill/>
        <a:ln w="25400">
          <a:noFill/>
        </a:ln>
      </c:spPr>
    </c:title>
    <c:autoTitleDeleted val="0"/>
    <c:plotArea>
      <c:layout>
        <c:manualLayout>
          <c:layoutTarget val="inner"/>
          <c:xMode val="edge"/>
          <c:yMode val="edge"/>
          <c:x val="0.118639687459564"/>
          <c:y val="0.105693828969053"/>
          <c:w val="0.798462503754867"/>
          <c:h val="0.829841450624071"/>
        </c:manualLayout>
      </c:layout>
      <c:scatterChart>
        <c:scatterStyle val="smooth"/>
        <c:varyColors val="0"/>
        <c:ser>
          <c:idx val="0"/>
          <c:order val="0"/>
          <c:tx>
            <c:strRef>
              <c:f>"CIE1940xyFrame"</c:f>
              <c:strCache>
                <c:ptCount val="1"/>
                <c:pt idx="0">
                  <c:v>CIE1940xyFrame</c:v>
                </c:pt>
              </c:strCache>
            </c:strRef>
          </c:tx>
          <c:spPr>
            <a:ln w="19050" cap="rnd" cmpd="sng" algn="ctr">
              <a:solidFill>
                <a:schemeClr val="tx1"/>
              </a:solidFill>
              <a:prstDash val="solid"/>
              <a:round/>
            </a:ln>
          </c:spPr>
          <c:marker>
            <c:symbol val="none"/>
          </c:marker>
          <c:dLbls>
            <c:delete val="1"/>
          </c:dLbls>
          <c:xVal>
            <c:numRef>
              <c:f>sRGB_DeltaE!$A$349:$A$430</c:f>
              <c:numCache>
                <c:formatCode>General</c:formatCode>
                <c:ptCount val="82"/>
                <c:pt idx="0">
                  <c:v>0.174112256586483</c:v>
                </c:pt>
                <c:pt idx="1">
                  <c:v>0.174007782101167</c:v>
                </c:pt>
                <c:pt idx="2">
                  <c:v>0.173800843812723</c:v>
                </c:pt>
                <c:pt idx="3">
                  <c:v>0.173559906527214</c:v>
                </c:pt>
                <c:pt idx="4">
                  <c:v>0.173336886477058</c:v>
                </c:pt>
                <c:pt idx="5">
                  <c:v>0.173020965455495</c:v>
                </c:pt>
                <c:pt idx="6">
                  <c:v>0.172576550848802</c:v>
                </c:pt>
                <c:pt idx="7">
                  <c:v>0.172086630755248</c:v>
                </c:pt>
                <c:pt idx="8">
                  <c:v>0.171407433863109</c:v>
                </c:pt>
                <c:pt idx="9">
                  <c:v>0.170301002283684</c:v>
                </c:pt>
                <c:pt idx="10">
                  <c:v>0.168877520670989</c:v>
                </c:pt>
                <c:pt idx="11">
                  <c:v>0.16689529035208</c:v>
                </c:pt>
                <c:pt idx="12">
                  <c:v>0.164411756375275</c:v>
                </c:pt>
                <c:pt idx="13">
                  <c:v>0.161104579580275</c:v>
                </c:pt>
                <c:pt idx="14">
                  <c:v>0.156640932577307</c:v>
                </c:pt>
                <c:pt idx="15">
                  <c:v>0.150985408375971</c:v>
                </c:pt>
                <c:pt idx="16">
                  <c:v>0.143960396039604</c:v>
                </c:pt>
                <c:pt idx="17">
                  <c:v>0.135502671199611</c:v>
                </c:pt>
                <c:pt idx="18">
                  <c:v>0.124118476727786</c:v>
                </c:pt>
                <c:pt idx="19">
                  <c:v>0.10959432361561</c:v>
                </c:pt>
                <c:pt idx="20">
                  <c:v>0.0912935157167267</c:v>
                </c:pt>
                <c:pt idx="21">
                  <c:v>0.0687059102495702</c:v>
                </c:pt>
                <c:pt idx="22">
                  <c:v>0.0453907346747777</c:v>
                </c:pt>
                <c:pt idx="23">
                  <c:v>0.0234599425470795</c:v>
                </c:pt>
                <c:pt idx="24">
                  <c:v>0.00816802800466744</c:v>
                </c:pt>
                <c:pt idx="25">
                  <c:v>0.00385852090032154</c:v>
                </c:pt>
                <c:pt idx="26">
                  <c:v>0.0138702460850112</c:v>
                </c:pt>
                <c:pt idx="27">
                  <c:v>0.0388518024032043</c:v>
                </c:pt>
                <c:pt idx="28">
                  <c:v>0.0743024239007892</c:v>
                </c:pt>
                <c:pt idx="29">
                  <c:v>0.114160720795792</c:v>
                </c:pt>
                <c:pt idx="30">
                  <c:v>0.154722061215713</c:v>
                </c:pt>
                <c:pt idx="31">
                  <c:v>0.192876183315676</c:v>
                </c:pt>
                <c:pt idx="32">
                  <c:v>0.22961967264964</c:v>
                </c:pt>
                <c:pt idx="33">
                  <c:v>0.265775084971184</c:v>
                </c:pt>
                <c:pt idx="34">
                  <c:v>0.301603868768048</c:v>
                </c:pt>
                <c:pt idx="35">
                  <c:v>0.337363288970879</c:v>
                </c:pt>
                <c:pt idx="36">
                  <c:v>0.373101543868457</c:v>
                </c:pt>
                <c:pt idx="37">
                  <c:v>0.40873625546016</c:v>
                </c:pt>
                <c:pt idx="38">
                  <c:v>0.444062463582333</c:v>
                </c:pt>
                <c:pt idx="39">
                  <c:v>0.478774791157584</c:v>
                </c:pt>
                <c:pt idx="40">
                  <c:v>0.51248636706843</c:v>
                </c:pt>
                <c:pt idx="41">
                  <c:v>0.544786505594834</c:v>
                </c:pt>
                <c:pt idx="42">
                  <c:v>0.575151311365165</c:v>
                </c:pt>
                <c:pt idx="43">
                  <c:v>0.602932785575716</c:v>
                </c:pt>
                <c:pt idx="44">
                  <c:v>0.627036599763872</c:v>
                </c:pt>
                <c:pt idx="45">
                  <c:v>0.648233106013639</c:v>
                </c:pt>
                <c:pt idx="46">
                  <c:v>0.665763576238097</c:v>
                </c:pt>
                <c:pt idx="47">
                  <c:v>0.680078849721707</c:v>
                </c:pt>
                <c:pt idx="48">
                  <c:v>0.691503997928199</c:v>
                </c:pt>
                <c:pt idx="49">
                  <c:v>0.700606060606061</c:v>
                </c:pt>
                <c:pt idx="50">
                  <c:v>0.707917791613863</c:v>
                </c:pt>
                <c:pt idx="51">
                  <c:v>0.714031597116994</c:v>
                </c:pt>
                <c:pt idx="52">
                  <c:v>0.719032941629744</c:v>
                </c:pt>
                <c:pt idx="53">
                  <c:v>0.723031602573095</c:v>
                </c:pt>
                <c:pt idx="54">
                  <c:v>0.725992317541613</c:v>
                </c:pt>
                <c:pt idx="55">
                  <c:v>0.728271728271728</c:v>
                </c:pt>
                <c:pt idx="56">
                  <c:v>0.729969012837539</c:v>
                </c:pt>
                <c:pt idx="57">
                  <c:v>0.73108939558451</c:v>
                </c:pt>
                <c:pt idx="58">
                  <c:v>0.731993299832496</c:v>
                </c:pt>
                <c:pt idx="59">
                  <c:v>0.732718894009217</c:v>
                </c:pt>
                <c:pt idx="60">
                  <c:v>0.733416967225968</c:v>
                </c:pt>
                <c:pt idx="61">
                  <c:v>0.734047300312361</c:v>
                </c:pt>
                <c:pt idx="62">
                  <c:v>0.734390164995147</c:v>
                </c:pt>
                <c:pt idx="63">
                  <c:v>0.734591661642629</c:v>
                </c:pt>
                <c:pt idx="64">
                  <c:v>0.734687277666386</c:v>
                </c:pt>
                <c:pt idx="65">
                  <c:v>0.734692028985507</c:v>
                </c:pt>
                <c:pt idx="66">
                  <c:v>0.734678340312143</c:v>
                </c:pt>
                <c:pt idx="67">
                  <c:v>0.734668335419274</c:v>
                </c:pt>
                <c:pt idx="68">
                  <c:v>0.734668018246325</c:v>
                </c:pt>
                <c:pt idx="69">
                  <c:v>0.734671925421298</c:v>
                </c:pt>
                <c:pt idx="70">
                  <c:v>0.73469387755102</c:v>
                </c:pt>
                <c:pt idx="71">
                  <c:v>0.734753857457752</c:v>
                </c:pt>
                <c:pt idx="72">
                  <c:v>0.73482428115016</c:v>
                </c:pt>
                <c:pt idx="73">
                  <c:v>0.734567901234568</c:v>
                </c:pt>
                <c:pt idx="74">
                  <c:v>0.734513274336283</c:v>
                </c:pt>
                <c:pt idx="75">
                  <c:v>0.734375</c:v>
                </c:pt>
                <c:pt idx="76">
                  <c:v>0.734513274336283</c:v>
                </c:pt>
                <c:pt idx="77">
                  <c:v>0.735849056603774</c:v>
                </c:pt>
                <c:pt idx="78">
                  <c:v>0.734513274336283</c:v>
                </c:pt>
                <c:pt idx="79">
                  <c:v>0.7375</c:v>
                </c:pt>
                <c:pt idx="80">
                  <c:v>0.736842105263158</c:v>
                </c:pt>
                <c:pt idx="81">
                  <c:v>0.174112256586483</c:v>
                </c:pt>
              </c:numCache>
            </c:numRef>
          </c:xVal>
          <c:yVal>
            <c:numRef>
              <c:f>sRGB_DeltaE!$B$349:$B$430</c:f>
              <c:numCache>
                <c:formatCode>General</c:formatCode>
                <c:ptCount val="82"/>
                <c:pt idx="0">
                  <c:v>0.00496372661321115</c:v>
                </c:pt>
                <c:pt idx="1">
                  <c:v>0.00498054474708171</c:v>
                </c:pt>
                <c:pt idx="2">
                  <c:v>0.00491541391881375</c:v>
                </c:pt>
                <c:pt idx="3">
                  <c:v>0.00492320257730789</c:v>
                </c:pt>
                <c:pt idx="4">
                  <c:v>0.00479674402829594</c:v>
                </c:pt>
                <c:pt idx="5">
                  <c:v>0.00477505036185929</c:v>
                </c:pt>
                <c:pt idx="6">
                  <c:v>0.00479930191972077</c:v>
                </c:pt>
                <c:pt idx="7">
                  <c:v>0.00483252421803995</c:v>
                </c:pt>
                <c:pt idx="8">
                  <c:v>0.00510217097374933</c:v>
                </c:pt>
                <c:pt idx="9">
                  <c:v>0.00578850545546816</c:v>
                </c:pt>
                <c:pt idx="10">
                  <c:v>0.00690024388793052</c:v>
                </c:pt>
                <c:pt idx="11">
                  <c:v>0.00855560636081898</c:v>
                </c:pt>
                <c:pt idx="12">
                  <c:v>0.0108575582767639</c:v>
                </c:pt>
                <c:pt idx="13">
                  <c:v>0.0137933588217324</c:v>
                </c:pt>
                <c:pt idx="14">
                  <c:v>0.0177048049908913</c:v>
                </c:pt>
                <c:pt idx="15">
                  <c:v>0.022740193291643</c:v>
                </c:pt>
                <c:pt idx="16">
                  <c:v>0.0297029702970297</c:v>
                </c:pt>
                <c:pt idx="17">
                  <c:v>0.0398791214721278</c:v>
                </c:pt>
                <c:pt idx="18">
                  <c:v>0.0578025133737405</c:v>
                </c:pt>
                <c:pt idx="19">
                  <c:v>0.0868425111830942</c:v>
                </c:pt>
                <c:pt idx="20">
                  <c:v>0.132702055154113</c:v>
                </c:pt>
                <c:pt idx="21">
                  <c:v>0.20072322010789</c:v>
                </c:pt>
                <c:pt idx="22">
                  <c:v>0.294975964606287</c:v>
                </c:pt>
                <c:pt idx="23">
                  <c:v>0.412703479093521</c:v>
                </c:pt>
                <c:pt idx="24">
                  <c:v>0.538423070511752</c:v>
                </c:pt>
                <c:pt idx="25">
                  <c:v>0.654823151125402</c:v>
                </c:pt>
                <c:pt idx="26">
                  <c:v>0.750186428038777</c:v>
                </c:pt>
                <c:pt idx="27">
                  <c:v>0.812016021361816</c:v>
                </c:pt>
                <c:pt idx="28">
                  <c:v>0.83380308154829</c:v>
                </c:pt>
                <c:pt idx="29">
                  <c:v>0.826206968387063</c:v>
                </c:pt>
                <c:pt idx="30">
                  <c:v>0.805863545425649</c:v>
                </c:pt>
                <c:pt idx="31">
                  <c:v>0.781629130925122</c:v>
                </c:pt>
                <c:pt idx="32">
                  <c:v>0.754329089902744</c:v>
                </c:pt>
                <c:pt idx="33">
                  <c:v>0.724323924929806</c:v>
                </c:pt>
                <c:pt idx="34">
                  <c:v>0.692307692307692</c:v>
                </c:pt>
                <c:pt idx="35">
                  <c:v>0.658848333113717</c:v>
                </c:pt>
                <c:pt idx="36">
                  <c:v>0.624450859796661</c:v>
                </c:pt>
                <c:pt idx="37">
                  <c:v>0.589606868504293</c:v>
                </c:pt>
                <c:pt idx="38">
                  <c:v>0.554713902808531</c:v>
                </c:pt>
                <c:pt idx="39">
                  <c:v>0.520202307211456</c:v>
                </c:pt>
                <c:pt idx="40">
                  <c:v>0.486590788333007</c:v>
                </c:pt>
                <c:pt idx="41">
                  <c:v>0.454434114568836</c:v>
                </c:pt>
                <c:pt idx="42">
                  <c:v>0.424232234924905</c:v>
                </c:pt>
                <c:pt idx="43">
                  <c:v>0.396496633572977</c:v>
                </c:pt>
                <c:pt idx="44">
                  <c:v>0.372491145218418</c:v>
                </c:pt>
                <c:pt idx="45">
                  <c:v>0.351394916305022</c:v>
                </c:pt>
                <c:pt idx="46">
                  <c:v>0.334010651154761</c:v>
                </c:pt>
                <c:pt idx="47">
                  <c:v>0.319747217068646</c:v>
                </c:pt>
                <c:pt idx="48">
                  <c:v>0.308342235602603</c:v>
                </c:pt>
                <c:pt idx="49">
                  <c:v>0.299300699300699</c:v>
                </c:pt>
                <c:pt idx="50">
                  <c:v>0.292027108931622</c:v>
                </c:pt>
                <c:pt idx="51">
                  <c:v>0.28592887354565</c:v>
                </c:pt>
                <c:pt idx="52">
                  <c:v>0.280934951518654</c:v>
                </c:pt>
                <c:pt idx="53">
                  <c:v>0.276948357748342</c:v>
                </c:pt>
                <c:pt idx="54">
                  <c:v>0.274007682458387</c:v>
                </c:pt>
                <c:pt idx="55">
                  <c:v>0.271728271728272</c:v>
                </c:pt>
                <c:pt idx="56">
                  <c:v>0.270030987162461</c:v>
                </c:pt>
                <c:pt idx="57">
                  <c:v>0.26891060441549</c:v>
                </c:pt>
                <c:pt idx="58">
                  <c:v>0.268006700167504</c:v>
                </c:pt>
                <c:pt idx="59">
                  <c:v>0.267281105990783</c:v>
                </c:pt>
                <c:pt idx="60">
                  <c:v>0.266583032774032</c:v>
                </c:pt>
                <c:pt idx="61">
                  <c:v>0.265952699687639</c:v>
                </c:pt>
                <c:pt idx="62">
                  <c:v>0.265609835004853</c:v>
                </c:pt>
                <c:pt idx="63">
                  <c:v>0.265408338357371</c:v>
                </c:pt>
                <c:pt idx="64">
                  <c:v>0.265312722333614</c:v>
                </c:pt>
                <c:pt idx="65">
                  <c:v>0.265307971014493</c:v>
                </c:pt>
                <c:pt idx="66">
                  <c:v>0.265321659687857</c:v>
                </c:pt>
                <c:pt idx="67">
                  <c:v>0.265331664580726</c:v>
                </c:pt>
                <c:pt idx="68">
                  <c:v>0.265331981753675</c:v>
                </c:pt>
                <c:pt idx="69">
                  <c:v>0.265328074578702</c:v>
                </c:pt>
                <c:pt idx="70">
                  <c:v>0.26530612244898</c:v>
                </c:pt>
                <c:pt idx="71">
                  <c:v>0.265246142542248</c:v>
                </c:pt>
                <c:pt idx="72">
                  <c:v>0.26517571884984</c:v>
                </c:pt>
                <c:pt idx="73">
                  <c:v>0.265432098765432</c:v>
                </c:pt>
                <c:pt idx="74">
                  <c:v>0.265486725663717</c:v>
                </c:pt>
                <c:pt idx="75">
                  <c:v>0.265625</c:v>
                </c:pt>
                <c:pt idx="76">
                  <c:v>0.265486725663717</c:v>
                </c:pt>
                <c:pt idx="77">
                  <c:v>0.264150943396226</c:v>
                </c:pt>
                <c:pt idx="78">
                  <c:v>0.265486725663717</c:v>
                </c:pt>
                <c:pt idx="79">
                  <c:v>0.2625</c:v>
                </c:pt>
                <c:pt idx="80">
                  <c:v>0.263157894736842</c:v>
                </c:pt>
                <c:pt idx="81">
                  <c:v>0.00496372661321115</c:v>
                </c:pt>
              </c:numCache>
            </c:numRef>
          </c:yVal>
          <c:smooth val="1"/>
        </c:ser>
        <c:ser>
          <c:idx val="1"/>
          <c:order val="1"/>
          <c:tx>
            <c:strRef>
              <c:f>"SRGBFrame"</c:f>
              <c:strCache>
                <c:ptCount val="1"/>
                <c:pt idx="0">
                  <c:v>SRGBFrame</c:v>
                </c:pt>
              </c:strCache>
            </c:strRef>
          </c:tx>
          <c:spPr>
            <a:ln w="28575" cap="rnd" cmpd="sng" algn="ctr">
              <a:solidFill>
                <a:schemeClr val="tx1">
                  <a:lumMod val="50000"/>
                  <a:lumOff val="50000"/>
                </a:schemeClr>
              </a:solidFill>
              <a:prstDash val="solid"/>
              <a:round/>
            </a:ln>
          </c:spPr>
          <c:marker>
            <c:symbol val="circle"/>
            <c:size val="3"/>
            <c:spPr>
              <a:solidFill>
                <a:schemeClr val="tx1"/>
              </a:solidFill>
              <a:ln w="9525" cap="flat" cmpd="sng" algn="ctr">
                <a:noFill/>
                <a:prstDash val="solid"/>
                <a:round/>
              </a:ln>
            </c:spPr>
          </c:marker>
          <c:dPt>
            <c:idx val="1"/>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2"/>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3"/>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Lbls>
            <c:delete val="1"/>
          </c:dLbls>
          <c:xVal>
            <c:numRef>
              <c:f>sRGB_DeltaE!$E$434:$E$437</c:f>
              <c:numCache>
                <c:formatCode>0.00</c:formatCode>
                <c:ptCount val="4"/>
                <c:pt idx="0">
                  <c:v>0.153536796569824</c:v>
                </c:pt>
                <c:pt idx="1">
                  <c:v>0.306510776281357</c:v>
                </c:pt>
                <c:pt idx="2">
                  <c:v>0.634548425674438</c:v>
                </c:pt>
                <c:pt idx="3">
                  <c:v>0.153536796569824</c:v>
                </c:pt>
              </c:numCache>
            </c:numRef>
          </c:xVal>
          <c:yVal>
            <c:numRef>
              <c:f>sRGB_DeltaE!$F$434:$F$437</c:f>
              <c:numCache>
                <c:formatCode>0.00</c:formatCode>
                <c:ptCount val="4"/>
                <c:pt idx="0">
                  <c:v>0.061888225376606</c:v>
                </c:pt>
                <c:pt idx="1">
                  <c:v>0.599545419216156</c:v>
                </c:pt>
                <c:pt idx="2">
                  <c:v>0.332433581352234</c:v>
                </c:pt>
                <c:pt idx="3">
                  <c:v>0.061888225376606</c:v>
                </c:pt>
              </c:numCache>
            </c:numRef>
          </c:yVal>
          <c:smooth val="0"/>
        </c:ser>
        <c:dLbls>
          <c:showLegendKey val="0"/>
          <c:showVal val="0"/>
          <c:showCatName val="0"/>
          <c:showSerName val="0"/>
          <c:showPercent val="0"/>
          <c:showBubbleSize val="0"/>
        </c:dLbls>
        <c:axId val="83492864"/>
        <c:axId val="83494400"/>
      </c:scatterChart>
      <c:valAx>
        <c:axId val="83492864"/>
        <c:scaling>
          <c:orientation val="minMax"/>
          <c:max val="0.8"/>
          <c:min val="0"/>
        </c:scaling>
        <c:delete val="0"/>
        <c:axPos val="b"/>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4400"/>
        <c:crosses val="autoZero"/>
        <c:crossBetween val="midCat"/>
        <c:majorUnit val="0.1"/>
        <c:minorUnit val="0.05"/>
      </c:valAx>
      <c:valAx>
        <c:axId val="83494400"/>
        <c:scaling>
          <c:orientation val="minMax"/>
          <c:max val="0.9"/>
          <c:min val="0"/>
        </c:scaling>
        <c:delete val="0"/>
        <c:axPos val="l"/>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2864"/>
        <c:crosses val="autoZero"/>
        <c:crossBetween val="midCat"/>
        <c:majorUnit val="0.1"/>
        <c:minorUnit val="0.05"/>
      </c:valAx>
      <c:spPr>
        <a:noFill/>
        <a:ln w="25400">
          <a:noFill/>
        </a:ln>
      </c:spPr>
    </c:plotArea>
    <c:plotVisOnly val="1"/>
    <c:dispBlanksAs val="gap"/>
    <c:showDLblsOverMax val="0"/>
  </c:chart>
  <c:spPr>
    <a:solidFill>
      <a:srgbClr val="FFFFFF"/>
    </a:solidFill>
  </c:spPr>
  <c:txPr>
    <a:bodyPr/>
    <a:lstStyle/>
    <a:p>
      <a:pPr>
        <a:defRPr lang="zh-CN" sz="1200" b="0" i="0" u="none" strike="noStrike" baseline="0">
          <a:solidFill>
            <a:srgbClr val="000000"/>
          </a:solidFill>
          <a:latin typeface="PMingLiU"/>
          <a:ea typeface="PMingLiU"/>
          <a:cs typeface="PMingLiU"/>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559486956797245"/>
          <c:y val="0.103103412073491"/>
          <c:w val="0.891496093062358"/>
          <c:h val="0.60763791188293"/>
        </c:manualLayout>
      </c:layout>
      <c:barChart>
        <c:barDir val="col"/>
        <c:grouping val="clustered"/>
        <c:varyColors val="0"/>
        <c:ser>
          <c:idx val="0"/>
          <c:order val="0"/>
          <c:spPr>
            <a:solidFill>
              <a:schemeClr val="tx1"/>
            </a:solidFill>
            <a:ln>
              <a:noFill/>
            </a:ln>
            <a:effectLst/>
          </c:spPr>
          <c:invertIfNegative val="0"/>
          <c:dLbls>
            <c:delete val="1"/>
          </c:dLbls>
          <c:cat>
            <c:strRef>
              <c:f>Reference!$A$35:$A$58</c:f>
              <c:strCache>
                <c:ptCount val="24"/>
                <c:pt idx="0">
                  <c:v>Card White</c:v>
                </c:pt>
                <c:pt idx="1">
                  <c:v>20% Gray</c:v>
                </c:pt>
                <c:pt idx="2">
                  <c:v>40% Gray</c:v>
                </c:pt>
                <c:pt idx="3">
                  <c:v>60% Gray</c:v>
                </c:pt>
                <c:pt idx="4">
                  <c:v>80% Gray</c:v>
                </c:pt>
                <c:pt idx="5">
                  <c:v>Card Black</c:v>
                </c:pt>
                <c:pt idx="6">
                  <c:v>Primary Cyan</c:v>
                </c:pt>
                <c:pt idx="7">
                  <c:v>Primary Magenta</c:v>
                </c:pt>
                <c:pt idx="8">
                  <c:v>Primary Yellow</c:v>
                </c:pt>
                <c:pt idx="9">
                  <c:v>Primary Red</c:v>
                </c:pt>
                <c:pt idx="10">
                  <c:v>Primary Green</c:v>
                </c:pt>
                <c:pt idx="11">
                  <c:v>Primary Blue</c:v>
                </c:pt>
                <c:pt idx="12">
                  <c:v>Primary Orange</c:v>
                </c:pt>
                <c:pt idx="13">
                  <c:v>BluePrint</c:v>
                </c:pt>
                <c:pt idx="14">
                  <c:v>Pink</c:v>
                </c:pt>
                <c:pt idx="15">
                  <c:v>Violet</c:v>
                </c:pt>
                <c:pt idx="16">
                  <c:v>Apple Green</c:v>
                </c:pt>
                <c:pt idx="17">
                  <c:v>Sunflower</c:v>
                </c:pt>
                <c:pt idx="18">
                  <c:v>Aquea</c:v>
                </c:pt>
                <c:pt idx="19">
                  <c:v>Lavender</c:v>
                </c:pt>
                <c:pt idx="20">
                  <c:v>Evergreen</c:v>
                </c:pt>
                <c:pt idx="21">
                  <c:v>Steel Blue</c:v>
                </c:pt>
                <c:pt idx="22">
                  <c:v>Classic Light Skin</c:v>
                </c:pt>
                <c:pt idx="23">
                  <c:v>Classic Dark Skin</c:v>
                </c:pt>
              </c:strCache>
            </c:strRef>
          </c:cat>
          <c:val>
            <c:numRef>
              <c:f>sRGB_DeltaE!$AC$28:$AC$51</c:f>
              <c:numCache>
                <c:formatCode>0.00</c:formatCode>
                <c:ptCount val="24"/>
                <c:pt idx="0">
                  <c:v>2.03167398097056</c:v>
                </c:pt>
                <c:pt idx="1">
                  <c:v>1.89242042116282</c:v>
                </c:pt>
                <c:pt idx="2">
                  <c:v>1.63748247388011</c:v>
                </c:pt>
                <c:pt idx="3">
                  <c:v>1.34724177739283</c:v>
                </c:pt>
                <c:pt idx="4">
                  <c:v>1.08010111024975</c:v>
                </c:pt>
                <c:pt idx="5">
                  <c:v>0.683045138338242</c:v>
                </c:pt>
                <c:pt idx="6">
                  <c:v>0.320258785016174</c:v>
                </c:pt>
                <c:pt idx="7">
                  <c:v>0</c:v>
                </c:pt>
                <c:pt idx="8">
                  <c:v>2.13294825291948</c:v>
                </c:pt>
                <c:pt idx="9">
                  <c:v>1.91330604247067</c:v>
                </c:pt>
                <c:pt idx="10">
                  <c:v>2.13603261666581</c:v>
                </c:pt>
                <c:pt idx="11">
                  <c:v>1.40554520425864</c:v>
                </c:pt>
                <c:pt idx="12">
                  <c:v>1.38581133213807</c:v>
                </c:pt>
                <c:pt idx="13">
                  <c:v>0.989083680190346</c:v>
                </c:pt>
                <c:pt idx="14">
                  <c:v>0.689703949533416</c:v>
                </c:pt>
                <c:pt idx="15">
                  <c:v>0.645770926242757</c:v>
                </c:pt>
                <c:pt idx="16">
                  <c:v>1.85930948766361</c:v>
                </c:pt>
                <c:pt idx="17">
                  <c:v>2.09124093090025</c:v>
                </c:pt>
                <c:pt idx="18">
                  <c:v>2.76817889007548</c:v>
                </c:pt>
                <c:pt idx="19">
                  <c:v>1.96842954488878</c:v>
                </c:pt>
                <c:pt idx="20">
                  <c:v>1.71299608688443</c:v>
                </c:pt>
                <c:pt idx="21">
                  <c:v>1.44879194964022</c:v>
                </c:pt>
                <c:pt idx="22">
                  <c:v>1.31385140973836</c:v>
                </c:pt>
                <c:pt idx="23">
                  <c:v>1.2288684847899</c:v>
                </c:pt>
              </c:numCache>
            </c:numRef>
          </c:val>
        </c:ser>
        <c:dLbls>
          <c:showLegendKey val="0"/>
          <c:showVal val="0"/>
          <c:showCatName val="0"/>
          <c:showSerName val="0"/>
          <c:showPercent val="0"/>
          <c:showBubbleSize val="0"/>
        </c:dLbls>
        <c:gapWidth val="182"/>
        <c:axId val="83539456"/>
        <c:axId val="83540992"/>
      </c:barChart>
      <c:catAx>
        <c:axId val="83539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0" spcFirstLastPara="1" vertOverflow="ellipsis" vert="eaVert" wrap="square" anchor="t" anchorCtr="0"/>
          <a:lstStyle/>
          <a:p>
            <a:pPr>
              <a:defRPr lang="zh-CN" sz="600" b="0" i="0" u="none" strike="noStrike" kern="1200" baseline="0">
                <a:solidFill>
                  <a:schemeClr val="tx1"/>
                </a:solidFill>
                <a:latin typeface="+mn-lt"/>
                <a:ea typeface="+mn-ea"/>
                <a:cs typeface="+mn-cs"/>
              </a:defRPr>
            </a:pPr>
          </a:p>
        </c:txPr>
        <c:crossAx val="83540992"/>
        <c:crosses val="autoZero"/>
        <c:auto val="1"/>
        <c:lblAlgn val="ctr"/>
        <c:lblOffset val="100"/>
        <c:noMultiLvlLbl val="0"/>
      </c:catAx>
      <c:valAx>
        <c:axId val="83540992"/>
        <c:scaling>
          <c:orientation val="minMax"/>
          <c:max val="10"/>
        </c:scaling>
        <c:delete val="0"/>
        <c:axPos val="l"/>
        <c:majorGridlines>
          <c:spPr>
            <a:ln w="9525" cap="flat" cmpd="sng" algn="ctr">
              <a:solidFill>
                <a:schemeClr val="tx1">
                  <a:lumMod val="15000"/>
                  <a:lumOff val="85000"/>
                </a:schemeClr>
              </a:solidFill>
              <a:prstDash val="solid"/>
              <a:round/>
            </a:ln>
            <a:effectLst/>
          </c:spPr>
        </c:majorGridlines>
        <c:numFmt formatCode="0_ " sourceLinked="0"/>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83539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50000"/>
          <a:lumOff val="50000"/>
        </a:schemeClr>
      </a:solidFill>
      <a:prstDash val="solid"/>
      <a:round/>
    </a:ln>
    <a:effectLst/>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4" Type="http://schemas.openxmlformats.org/officeDocument/2006/relationships/image" Target="../media/image1.png"/><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263768</xdr:colOff>
      <xdr:row>20</xdr:row>
      <xdr:rowOff>20612</xdr:rowOff>
    </xdr:from>
    <xdr:to>
      <xdr:col>18</xdr:col>
      <xdr:colOff>534865</xdr:colOff>
      <xdr:row>33</xdr:row>
      <xdr:rowOff>7327</xdr:rowOff>
    </xdr:to>
    <xdr:graphicFrame>
      <xdr:nvGraphicFramePr>
        <xdr:cNvPr id="419177" name="圖表 4"/>
        <xdr:cNvGraphicFramePr/>
      </xdr:nvGraphicFramePr>
      <xdr:xfrm>
        <a:off x="3902075" y="3843655"/>
        <a:ext cx="3094990" cy="276923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1651</xdr:colOff>
      <xdr:row>19</xdr:row>
      <xdr:rowOff>190500</xdr:rowOff>
    </xdr:from>
    <xdr:to>
      <xdr:col>10</xdr:col>
      <xdr:colOff>7325</xdr:colOff>
      <xdr:row>32</xdr:row>
      <xdr:rowOff>197827</xdr:rowOff>
    </xdr:to>
    <xdr:graphicFrame>
      <xdr:nvGraphicFramePr>
        <xdr:cNvPr id="419178" name="Chart 1"/>
        <xdr:cNvGraphicFramePr/>
      </xdr:nvGraphicFramePr>
      <xdr:xfrm>
        <a:off x="339725" y="3823335"/>
        <a:ext cx="3305810" cy="277241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10633</xdr:colOff>
      <xdr:row>35</xdr:row>
      <xdr:rowOff>21981</xdr:rowOff>
    </xdr:from>
    <xdr:to>
      <xdr:col>18</xdr:col>
      <xdr:colOff>523875</xdr:colOff>
      <xdr:row>44</xdr:row>
      <xdr:rowOff>175846</xdr:rowOff>
    </xdr:to>
    <xdr:graphicFrame>
      <xdr:nvGraphicFramePr>
        <xdr:cNvPr id="3" name="图表 2"/>
        <xdr:cNvGraphicFramePr/>
      </xdr:nvGraphicFramePr>
      <xdr:xfrm>
        <a:off x="348615" y="7030720"/>
        <a:ext cx="6637655" cy="182943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115956</xdr:colOff>
      <xdr:row>50</xdr:row>
      <xdr:rowOff>98344</xdr:rowOff>
    </xdr:from>
    <xdr:to>
      <xdr:col>18</xdr:col>
      <xdr:colOff>435154</xdr:colOff>
      <xdr:row>52</xdr:row>
      <xdr:rowOff>288044</xdr:rowOff>
    </xdr:to>
    <xdr:pic>
      <xdr:nvPicPr>
        <xdr:cNvPr id="4" name="图片 3"/>
        <xdr:cNvPicPr>
          <a:picLocks noChangeAspect="1"/>
        </xdr:cNvPicPr>
      </xdr:nvPicPr>
      <xdr:blipFill>
        <a:blip r:embed="rId4"/>
        <a:stretch>
          <a:fillRect/>
        </a:stretch>
      </xdr:blipFill>
      <xdr:spPr>
        <a:xfrm>
          <a:off x="6123305" y="9963785"/>
          <a:ext cx="774065" cy="60515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28575</xdr:colOff>
          <xdr:row>7</xdr:row>
          <xdr:rowOff>28575</xdr:rowOff>
        </xdr:from>
        <xdr:to>
          <xdr:col>18</xdr:col>
          <xdr:colOff>57150</xdr:colOff>
          <xdr:row>12</xdr:row>
          <xdr:rowOff>171450</xdr:rowOff>
        </xdr:to>
        <xdr:sp>
          <xdr:nvSpPr>
            <xdr:cNvPr id="1026" name="BarCodeCtrl1" hidden="1">
              <a:extLst>
                <a:ext uri="{63B3BB69-23CF-44E3-9099-C40C66FF867C}">
                  <a14:compatExt spid="_x0000_s1026"/>
                </a:ext>
              </a:extLst>
            </xdr:cNvPr>
            <xdr:cNvSpPr/>
          </xdr:nvSpPr>
          <xdr:spPr>
            <a:xfrm>
              <a:off x="4344035" y="1080135"/>
              <a:ext cx="2175510" cy="1209675"/>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Philip%20repor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1.2"/>
      <sheetName val="Reference"/>
      <sheetName val="Stand Alone LCD (sRGB)"/>
      <sheetName val="Stand Alone LCD (AdobeRGB)"/>
      <sheetName val="ReferenceAdobeRGB"/>
    </sheetNames>
    <sheetDataSet>
      <sheetData sheetId="0" refreshError="1"/>
      <sheetData sheetId="1" refreshError="1">
        <row r="35">
          <cell r="B35">
            <v>12.2500301015228</v>
          </cell>
          <cell r="C35">
            <v>0</v>
          </cell>
          <cell r="D35">
            <v>0</v>
          </cell>
          <cell r="E35">
            <v>0</v>
          </cell>
        </row>
        <row r="36">
          <cell r="B36">
            <v>27.093413739449</v>
          </cell>
          <cell r="C36">
            <v>0</v>
          </cell>
          <cell r="D36">
            <v>0</v>
          </cell>
          <cell r="E36">
            <v>0</v>
          </cell>
        </row>
        <row r="37">
          <cell r="B37">
            <v>40.7305480289954</v>
          </cell>
          <cell r="C37">
            <v>0</v>
          </cell>
          <cell r="D37">
            <v>0</v>
          </cell>
          <cell r="E37">
            <v>0</v>
          </cell>
        </row>
        <row r="38">
          <cell r="B38">
            <v>53.585013452169</v>
          </cell>
          <cell r="C38">
            <v>0</v>
          </cell>
          <cell r="D38">
            <v>-2.22044604925031e-14</v>
          </cell>
          <cell r="E38">
            <v>2.22044604925031e-14</v>
          </cell>
        </row>
        <row r="39">
          <cell r="B39">
            <v>65.8678134200754</v>
          </cell>
          <cell r="C39">
            <v>-5.55111512312578e-14</v>
          </cell>
          <cell r="D39">
            <v>0</v>
          </cell>
          <cell r="E39">
            <v>5.55111512312578e-14</v>
          </cell>
        </row>
        <row r="40">
          <cell r="B40">
            <v>77.7043635899527</v>
          </cell>
          <cell r="C40">
            <v>0</v>
          </cell>
          <cell r="D40">
            <v>0</v>
          </cell>
          <cell r="E40">
            <v>0</v>
          </cell>
        </row>
        <row r="41">
          <cell r="B41">
            <v>89.1772802290269</v>
          </cell>
          <cell r="C41">
            <v>0</v>
          </cell>
          <cell r="D41">
            <v>0</v>
          </cell>
          <cell r="E41">
            <v>0</v>
          </cell>
        </row>
        <row r="42">
          <cell r="B42">
            <v>100</v>
          </cell>
          <cell r="C42">
            <v>0</v>
          </cell>
          <cell r="D42">
            <v>0</v>
          </cell>
          <cell r="E42">
            <v>0</v>
          </cell>
        </row>
        <row r="43">
          <cell r="B43">
            <v>25.5307845724162</v>
          </cell>
          <cell r="C43">
            <v>48.0528470962249</v>
          </cell>
          <cell r="D43">
            <v>38.0605628162372</v>
          </cell>
          <cell r="E43">
            <v>61.2999392817147</v>
          </cell>
        </row>
        <row r="44">
          <cell r="B44">
            <v>45.9658159454866</v>
          </cell>
          <cell r="C44">
            <v>51.0988661455655</v>
          </cell>
          <cell r="D44">
            <v>28.6697876731174</v>
          </cell>
          <cell r="E44">
            <v>58.5922422047838</v>
          </cell>
        </row>
        <row r="45">
          <cell r="B45">
            <v>53.2328817858424</v>
          </cell>
          <cell r="C45">
            <v>80.1053270902018</v>
          </cell>
          <cell r="D45">
            <v>67.2227819454362</v>
          </cell>
          <cell r="E45">
            <v>104.574212120923</v>
          </cell>
        </row>
        <row r="46">
          <cell r="B46">
            <v>68.2094984037431</v>
          </cell>
          <cell r="C46">
            <v>48.1927966713668</v>
          </cell>
          <cell r="D46">
            <v>22.6933483575231</v>
          </cell>
          <cell r="E46">
            <v>53.2685058048713</v>
          </cell>
        </row>
        <row r="47">
          <cell r="B47">
            <v>46.2288178426266</v>
          </cell>
          <cell r="C47">
            <v>-51.7019253953508</v>
          </cell>
          <cell r="D47">
            <v>49.9009389449608</v>
          </cell>
          <cell r="E47">
            <v>71.8553602536034</v>
          </cell>
        </row>
        <row r="48">
          <cell r="B48">
            <v>68.8665932537781</v>
          </cell>
          <cell r="C48">
            <v>-59.3277171588073</v>
          </cell>
          <cell r="D48">
            <v>52.4632632872458</v>
          </cell>
          <cell r="E48">
            <v>79.1970455132154</v>
          </cell>
        </row>
        <row r="49">
          <cell r="B49">
            <v>87.7370334735442</v>
          </cell>
          <cell r="C49">
            <v>-86.1884340941196</v>
          </cell>
          <cell r="D49">
            <v>83.1861435450368</v>
          </cell>
          <cell r="E49">
            <v>119.784726277985</v>
          </cell>
        </row>
        <row r="50">
          <cell r="B50">
            <v>90.6280541430636</v>
          </cell>
          <cell r="C50">
            <v>-59.8976875559557</v>
          </cell>
          <cell r="D50">
            <v>49.7037938859529</v>
          </cell>
          <cell r="E50">
            <v>77.8344403282261</v>
          </cell>
        </row>
        <row r="51">
          <cell r="B51">
            <v>12.9753115777165</v>
          </cell>
          <cell r="C51">
            <v>47.505951494635</v>
          </cell>
          <cell r="D51">
            <v>-64.6983064553005</v>
          </cell>
          <cell r="E51">
            <v>80.2663459090707</v>
          </cell>
        </row>
        <row r="52">
          <cell r="B52">
            <v>35.1280295680503</v>
          </cell>
          <cell r="C52">
            <v>40.2505529906126</v>
          </cell>
          <cell r="D52">
            <v>-66.9715836918427</v>
          </cell>
          <cell r="E52">
            <v>78.1364194101804</v>
          </cell>
        </row>
        <row r="53">
          <cell r="B53">
            <v>32.3025866672495</v>
          </cell>
          <cell r="C53">
            <v>79.1936381124015</v>
          </cell>
          <cell r="D53">
            <v>-107.853734252327</v>
          </cell>
          <cell r="E53">
            <v>133.806054831796</v>
          </cell>
        </row>
        <row r="54">
          <cell r="B54">
            <v>59.2027532108269</v>
          </cell>
          <cell r="C54">
            <v>33.1031590751815</v>
          </cell>
          <cell r="D54">
            <v>-63.4574393990345</v>
          </cell>
          <cell r="E54">
            <v>71.5728003912024</v>
          </cell>
        </row>
        <row r="55">
          <cell r="B55">
            <v>51.8683313633482</v>
          </cell>
          <cell r="C55">
            <v>-12.9337017935532</v>
          </cell>
          <cell r="D55">
            <v>56.6804244958408</v>
          </cell>
          <cell r="E55">
            <v>58.137347403483</v>
          </cell>
        </row>
        <row r="56">
          <cell r="B56">
            <v>75.6226533148395</v>
          </cell>
          <cell r="C56">
            <v>-15.5680500887644</v>
          </cell>
          <cell r="D56">
            <v>61.6252848247079</v>
          </cell>
          <cell r="E56">
            <v>63.5613083038152</v>
          </cell>
        </row>
        <row r="57">
          <cell r="B57">
            <v>97.1382469812973</v>
          </cell>
          <cell r="C57">
            <v>-21.5608122154557</v>
          </cell>
          <cell r="D57">
            <v>94.4877196299886</v>
          </cell>
          <cell r="E57">
            <v>96.9164474393562</v>
          </cell>
        </row>
        <row r="58">
          <cell r="B58">
            <v>97.7682290421188</v>
          </cell>
          <cell r="C58">
            <v>-16.5434634999713</v>
          </cell>
          <cell r="D58">
            <v>59.9856465153373</v>
          </cell>
          <cell r="E58">
            <v>62.2251072513168</v>
          </cell>
        </row>
        <row r="59">
          <cell r="B59">
            <v>29.7821000920981</v>
          </cell>
          <cell r="C59">
            <v>58.9371410626304</v>
          </cell>
          <cell r="D59">
            <v>-36.4919230571889</v>
          </cell>
          <cell r="E59">
            <v>69.3198892457871</v>
          </cell>
        </row>
        <row r="60">
          <cell r="B60">
            <v>50.3095528325824</v>
          </cell>
          <cell r="C60">
            <v>65.9061046310751</v>
          </cell>
          <cell r="D60">
            <v>-41.7255347951563</v>
          </cell>
          <cell r="E60">
            <v>78.0040696475768</v>
          </cell>
        </row>
        <row r="61">
          <cell r="B61">
            <v>60.319933664076</v>
          </cell>
          <cell r="C61">
            <v>98.2497239576523</v>
          </cell>
          <cell r="D61">
            <v>-60.8329705582886</v>
          </cell>
          <cell r="E61">
            <v>115.558031156214</v>
          </cell>
        </row>
        <row r="62">
          <cell r="B62">
            <v>72.1738839185461</v>
          </cell>
          <cell r="C62">
            <v>64.9442907316373</v>
          </cell>
          <cell r="D62">
            <v>-42.0820366363745</v>
          </cell>
          <cell r="E62">
            <v>77.3864245594833</v>
          </cell>
        </row>
        <row r="63">
          <cell r="B63">
            <v>48.2560738133755</v>
          </cell>
          <cell r="C63">
            <v>-28.8441699513636</v>
          </cell>
          <cell r="D63">
            <v>-8.47484362456292</v>
          </cell>
          <cell r="E63">
            <v>30.0634182129035</v>
          </cell>
        </row>
        <row r="64">
          <cell r="B64">
            <v>71.2792444211003</v>
          </cell>
          <cell r="C64">
            <v>-33.9746715044732</v>
          </cell>
          <cell r="D64">
            <v>-10.2115655844291</v>
          </cell>
          <cell r="E64">
            <v>35.4761099265684</v>
          </cell>
        </row>
        <row r="65">
          <cell r="B65">
            <v>91.1165211094634</v>
          </cell>
          <cell r="C65">
            <v>-48.0839702166341</v>
          </cell>
          <cell r="D65">
            <v>-14.1277814241574</v>
          </cell>
          <cell r="E65">
            <v>50.1164883023833</v>
          </cell>
        </row>
        <row r="66">
          <cell r="B66">
            <v>93.1583720202845</v>
          </cell>
          <cell r="C66">
            <v>-35.2292195438884</v>
          </cell>
          <cell r="D66">
            <v>-10.8651148290742</v>
          </cell>
          <cell r="E66">
            <v>36.8666330157834</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DK960"/>
  <sheetViews>
    <sheetView tabSelected="1" topLeftCell="A4" workbookViewId="0">
      <selection activeCell="P64" sqref="P64"/>
    </sheetView>
  </sheetViews>
  <sheetFormatPr defaultColWidth="11.5" defaultRowHeight="11.5"/>
  <cols>
    <col min="1" max="1" width="23.5" style="31" customWidth="1"/>
    <col min="2" max="4" width="11.5" style="31" customWidth="1"/>
    <col min="5" max="5" width="9.16" style="31" customWidth="1"/>
    <col min="6" max="13" width="11.5" style="31" customWidth="1"/>
    <col min="14" max="14" width="15.16" style="31" customWidth="1"/>
    <col min="15" max="17" width="11.5" style="31" customWidth="1"/>
    <col min="18" max="20" width="13.33" style="31" customWidth="1"/>
    <col min="21" max="28" width="11.5" style="31" customWidth="1"/>
    <col min="29" max="29" width="13" style="31" customWidth="1"/>
    <col min="30" max="30" width="15.16" style="31" customWidth="1"/>
  </cols>
  <sheetData>
    <row r="1" spans="1:1">
      <c r="A1" s="95" t="s">
        <v>0</v>
      </c>
    </row>
    <row r="2" spans="1:2">
      <c r="A2" s="96" t="s">
        <v>1</v>
      </c>
      <c r="B2" s="31" t="s">
        <v>2</v>
      </c>
    </row>
    <row r="3" spans="1:2">
      <c r="A3" s="96" t="s">
        <v>3</v>
      </c>
      <c r="B3" s="31" t="s">
        <v>4</v>
      </c>
    </row>
    <row r="4" spans="1:1">
      <c r="A4" s="96"/>
    </row>
    <row r="5" spans="1:30">
      <c r="A5" s="97"/>
      <c r="B5" s="98"/>
      <c r="C5" s="98" t="s">
        <v>5</v>
      </c>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c r="A6" s="97" t="s">
        <v>6</v>
      </c>
      <c r="B6" s="98" t="s">
        <v>7</v>
      </c>
      <c r="C6" s="98" t="s">
        <v>7</v>
      </c>
      <c r="D6" s="98" t="s">
        <v>7</v>
      </c>
      <c r="E6" s="98"/>
      <c r="F6" s="98" t="s">
        <v>8</v>
      </c>
      <c r="G6" s="98"/>
      <c r="H6" s="98"/>
      <c r="I6" s="98"/>
      <c r="J6" s="98"/>
      <c r="K6" s="98"/>
      <c r="L6" s="98"/>
      <c r="M6" s="98"/>
      <c r="N6" s="98"/>
      <c r="O6" s="98"/>
      <c r="P6" s="98"/>
      <c r="Q6" s="98"/>
      <c r="R6" s="98" t="s">
        <v>9</v>
      </c>
      <c r="S6" s="98"/>
      <c r="T6" s="98"/>
      <c r="U6" s="98"/>
      <c r="V6" s="98"/>
      <c r="W6" s="98"/>
      <c r="X6" s="98"/>
      <c r="Y6" s="98"/>
      <c r="Z6" s="98"/>
      <c r="AA6" s="98"/>
      <c r="AB6" s="98"/>
      <c r="AC6" s="98"/>
      <c r="AD6" s="98"/>
    </row>
    <row r="7" spans="1:30">
      <c r="A7" s="81" t="s">
        <v>10</v>
      </c>
      <c r="B7" s="99" t="s">
        <v>11</v>
      </c>
      <c r="C7" s="99" t="s">
        <v>11</v>
      </c>
      <c r="D7" s="99" t="s">
        <v>11</v>
      </c>
      <c r="E7" s="99" t="s">
        <v>11</v>
      </c>
      <c r="F7" s="99" t="s">
        <v>11</v>
      </c>
      <c r="G7" s="99" t="s">
        <v>11</v>
      </c>
      <c r="H7" s="98"/>
      <c r="I7" s="98"/>
      <c r="J7" s="98"/>
      <c r="K7" s="99" t="s">
        <v>11</v>
      </c>
      <c r="L7" s="99" t="s">
        <v>11</v>
      </c>
      <c r="M7" s="99" t="s">
        <v>11</v>
      </c>
      <c r="N7" s="98"/>
      <c r="O7" s="98" t="s">
        <v>12</v>
      </c>
      <c r="P7" s="98"/>
      <c r="Q7" s="98"/>
      <c r="R7" s="98" t="s">
        <v>12</v>
      </c>
      <c r="S7" s="98"/>
      <c r="T7" s="98"/>
      <c r="U7" s="98"/>
      <c r="V7" s="98" t="s">
        <v>13</v>
      </c>
      <c r="W7" s="98"/>
      <c r="X7" s="98"/>
      <c r="Y7" s="98"/>
      <c r="Z7" s="98"/>
      <c r="AA7" s="98"/>
      <c r="AB7" s="98"/>
      <c r="AC7" s="98"/>
      <c r="AD7" s="98"/>
    </row>
    <row r="8" spans="1:30">
      <c r="A8" s="83" t="s">
        <v>14</v>
      </c>
      <c r="B8" s="100" t="s">
        <v>15</v>
      </c>
      <c r="C8" s="100" t="s">
        <v>15</v>
      </c>
      <c r="D8" s="100" t="s">
        <v>15</v>
      </c>
      <c r="E8" s="100" t="s">
        <v>15</v>
      </c>
      <c r="F8" s="100" t="s">
        <v>15</v>
      </c>
      <c r="G8" s="100" t="s">
        <v>15</v>
      </c>
      <c r="H8" s="101"/>
      <c r="I8" s="101"/>
      <c r="J8" s="101"/>
      <c r="K8" s="100" t="s">
        <v>15</v>
      </c>
      <c r="L8" s="100" t="s">
        <v>15</v>
      </c>
      <c r="M8" s="100" t="s">
        <v>15</v>
      </c>
      <c r="N8" s="98"/>
      <c r="O8" s="98"/>
      <c r="P8" s="101"/>
      <c r="Q8" s="98"/>
      <c r="R8" s="98" t="s">
        <v>16</v>
      </c>
      <c r="S8" s="128" t="s">
        <v>17</v>
      </c>
      <c r="T8" s="129">
        <v>3</v>
      </c>
      <c r="U8" s="98" t="s">
        <v>18</v>
      </c>
      <c r="V8" s="130" t="s">
        <v>19</v>
      </c>
      <c r="W8" s="98"/>
      <c r="X8" s="98"/>
      <c r="Y8" s="98"/>
      <c r="Z8" s="98"/>
      <c r="AA8" s="98"/>
      <c r="AB8" s="98"/>
      <c r="AC8" s="98"/>
      <c r="AD8" s="98"/>
    </row>
    <row r="9" spans="1:30">
      <c r="A9" s="97"/>
      <c r="B9" s="97" t="s">
        <v>20</v>
      </c>
      <c r="C9" s="97" t="s">
        <v>21</v>
      </c>
      <c r="D9" s="97" t="s">
        <v>22</v>
      </c>
      <c r="E9" s="97" t="s">
        <v>20</v>
      </c>
      <c r="F9" s="97" t="s">
        <v>21</v>
      </c>
      <c r="G9" s="97" t="s">
        <v>22</v>
      </c>
      <c r="H9" s="102" t="s">
        <v>23</v>
      </c>
      <c r="I9" s="102" t="s">
        <v>24</v>
      </c>
      <c r="J9" s="102" t="s">
        <v>25</v>
      </c>
      <c r="K9" s="102" t="s">
        <v>26</v>
      </c>
      <c r="L9" s="102" t="s">
        <v>27</v>
      </c>
      <c r="M9" s="97" t="s">
        <v>28</v>
      </c>
      <c r="N9" s="97"/>
      <c r="O9" s="97" t="s">
        <v>29</v>
      </c>
      <c r="P9" s="97" t="s">
        <v>30</v>
      </c>
      <c r="Q9" s="97" t="s">
        <v>31</v>
      </c>
      <c r="R9" s="97" t="s">
        <v>26</v>
      </c>
      <c r="S9" s="97" t="s">
        <v>27</v>
      </c>
      <c r="T9" s="97" t="s">
        <v>28</v>
      </c>
      <c r="U9" s="97" t="s">
        <v>32</v>
      </c>
      <c r="V9" s="131"/>
      <c r="W9" s="97" t="s">
        <v>33</v>
      </c>
      <c r="X9" s="97" t="s">
        <v>34</v>
      </c>
      <c r="Y9" s="97" t="s">
        <v>35</v>
      </c>
      <c r="Z9" s="97" t="s">
        <v>36</v>
      </c>
      <c r="AA9" s="97" t="s">
        <v>37</v>
      </c>
      <c r="AB9" s="97" t="s">
        <v>38</v>
      </c>
      <c r="AC9" s="97" t="s">
        <v>39</v>
      </c>
      <c r="AD9" s="98"/>
    </row>
    <row r="10" spans="1:30">
      <c r="A10" s="103" t="s">
        <v>40</v>
      </c>
      <c r="B10" s="31">
        <f>sRGB_Data!B1031</f>
        <v>87.36</v>
      </c>
      <c r="C10" s="31">
        <f>sRGB_Data!C1031</f>
        <v>58.08</v>
      </c>
      <c r="D10" s="31">
        <f>sRGB_Data!D1031</f>
        <v>34.49</v>
      </c>
      <c r="E10" s="102">
        <f>B10/$C$16</f>
        <v>0.24089918267176</v>
      </c>
      <c r="F10" s="102">
        <f>C10/$C$16</f>
        <v>0.160158247820236</v>
      </c>
      <c r="G10" s="102">
        <f>D10/$C$16</f>
        <v>0.0951077473712111</v>
      </c>
      <c r="H10" s="102">
        <f>IF((E10/Reference!L$18)&lt;=0.008856,(7.787*(E10/Reference!L$18))+16/116,(E10/Reference!L$18)^(1/3))</f>
        <v>0.632840699305276</v>
      </c>
      <c r="I10" s="102">
        <f>IF((F10/Reference!M$18)&lt;=0.008856,(7.787*(F10/Reference!M$18))+16/116,(F10/Reference!M$18)^(1/3))</f>
        <v>0.543062443791174</v>
      </c>
      <c r="J10" s="102">
        <f>IF((G10/Reference!N$18)&lt;=0.008856,(7.787*(G10/Reference!N$18))+16/116,(G10/Reference!N$18)^(1/3))</f>
        <v>0.443672664576002</v>
      </c>
      <c r="K10" s="102">
        <f t="shared" ref="K10:K16" si="0">100*IF(F10&lt;=0.008856,9.033*F10,(1.16*(F10^(1/3)))-0.16)</f>
        <v>46.9952434797762</v>
      </c>
      <c r="L10" s="102">
        <f t="shared" ref="L10:L16" si="1">500*(H10-I10)</f>
        <v>44.8891277570508</v>
      </c>
      <c r="M10" s="102">
        <f t="shared" ref="M10:M16" si="2">200*(I10-J10)</f>
        <v>19.8779558430345</v>
      </c>
      <c r="N10" s="103" t="str">
        <f>A10</f>
        <v>1-(192,80,80)</v>
      </c>
      <c r="O10" s="120">
        <f>K10-Reference!B12</f>
        <v>-1.91709871171425</v>
      </c>
      <c r="P10" s="120">
        <f>L10-Reference!C12</f>
        <v>-0.115923033805593</v>
      </c>
      <c r="Q10" s="120">
        <f>M10-Reference!D12</f>
        <v>-3.0335204099401</v>
      </c>
      <c r="R10" s="120" t="str">
        <f t="shared" ref="R10:R16" si="3">IF(O10&gt;$T$8,"lighter",IF(O10&lt;-$T$8,"darker","about the same"))</f>
        <v>about the same</v>
      </c>
      <c r="S10" s="120" t="str">
        <f t="shared" ref="S10:S16" si="4">IF(P10&gt;$T$8,"redder",IF(P10&lt;-$T$8,"greener","about the same"))</f>
        <v>about the same</v>
      </c>
      <c r="T10" s="120" t="str">
        <f t="shared" ref="T10:T16" si="5">IF(Q10&gt;$T$8,"yellower",IF(Q10&lt;-$T$8,"bluer","about the same"))</f>
        <v>bluer</v>
      </c>
      <c r="U10" s="120">
        <f t="shared" ref="U10:U16" si="6">(O10^2+P10^2+Q10^2)^(1/2)</f>
        <v>3.59039715042031</v>
      </c>
      <c r="V10" s="120">
        <f t="shared" ref="V10:V16" si="7">(AC10)^2</f>
        <v>6.20211419907728</v>
      </c>
      <c r="W10" s="102">
        <f t="shared" ref="W10:W16" si="8">SQRT((L10*L10)+(M10*M10))</f>
        <v>49.0934508797911</v>
      </c>
      <c r="X10" s="102">
        <f>W10-Reference!E12</f>
        <v>-1.40793861374845</v>
      </c>
      <c r="Y10" s="102">
        <f t="shared" ref="Y10:Y16" si="9">IF(((U10*U10)-(O10*O10)-(X10*X10))&lt;0,0,SQRT((U10*U10)-(O10*O10)-(X10*X10)))</f>
        <v>2.68949680929462</v>
      </c>
      <c r="Z10" s="102">
        <f t="shared" ref="Z10:Z16" si="10">O10</f>
        <v>-1.91709871171425</v>
      </c>
      <c r="AA10" s="102">
        <f>X10/(1+0.045*ABS(Reference!E12))</f>
        <v>-0.430225122374999</v>
      </c>
      <c r="AB10" s="102">
        <f>Y10/(1+0.015*ABS(Reference!E12))</f>
        <v>1.53027875653368</v>
      </c>
      <c r="AC10" s="102">
        <f t="shared" ref="AC10:AC16" si="11">SQRT(Z10*Z10+AA10*AA10+AB10*AB10)</f>
        <v>2.49040442480278</v>
      </c>
      <c r="AD10" s="103" t="str">
        <f>A10</f>
        <v>1-(192,80,80)</v>
      </c>
    </row>
    <row r="11" spans="1:107">
      <c r="A11" s="103" t="s">
        <v>41</v>
      </c>
      <c r="B11" s="31">
        <f>sRGB_Data!B1032</f>
        <v>148</v>
      </c>
      <c r="C11" s="31">
        <f>sRGB_Data!C1032</f>
        <v>177.13</v>
      </c>
      <c r="D11" s="31">
        <f>sRGB_Data!D1032</f>
        <v>52.76</v>
      </c>
      <c r="E11" s="102">
        <f t="shared" ref="E11:E16" si="12">B11/$C$16</f>
        <v>0.408116747200326</v>
      </c>
      <c r="F11" s="102">
        <f t="shared" ref="F11:F16" si="13">C11/$C$16</f>
        <v>0.488444050213471</v>
      </c>
      <c r="G11" s="102">
        <f t="shared" ref="G11:G16" si="14">D11/$C$16</f>
        <v>0.145488105285738</v>
      </c>
      <c r="H11" s="102">
        <f>IF((E11/Reference!L$18)&lt;=0.008856,(7.787*(E11/Reference!L$18))+16/116,(E11/Reference!L$18)^(1/3))</f>
        <v>0.75441578212041</v>
      </c>
      <c r="I11" s="102">
        <f>IF((F11/Reference!M$18)&lt;=0.008856,(7.787*(F11/Reference!M$18))+16/116,(F11/Reference!M$18)^(1/3))</f>
        <v>0.787538162370505</v>
      </c>
      <c r="J11" s="102">
        <f>IF((G11/Reference!N$18)&lt;=0.008856,(7.787*(G11/Reference!N$18))+16/116,(G11/Reference!N$18)^(1/3))</f>
        <v>0.511210622416916</v>
      </c>
      <c r="K11" s="102">
        <f t="shared" si="0"/>
        <v>75.3544268349785</v>
      </c>
      <c r="L11" s="102">
        <f t="shared" si="1"/>
        <v>-16.5611901250474</v>
      </c>
      <c r="M11" s="102">
        <f t="shared" si="2"/>
        <v>55.2655079907178</v>
      </c>
      <c r="N11" s="103" t="str">
        <f t="shared" ref="N11:N16" si="15">A11</f>
        <v>2-(192,192,80)</v>
      </c>
      <c r="O11" s="120">
        <f>K11-Reference!B13</f>
        <v>-0.39759395956338</v>
      </c>
      <c r="P11" s="120">
        <f>L11-Reference!C13</f>
        <v>-2.02062585543028</v>
      </c>
      <c r="Q11" s="120">
        <f>M11-Reference!D13</f>
        <v>0.189241691679847</v>
      </c>
      <c r="R11" s="120" t="str">
        <f t="shared" si="3"/>
        <v>about the same</v>
      </c>
      <c r="S11" s="120" t="str">
        <f t="shared" si="4"/>
        <v>about the same</v>
      </c>
      <c r="T11" s="120" t="str">
        <f t="shared" si="5"/>
        <v>about the same</v>
      </c>
      <c r="U11" s="120">
        <f t="shared" si="6"/>
        <v>2.06804792550475</v>
      </c>
      <c r="V11" s="120">
        <f t="shared" si="7"/>
        <v>1.24268099010954</v>
      </c>
      <c r="W11" s="102">
        <f t="shared" si="8"/>
        <v>57.69358189461</v>
      </c>
      <c r="X11" s="102">
        <f>W11-Reference!E13</f>
        <v>0.730232987427414</v>
      </c>
      <c r="Y11" s="102">
        <f t="shared" si="9"/>
        <v>1.89354193235218</v>
      </c>
      <c r="Z11" s="102">
        <f t="shared" si="10"/>
        <v>-0.39759395956338</v>
      </c>
      <c r="AA11" s="102">
        <f>X11/(1+0.045*ABS(Reference!E13))</f>
        <v>0.204928745087794</v>
      </c>
      <c r="AB11" s="102">
        <f>Y11/(1+0.015*ABS(Reference!E13))</f>
        <v>1.02107993950768</v>
      </c>
      <c r="AC11" s="102">
        <f t="shared" si="11"/>
        <v>1.11475602268368</v>
      </c>
      <c r="AD11" s="103" t="str">
        <f t="shared" ref="AD11:AD16" si="16">A11</f>
        <v>2-(192,192,80)</v>
      </c>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row>
    <row r="12" spans="1:107">
      <c r="A12" s="103" t="s">
        <v>42</v>
      </c>
      <c r="B12" s="31">
        <f>sRGB_Data!B1033</f>
        <v>93.91</v>
      </c>
      <c r="C12" s="31">
        <f>sRGB_Data!C1033</f>
        <v>150.07</v>
      </c>
      <c r="D12" s="31">
        <f>sRGB_Data!D1033</f>
        <v>63.45</v>
      </c>
      <c r="E12" s="102">
        <f t="shared" si="12"/>
        <v>0.258961106280964</v>
      </c>
      <c r="F12" s="102">
        <f t="shared" si="13"/>
        <v>0.413824866569952</v>
      </c>
      <c r="G12" s="102">
        <f t="shared" si="14"/>
        <v>0.174966267634194</v>
      </c>
      <c r="H12" s="102">
        <f>IF((E12/Reference!L$18)&lt;=0.008856,(7.787*(E12/Reference!L$18))+16/116,(E12/Reference!L$18)^(1/3))</f>
        <v>0.648277288309182</v>
      </c>
      <c r="I12" s="102">
        <f>IF((F12/Reference!M$18)&lt;=0.008856,(7.787*(F12/Reference!M$18))+16/116,(F12/Reference!M$18)^(1/3))</f>
        <v>0.745198881827508</v>
      </c>
      <c r="J12" s="102">
        <f>IF((G12/Reference!N$18)&lt;=0.008856,(7.787*(G12/Reference!N$18))+16/116,(G12/Reference!N$18)^(1/3))</f>
        <v>0.543636760589291</v>
      </c>
      <c r="K12" s="102">
        <f t="shared" si="0"/>
        <v>70.4430702919909</v>
      </c>
      <c r="L12" s="102">
        <f t="shared" si="1"/>
        <v>-48.4607967591627</v>
      </c>
      <c r="M12" s="102">
        <f t="shared" si="2"/>
        <v>40.3124242476433</v>
      </c>
      <c r="N12" s="103" t="str">
        <f t="shared" si="15"/>
        <v>3-(96,192,96)</v>
      </c>
      <c r="O12" s="120">
        <f>K12-Reference!B14</f>
        <v>0.245715289184176</v>
      </c>
      <c r="P12" s="120">
        <f>L12-Reference!C14</f>
        <v>-0.594146099929134</v>
      </c>
      <c r="Q12" s="120">
        <f>M12-Reference!D14</f>
        <v>0.69309072485904</v>
      </c>
      <c r="R12" s="120" t="str">
        <f t="shared" si="3"/>
        <v>about the same</v>
      </c>
      <c r="S12" s="120" t="str">
        <f t="shared" si="4"/>
        <v>about the same</v>
      </c>
      <c r="T12" s="120" t="str">
        <f t="shared" si="5"/>
        <v>about the same</v>
      </c>
      <c r="U12" s="120">
        <f t="shared" si="6"/>
        <v>0.945388990990213</v>
      </c>
      <c r="V12" s="120">
        <f t="shared" si="7"/>
        <v>0.122913343773624</v>
      </c>
      <c r="W12" s="102">
        <f t="shared" si="8"/>
        <v>63.0360243928411</v>
      </c>
      <c r="X12" s="102">
        <f>W12-Reference!E14</f>
        <v>0.899820500724182</v>
      </c>
      <c r="Y12" s="102">
        <f t="shared" si="9"/>
        <v>0.153972099495693</v>
      </c>
      <c r="Z12" s="102">
        <f t="shared" si="10"/>
        <v>0.245715289184176</v>
      </c>
      <c r="AA12" s="102">
        <f>X12/(1+0.045*ABS(Reference!E14))</f>
        <v>0.237036322845824</v>
      </c>
      <c r="AB12" s="102">
        <f>Y12/(1+0.015*ABS(Reference!E14))</f>
        <v>0.0796939275383737</v>
      </c>
      <c r="AC12" s="102">
        <f t="shared" si="11"/>
        <v>0.350589993829864</v>
      </c>
      <c r="AD12" s="103" t="str">
        <f t="shared" si="16"/>
        <v>3-(96,192,96)</v>
      </c>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row>
    <row r="13" spans="1:107">
      <c r="A13" s="103" t="s">
        <v>43</v>
      </c>
      <c r="B13" s="31">
        <f>sRGB_Data!B1034</f>
        <v>121.54</v>
      </c>
      <c r="C13" s="31">
        <f>sRGB_Data!C1034</f>
        <v>160</v>
      </c>
      <c r="D13" s="31">
        <f>sRGB_Data!D1034</f>
        <v>204.58</v>
      </c>
      <c r="E13" s="102">
        <f t="shared" si="12"/>
        <v>0.335152090910322</v>
      </c>
      <c r="F13" s="102">
        <f t="shared" si="13"/>
        <v>0.441207294270623</v>
      </c>
      <c r="G13" s="102">
        <f t="shared" si="14"/>
        <v>0.564138676636775</v>
      </c>
      <c r="H13" s="102">
        <f>IF((E13/Reference!L$18)&lt;=0.008856,(7.787*(E13/Reference!L$18))+16/116,(E13/Reference!L$18)^(1/3))</f>
        <v>0.70647468424092</v>
      </c>
      <c r="I13" s="102">
        <f>IF((F13/Reference!M$18)&lt;=0.008856,(7.787*(F13/Reference!M$18))+16/116,(F13/Reference!M$18)^(1/3))</f>
        <v>0.761285505764733</v>
      </c>
      <c r="J13" s="102">
        <f>IF((G13/Reference!N$18)&lt;=0.008856,(7.787*(G13/Reference!N$18))+16/116,(G13/Reference!N$18)^(1/3))</f>
        <v>0.803130276976583</v>
      </c>
      <c r="K13" s="102">
        <f t="shared" si="0"/>
        <v>72.3091186687091</v>
      </c>
      <c r="L13" s="102">
        <f t="shared" si="1"/>
        <v>-27.4054107619066</v>
      </c>
      <c r="M13" s="102">
        <f t="shared" si="2"/>
        <v>-8.3689542423699</v>
      </c>
      <c r="N13" s="103" t="str">
        <f t="shared" si="15"/>
        <v>4-(96,192,192)</v>
      </c>
      <c r="O13" s="120">
        <f>K13-Reference!B15</f>
        <v>0.0860751092411078</v>
      </c>
      <c r="P13" s="120">
        <f>L13-Reference!C15</f>
        <v>0.782529438523138</v>
      </c>
      <c r="Q13" s="120">
        <f>M13-Reference!D15</f>
        <v>0.33552947544675</v>
      </c>
      <c r="R13" s="120" t="str">
        <f t="shared" si="3"/>
        <v>about the same</v>
      </c>
      <c r="S13" s="120" t="str">
        <f t="shared" si="4"/>
        <v>about the same</v>
      </c>
      <c r="T13" s="120" t="str">
        <f t="shared" si="5"/>
        <v>about the same</v>
      </c>
      <c r="U13" s="120">
        <f t="shared" si="6"/>
        <v>0.855769405552557</v>
      </c>
      <c r="V13" s="120">
        <f t="shared" si="7"/>
        <v>0.14367324637477</v>
      </c>
      <c r="W13" s="102">
        <f t="shared" si="8"/>
        <v>28.6547715771685</v>
      </c>
      <c r="X13" s="102">
        <f>W13-Reference!E15</f>
        <v>-0.846550588740172</v>
      </c>
      <c r="Y13" s="102">
        <f t="shared" si="9"/>
        <v>0.091018963697557</v>
      </c>
      <c r="Z13" s="102">
        <f t="shared" si="10"/>
        <v>0.0860751092411078</v>
      </c>
      <c r="AA13" s="102">
        <f>X13/(1+0.045*ABS(Reference!E15))</f>
        <v>-0.363707389504692</v>
      </c>
      <c r="AB13" s="102">
        <f>Y13/(1+0.015*ABS(Reference!E15))</f>
        <v>0.0630972009171835</v>
      </c>
      <c r="AC13" s="102">
        <f t="shared" si="11"/>
        <v>0.379042539004225</v>
      </c>
      <c r="AD13" s="103" t="str">
        <f t="shared" si="16"/>
        <v>4-(96,192,192)</v>
      </c>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row>
    <row r="14" spans="1:107">
      <c r="A14" s="103" t="s">
        <v>44</v>
      </c>
      <c r="B14" s="31">
        <f>sRGB_Data!B1035</f>
        <v>94.09</v>
      </c>
      <c r="C14" s="31">
        <f>sRGB_Data!C1035</f>
        <v>84.91</v>
      </c>
      <c r="D14" s="31">
        <f>sRGB_Data!D1035</f>
        <v>192.23</v>
      </c>
      <c r="E14" s="102">
        <f t="shared" si="12"/>
        <v>0.259457464487018</v>
      </c>
      <c r="F14" s="102">
        <f t="shared" si="13"/>
        <v>0.234143195978241</v>
      </c>
      <c r="G14" s="102">
        <f t="shared" si="14"/>
        <v>0.530082988610261</v>
      </c>
      <c r="H14" s="102">
        <f>IF((E14/Reference!L$18)&lt;=0.008856,(7.787*(E14/Reference!L$18))+16/116,(E14/Reference!L$18)^(1/3))</f>
        <v>0.648691214539542</v>
      </c>
      <c r="I14" s="102">
        <f>IF((F14/Reference!M$18)&lt;=0.008856,(7.787*(F14/Reference!M$18))+16/116,(F14/Reference!M$18)^(1/3))</f>
        <v>0.616349688289314</v>
      </c>
      <c r="J14" s="102">
        <f>IF((G14/Reference!N$18)&lt;=0.008856,(7.787*(G14/Reference!N$18))+16/116,(G14/Reference!N$18)^(1/3))</f>
        <v>0.786632699796959</v>
      </c>
      <c r="K14" s="102">
        <f t="shared" si="0"/>
        <v>55.4965638415604</v>
      </c>
      <c r="L14" s="102">
        <f t="shared" si="1"/>
        <v>16.1707631251138</v>
      </c>
      <c r="M14" s="102">
        <f t="shared" si="2"/>
        <v>-34.0566023015289</v>
      </c>
      <c r="N14" s="103" t="str">
        <f t="shared" si="15"/>
        <v>5-(128,128,192)</v>
      </c>
      <c r="O14" s="120">
        <f>K14-Reference!B16</f>
        <v>-0.423947560864256</v>
      </c>
      <c r="P14" s="120">
        <f>L14-Reference!C16</f>
        <v>1.03780871700404</v>
      </c>
      <c r="Q14" s="120">
        <f>M14-Reference!D16</f>
        <v>-0.648219304410809</v>
      </c>
      <c r="R14" s="120" t="str">
        <f t="shared" si="3"/>
        <v>about the same</v>
      </c>
      <c r="S14" s="120" t="str">
        <f t="shared" si="4"/>
        <v>about the same</v>
      </c>
      <c r="T14" s="120" t="str">
        <f t="shared" si="5"/>
        <v>about the same</v>
      </c>
      <c r="U14" s="120">
        <f t="shared" si="6"/>
        <v>1.29497750330388</v>
      </c>
      <c r="V14" s="120">
        <f t="shared" si="7"/>
        <v>0.515279551822929</v>
      </c>
      <c r="W14" s="102">
        <f t="shared" si="8"/>
        <v>37.700739254994</v>
      </c>
      <c r="X14" s="102">
        <f>W14-Reference!E16</f>
        <v>1.02477486958132</v>
      </c>
      <c r="Y14" s="102">
        <f t="shared" si="9"/>
        <v>0.668634179783677</v>
      </c>
      <c r="Z14" s="102">
        <f t="shared" si="10"/>
        <v>-0.423947560864256</v>
      </c>
      <c r="AA14" s="102">
        <f>X14/(1+0.045*ABS(Reference!E16))</f>
        <v>0.386646451974685</v>
      </c>
      <c r="AB14" s="102">
        <f>Y14/(1+0.015*ABS(Reference!E16))</f>
        <v>0.431338079278383</v>
      </c>
      <c r="AC14" s="102">
        <f t="shared" si="11"/>
        <v>0.717829751280155</v>
      </c>
      <c r="AD14" s="103" t="str">
        <f t="shared" si="16"/>
        <v>5-(128,128,192)</v>
      </c>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row>
    <row r="15" spans="1:107">
      <c r="A15" s="103" t="s">
        <v>45</v>
      </c>
      <c r="B15" s="31">
        <f>sRGB_Data!B1036</f>
        <v>136.05</v>
      </c>
      <c r="C15" s="31">
        <f>sRGB_Data!C1036</f>
        <v>106.12</v>
      </c>
      <c r="D15" s="31">
        <f>sRGB_Data!D1036</f>
        <v>194.67</v>
      </c>
      <c r="E15" s="102">
        <f t="shared" si="12"/>
        <v>0.375164077409489</v>
      </c>
      <c r="F15" s="102">
        <f t="shared" si="13"/>
        <v>0.292630737924991</v>
      </c>
      <c r="G15" s="102">
        <f t="shared" si="14"/>
        <v>0.536811399847888</v>
      </c>
      <c r="H15" s="102">
        <f>IF((E15/Reference!L$18)&lt;=0.008856,(7.787*(E15/Reference!L$18))+16/116,(E15/Reference!L$18)^(1/3))</f>
        <v>0.733538718160478</v>
      </c>
      <c r="I15" s="102">
        <f>IF((F15/Reference!M$18)&lt;=0.008856,(7.787*(F15/Reference!M$18))+16/116,(F15/Reference!M$18)^(1/3))</f>
        <v>0.663906082428632</v>
      </c>
      <c r="J15" s="102">
        <f>IF((G15/Reference!N$18)&lt;=0.008856,(7.787*(G15/Reference!N$18))+16/116,(G15/Reference!N$18)^(1/3))</f>
        <v>0.789946992709587</v>
      </c>
      <c r="K15" s="102">
        <f t="shared" si="0"/>
        <v>61.0131055617213</v>
      </c>
      <c r="L15" s="102">
        <f t="shared" si="1"/>
        <v>34.816317865923</v>
      </c>
      <c r="M15" s="102">
        <f t="shared" si="2"/>
        <v>-25.2081820561909</v>
      </c>
      <c r="N15" s="103" t="str">
        <f t="shared" si="15"/>
        <v>6-(192,128,192)</v>
      </c>
      <c r="O15" s="120">
        <f>K15-Reference!B17</f>
        <v>-1.02795940728291</v>
      </c>
      <c r="P15" s="120">
        <f>L15-Reference!C17</f>
        <v>-0.251940449673754</v>
      </c>
      <c r="Q15" s="120">
        <f>M15-Reference!D17</f>
        <v>-1.76102143292143</v>
      </c>
      <c r="R15" s="120" t="str">
        <f t="shared" si="3"/>
        <v>about the same</v>
      </c>
      <c r="S15" s="120" t="str">
        <f t="shared" si="4"/>
        <v>about the same</v>
      </c>
      <c r="T15" s="120" t="str">
        <f t="shared" si="5"/>
        <v>about the same</v>
      </c>
      <c r="U15" s="120">
        <f t="shared" si="6"/>
        <v>2.05459753246515</v>
      </c>
      <c r="V15" s="120">
        <f t="shared" si="7"/>
        <v>2.08018018701836</v>
      </c>
      <c r="W15" s="102">
        <f t="shared" si="8"/>
        <v>42.9840485798983</v>
      </c>
      <c r="X15" s="102">
        <f>W15-Reference!E17</f>
        <v>0.79931102491495</v>
      </c>
      <c r="Y15" s="102">
        <f t="shared" si="9"/>
        <v>1.58926787007095</v>
      </c>
      <c r="Z15" s="102">
        <f t="shared" si="10"/>
        <v>-1.02795940728291</v>
      </c>
      <c r="AA15" s="102">
        <f>X15/(1+0.045*ABS(Reference!E17))</f>
        <v>0.27578490401931</v>
      </c>
      <c r="AB15" s="102">
        <f>Y15/(1+0.015*ABS(Reference!E17))</f>
        <v>0.973356219845535</v>
      </c>
      <c r="AC15" s="102">
        <f t="shared" si="11"/>
        <v>1.44228297744179</v>
      </c>
      <c r="AD15" s="103" t="str">
        <f t="shared" si="16"/>
        <v>6-(192,128,192)</v>
      </c>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row>
    <row r="16" spans="1:107">
      <c r="A16" s="103" t="s">
        <v>46</v>
      </c>
      <c r="B16" s="31">
        <f>B35</f>
        <v>344.98135</v>
      </c>
      <c r="C16" s="31">
        <f t="shared" ref="C16:D16" si="17">C35</f>
        <v>362.64133</v>
      </c>
      <c r="D16" s="31">
        <f t="shared" si="17"/>
        <v>335.42435</v>
      </c>
      <c r="E16" s="102">
        <f t="shared" si="12"/>
        <v>0.951301800045792</v>
      </c>
      <c r="F16" s="102">
        <f t="shared" si="13"/>
        <v>1</v>
      </c>
      <c r="G16" s="102">
        <f t="shared" si="14"/>
        <v>0.92494793684989</v>
      </c>
      <c r="H16" s="102">
        <f>IF((E16/Reference!L$18)&lt;=0.008856,(7.787*(E16/Reference!L$18))+16/116,(E16/Reference!L$18)^(1/3))</f>
        <v>1.00028110632893</v>
      </c>
      <c r="I16" s="102">
        <f>IF((F16/Reference!M$18)&lt;=0.008856,(7.787*(F16/Reference!M$18))+16/116,(F16/Reference!M$18)^(1/3))</f>
        <v>1</v>
      </c>
      <c r="J16" s="102">
        <f>IF((G16/Reference!N$18)&lt;=0.008856,(7.787*(G16/Reference!N$18))+16/116,(G16/Reference!N$18)^(1/3))</f>
        <v>0.947028690082739</v>
      </c>
      <c r="K16" s="102">
        <f t="shared" si="0"/>
        <v>100</v>
      </c>
      <c r="L16" s="102">
        <f t="shared" si="1"/>
        <v>0.140553164467372</v>
      </c>
      <c r="M16" s="102">
        <f t="shared" si="2"/>
        <v>10.5942619834521</v>
      </c>
      <c r="N16" s="103" t="str">
        <f t="shared" si="15"/>
        <v>7-(255, 255, 255)</v>
      </c>
      <c r="O16" s="120">
        <f>K16-Reference!B18</f>
        <v>0</v>
      </c>
      <c r="P16" s="120">
        <f>L16-Reference!C18</f>
        <v>0.140553164467372</v>
      </c>
      <c r="Q16" s="120">
        <f>M16-Reference!D18</f>
        <v>10.5942619834521</v>
      </c>
      <c r="R16" s="120" t="str">
        <f t="shared" si="3"/>
        <v>about the same</v>
      </c>
      <c r="S16" s="120" t="str">
        <f t="shared" si="4"/>
        <v>about the same</v>
      </c>
      <c r="T16" s="120" t="str">
        <f t="shared" si="5"/>
        <v>yellower</v>
      </c>
      <c r="U16" s="120">
        <f t="shared" si="6"/>
        <v>10.5951942958145</v>
      </c>
      <c r="V16" s="120">
        <f t="shared" si="7"/>
        <v>112.25814216606</v>
      </c>
      <c r="W16" s="102">
        <f t="shared" si="8"/>
        <v>10.5951942958145</v>
      </c>
      <c r="X16" s="102">
        <f>W16-Reference!E18</f>
        <v>10.5951942958145</v>
      </c>
      <c r="Y16" s="102">
        <f t="shared" si="9"/>
        <v>0</v>
      </c>
      <c r="Z16" s="102">
        <f t="shared" si="10"/>
        <v>0</v>
      </c>
      <c r="AA16" s="102">
        <f>X16/(1+0.045*ABS(Reference!E18))</f>
        <v>10.5951942958145</v>
      </c>
      <c r="AB16" s="102">
        <f>Y16/(1+0.015*ABS(Reference!E18))</f>
        <v>0</v>
      </c>
      <c r="AC16" s="102">
        <f t="shared" si="11"/>
        <v>10.5951942958145</v>
      </c>
      <c r="AD16" s="103" t="str">
        <f t="shared" si="16"/>
        <v>7-(255, 255, 255)</v>
      </c>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row>
    <row r="17" spans="31:107">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row>
    <row r="18" spans="1:115">
      <c r="A18" s="104" t="s">
        <v>47</v>
      </c>
      <c r="B18" s="105"/>
      <c r="F18" s="32"/>
      <c r="G18" s="32"/>
      <c r="H18" s="32"/>
      <c r="I18" s="32"/>
      <c r="J18" s="32"/>
      <c r="K18" s="32"/>
      <c r="L18" s="32"/>
      <c r="M18" s="32"/>
      <c r="O18" s="121"/>
      <c r="P18" s="121"/>
      <c r="Q18" s="121"/>
      <c r="R18" s="121"/>
      <c r="S18" s="121"/>
      <c r="T18" s="121"/>
      <c r="U18" s="121"/>
      <c r="V18" s="121"/>
      <c r="W18" s="32"/>
      <c r="X18" s="32"/>
      <c r="Y18" s="32"/>
      <c r="Z18" s="32"/>
      <c r="AA18" s="32"/>
      <c r="AB18" s="32"/>
      <c r="AC18" s="32"/>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row>
    <row r="19" spans="1:115">
      <c r="A19" s="106" t="s">
        <v>48</v>
      </c>
      <c r="B19" s="107">
        <f>AVERAGE(AC10:AC15,AC16)</f>
        <v>2.44144285783672</v>
      </c>
      <c r="C19" s="108" t="str">
        <f>IF(B19&lt;=10,"PASS","FAIL")</f>
        <v>PASS</v>
      </c>
      <c r="F19" s="109"/>
      <c r="G19" s="32"/>
      <c r="H19" s="32"/>
      <c r="I19" s="32"/>
      <c r="J19" s="32"/>
      <c r="K19" s="32"/>
      <c r="L19" s="32"/>
      <c r="M19" s="32"/>
      <c r="O19" s="121"/>
      <c r="P19" s="121"/>
      <c r="Q19" s="121"/>
      <c r="R19" s="121"/>
      <c r="S19" s="121"/>
      <c r="T19" s="121"/>
      <c r="U19" s="121"/>
      <c r="V19" s="121"/>
      <c r="W19" s="32"/>
      <c r="X19" s="32"/>
      <c r="Y19" s="32"/>
      <c r="Z19" s="32"/>
      <c r="AA19" s="32"/>
      <c r="AB19" s="32"/>
      <c r="AC19" s="32"/>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row>
    <row r="20" s="31" customFormat="1" spans="1:29">
      <c r="A20" s="98" t="s">
        <v>49</v>
      </c>
      <c r="B20" s="108">
        <f>MAX(AC10:AC15,AC16)</f>
        <v>10.5951942958145</v>
      </c>
      <c r="C20" s="108" t="str">
        <f>IF(B20&lt;=15,"PASS","FAIL")</f>
        <v>PASS</v>
      </c>
      <c r="F20" s="32"/>
      <c r="G20" s="32"/>
      <c r="H20" s="32"/>
      <c r="I20" s="32"/>
      <c r="J20" s="32"/>
      <c r="K20" s="32"/>
      <c r="L20" s="32"/>
      <c r="M20" s="32"/>
      <c r="O20" s="121"/>
      <c r="P20" s="121"/>
      <c r="Q20" s="121"/>
      <c r="R20" s="121"/>
      <c r="S20" s="121"/>
      <c r="T20" s="121"/>
      <c r="U20" s="121"/>
      <c r="V20" s="121"/>
      <c r="W20" s="32"/>
      <c r="X20" s="32"/>
      <c r="Y20" s="32"/>
      <c r="Z20" s="32"/>
      <c r="AA20" s="32"/>
      <c r="AB20" s="32"/>
      <c r="AC20" s="32"/>
    </row>
    <row r="21" s="31" customFormat="1" spans="14:20">
      <c r="N21" s="32"/>
      <c r="P21" s="32"/>
      <c r="Q21" s="32"/>
      <c r="R21" s="32"/>
      <c r="S21" s="32"/>
      <c r="T21" s="32"/>
    </row>
    <row r="23" s="31" customFormat="1" spans="1:30">
      <c r="A23" s="1"/>
      <c r="B23" s="1"/>
      <c r="C23" s="1" t="s">
        <v>5</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31" customFormat="1" spans="1:30">
      <c r="A24" s="1"/>
      <c r="B24" s="1" t="s">
        <v>7</v>
      </c>
      <c r="C24" s="1" t="s">
        <v>7</v>
      </c>
      <c r="D24" s="1" t="s">
        <v>7</v>
      </c>
      <c r="E24" s="1"/>
      <c r="F24" s="1" t="s">
        <v>8</v>
      </c>
      <c r="G24" s="1"/>
      <c r="H24" s="1"/>
      <c r="I24" s="1"/>
      <c r="J24" s="1"/>
      <c r="K24" s="1"/>
      <c r="L24" s="1"/>
      <c r="M24" s="1"/>
      <c r="N24" s="1"/>
      <c r="O24" s="1"/>
      <c r="P24" s="1"/>
      <c r="Q24" s="1"/>
      <c r="R24" s="1" t="s">
        <v>9</v>
      </c>
      <c r="S24" s="1"/>
      <c r="T24" s="1"/>
      <c r="U24" s="1"/>
      <c r="V24" s="1"/>
      <c r="W24" s="1"/>
      <c r="X24" s="1"/>
      <c r="Y24" s="1"/>
      <c r="Z24" s="1"/>
      <c r="AA24" s="1"/>
      <c r="AB24" s="1"/>
      <c r="AC24" s="1"/>
      <c r="AD24" s="1"/>
    </row>
    <row r="25" s="31" customFormat="1" spans="1:30">
      <c r="A25" s="1"/>
      <c r="B25" s="110" t="s">
        <v>11</v>
      </c>
      <c r="C25" s="110" t="s">
        <v>11</v>
      </c>
      <c r="D25" s="110" t="s">
        <v>11</v>
      </c>
      <c r="E25" s="111" t="s">
        <v>11</v>
      </c>
      <c r="F25" s="110" t="s">
        <v>11</v>
      </c>
      <c r="G25" s="110" t="s">
        <v>11</v>
      </c>
      <c r="H25" s="1"/>
      <c r="I25" s="1"/>
      <c r="J25" s="1"/>
      <c r="K25" s="110" t="s">
        <v>11</v>
      </c>
      <c r="L25" s="110" t="s">
        <v>11</v>
      </c>
      <c r="M25" s="110" t="s">
        <v>11</v>
      </c>
      <c r="N25" s="1"/>
      <c r="O25" s="1" t="s">
        <v>12</v>
      </c>
      <c r="P25" s="1"/>
      <c r="Q25" s="1"/>
      <c r="R25" s="1" t="s">
        <v>12</v>
      </c>
      <c r="S25" s="1"/>
      <c r="T25" s="3">
        <v>3</v>
      </c>
      <c r="U25" s="1"/>
      <c r="V25" s="1" t="s">
        <v>13</v>
      </c>
      <c r="W25" s="1"/>
      <c r="X25" s="1"/>
      <c r="Y25" s="1"/>
      <c r="Z25" s="1"/>
      <c r="AA25" s="1"/>
      <c r="AB25" s="1"/>
      <c r="AC25" s="1"/>
      <c r="AD25" s="1"/>
    </row>
    <row r="26" s="31" customFormat="1" spans="1:30">
      <c r="A26" s="112"/>
      <c r="B26" s="113" t="s">
        <v>15</v>
      </c>
      <c r="C26" s="113" t="s">
        <v>15</v>
      </c>
      <c r="D26" s="113" t="s">
        <v>15</v>
      </c>
      <c r="E26" s="114" t="s">
        <v>15</v>
      </c>
      <c r="F26" s="113" t="s">
        <v>15</v>
      </c>
      <c r="G26" s="113" t="s">
        <v>15</v>
      </c>
      <c r="H26" s="2"/>
      <c r="I26" s="2"/>
      <c r="J26" s="2"/>
      <c r="K26" s="113" t="s">
        <v>15</v>
      </c>
      <c r="L26" s="113" t="s">
        <v>15</v>
      </c>
      <c r="M26" s="113" t="s">
        <v>15</v>
      </c>
      <c r="N26" s="1"/>
      <c r="O26" s="1"/>
      <c r="P26" s="2"/>
      <c r="Q26" s="1"/>
      <c r="R26" s="1" t="s">
        <v>16</v>
      </c>
      <c r="S26" s="132" t="s">
        <v>17</v>
      </c>
      <c r="T26" s="112"/>
      <c r="U26" s="112" t="s">
        <v>18</v>
      </c>
      <c r="V26" s="112" t="s">
        <v>19</v>
      </c>
      <c r="W26" s="1"/>
      <c r="X26" s="1"/>
      <c r="Y26" s="1"/>
      <c r="Z26" s="1"/>
      <c r="AA26" s="1"/>
      <c r="AB26" s="1"/>
      <c r="AC26" s="1"/>
      <c r="AD26" s="1"/>
    </row>
    <row r="27" s="31" customFormat="1" spans="1:30">
      <c r="A27" s="115"/>
      <c r="B27" s="115" t="s">
        <v>20</v>
      </c>
      <c r="C27" s="115" t="s">
        <v>21</v>
      </c>
      <c r="D27" s="115" t="s">
        <v>22</v>
      </c>
      <c r="E27" s="116" t="s">
        <v>20</v>
      </c>
      <c r="F27" s="116" t="s">
        <v>21</v>
      </c>
      <c r="G27" s="116" t="s">
        <v>22</v>
      </c>
      <c r="H27" s="117" t="s">
        <v>23</v>
      </c>
      <c r="I27" s="117" t="s">
        <v>24</v>
      </c>
      <c r="J27" s="117" t="s">
        <v>25</v>
      </c>
      <c r="K27" s="117" t="s">
        <v>26</v>
      </c>
      <c r="L27" s="117" t="s">
        <v>27</v>
      </c>
      <c r="M27" s="122" t="s">
        <v>28</v>
      </c>
      <c r="N27" s="122"/>
      <c r="O27" s="122" t="s">
        <v>29</v>
      </c>
      <c r="P27" s="122" t="s">
        <v>30</v>
      </c>
      <c r="Q27" s="122" t="s">
        <v>31</v>
      </c>
      <c r="R27" s="116" t="s">
        <v>26</v>
      </c>
      <c r="S27" s="116" t="s">
        <v>27</v>
      </c>
      <c r="T27" s="116" t="s">
        <v>28</v>
      </c>
      <c r="U27" s="116" t="s">
        <v>32</v>
      </c>
      <c r="V27" s="116"/>
      <c r="W27" s="122" t="s">
        <v>33</v>
      </c>
      <c r="X27" s="122" t="s">
        <v>34</v>
      </c>
      <c r="Y27" s="122" t="s">
        <v>35</v>
      </c>
      <c r="Z27" s="122" t="s">
        <v>36</v>
      </c>
      <c r="AA27" s="122" t="s">
        <v>37</v>
      </c>
      <c r="AB27" s="122" t="s">
        <v>38</v>
      </c>
      <c r="AC27" s="122" t="s">
        <v>39</v>
      </c>
      <c r="AD27" s="135"/>
    </row>
    <row r="28" s="31" customFormat="1" spans="1:30">
      <c r="A28" s="3" t="s">
        <v>50</v>
      </c>
      <c r="B28" s="31">
        <f>Test_Data!P4</f>
        <v>5.9157414</v>
      </c>
      <c r="C28" s="31">
        <f>Test_Data!Q4</f>
        <v>6.2315893</v>
      </c>
      <c r="D28" s="31">
        <f>Test_Data!R4</f>
        <v>6.151906</v>
      </c>
      <c r="E28" s="117">
        <f>B28/$C$16</f>
        <v>0.0163129266043669</v>
      </c>
      <c r="F28" s="117">
        <f>C28/$C$16</f>
        <v>0.0171838915878673</v>
      </c>
      <c r="G28" s="117">
        <f>D28/$C$16</f>
        <v>0.0169641612554201</v>
      </c>
      <c r="H28" s="117">
        <f>IF((E28/E$16)&lt;=0.008856,(7.787*(E28/E$16))+16/116,(E28/E$16)^(1/3))</f>
        <v>0.257872197524163</v>
      </c>
      <c r="I28" s="117">
        <f>IF((F28/F$16)&lt;=0.008856,(7.787*(F28/F$16))+16/116,(F28/F$16)^(1/3))</f>
        <v>0.258051967517201</v>
      </c>
      <c r="J28" s="117">
        <f>IF((G28/G$16)&lt;=0.008856,(7.787*(G28/G$16))+16/116,(G28/G$16)^(1/3))</f>
        <v>0.263717146572003</v>
      </c>
      <c r="K28" s="117">
        <f>100*IF(F28&lt;=0.008856,9.033*F28,(1.16*(F28^(1/3)))-0.16)</f>
        <v>13.9340282319953</v>
      </c>
      <c r="L28" s="117">
        <f>500*(H28-I28)</f>
        <v>-0.0898849965187409</v>
      </c>
      <c r="M28" s="117">
        <f>200*(I28-J28)</f>
        <v>-1.13303581096047</v>
      </c>
      <c r="N28" s="123" t="str">
        <f>A28</f>
        <v>1-Gray1 (32, 32, 32)</v>
      </c>
      <c r="O28" s="124">
        <f>K28-[1]Reference!B35</f>
        <v>1.68399813047246</v>
      </c>
      <c r="P28" s="124">
        <f>L28-[1]Reference!C35</f>
        <v>-0.0898849965187409</v>
      </c>
      <c r="Q28" s="124">
        <f>M28-[1]Reference!D35</f>
        <v>-1.13303581096047</v>
      </c>
      <c r="R28" s="124" t="str">
        <f>IF(O28&gt;$T$8,"lighter",IF(O28&lt;-$T$8,"darker","about the same"))</f>
        <v>about the same</v>
      </c>
      <c r="S28" s="124" t="str">
        <f>IF(P28&gt;$T$8,"redder",IF(P28&lt;-$T$8,"greener","about the same"))</f>
        <v>about the same</v>
      </c>
      <c r="T28" s="124" t="str">
        <f>IF(Q28&gt;$T$8,"yellower",IF(Q28&lt;-$T$8,"bluer","about the same"))</f>
        <v>about the same</v>
      </c>
      <c r="U28" s="124">
        <f t="shared" ref="U28:U59" si="18">(O28^2+P28^2+Q28^2)^(1/2)</f>
        <v>2.03167398097056</v>
      </c>
      <c r="V28" s="124">
        <f>(AC28)^2</f>
        <v>4.12769916495278</v>
      </c>
      <c r="W28" s="117">
        <f t="shared" ref="W28:W59" si="19">SQRT((L28*L28)+(M28*M28))</f>
        <v>1.13659555758327</v>
      </c>
      <c r="X28" s="117">
        <f>W28-[1]Reference!E35</f>
        <v>1.13659555758327</v>
      </c>
      <c r="Y28" s="117">
        <f t="shared" ref="Y28:Y59" si="20">IF(((U28*U28)-(O28*O28)-(X28*X28))&lt;0,0,SQRT((U28*U28)-(O28*O28)-(X28*X28)))</f>
        <v>0</v>
      </c>
      <c r="Z28" s="117">
        <f t="shared" ref="Z28:Z59" si="21">O28</f>
        <v>1.68399813047246</v>
      </c>
      <c r="AA28" s="117">
        <f>X28/(1+0.045*ABS([1]Reference!E35))</f>
        <v>1.13659555758327</v>
      </c>
      <c r="AB28" s="117">
        <f>Y28/(1+0.015*ABS([1]Reference!E35))</f>
        <v>0</v>
      </c>
      <c r="AC28" s="117">
        <f>SQRT(Z28*Z28+AA28*AA28+AB28*AB28)</f>
        <v>2.03167398097056</v>
      </c>
      <c r="AD28" s="123" t="str">
        <f t="shared" ref="AD28:AD59" si="22">A28</f>
        <v>1-Gray1 (32, 32, 32)</v>
      </c>
    </row>
    <row r="29" s="31" customFormat="1" spans="1:30">
      <c r="A29" s="3" t="s">
        <v>51</v>
      </c>
      <c r="B29" s="31">
        <f>Test_Data!P5</f>
        <v>19.768417</v>
      </c>
      <c r="C29" s="31">
        <f>Test_Data!Q5</f>
        <v>20.795597</v>
      </c>
      <c r="D29" s="31">
        <f>Test_Data!R5</f>
        <v>19.950417</v>
      </c>
      <c r="E29" s="117">
        <f t="shared" ref="E29:G59" si="23">B29/$C$16</f>
        <v>0.0545123111036461</v>
      </c>
      <c r="F29" s="117">
        <f t="shared" si="23"/>
        <v>0.0573448067819517</v>
      </c>
      <c r="G29" s="117">
        <f t="shared" si="23"/>
        <v>0.055014184400879</v>
      </c>
      <c r="H29" s="117">
        <f t="shared" ref="H29:J59" si="24">IF((E29/E$16)&lt;=0.008856,(7.787*(E29/E$16))+16/116,(E29/E$16)^(1/3))</f>
        <v>0.38553051526737</v>
      </c>
      <c r="I29" s="117">
        <f t="shared" si="24"/>
        <v>0.385624570722428</v>
      </c>
      <c r="J29" s="117">
        <f t="shared" si="24"/>
        <v>0.390348453955003</v>
      </c>
      <c r="K29" s="117">
        <f t="shared" ref="K29:K59" si="25">100*IF(F29&lt;=0.008856,9.033*F29,(1.16*(F29^(1/3)))-0.16)</f>
        <v>28.7324502038016</v>
      </c>
      <c r="L29" s="117">
        <f t="shared" ref="L29:L59" si="26">500*(H29-I29)</f>
        <v>-0.0470277275288755</v>
      </c>
      <c r="M29" s="117">
        <f t="shared" ref="M29:M59" si="27">200*(I29-J29)</f>
        <v>-0.944776646515044</v>
      </c>
      <c r="N29" s="123" t="str">
        <f t="shared" ref="N29:N59" si="28">A29</f>
        <v>2-Gray2 (64, 64, 64)</v>
      </c>
      <c r="O29" s="124">
        <f>K29-[1]Reference!B36</f>
        <v>1.63903646435255</v>
      </c>
      <c r="P29" s="124">
        <f>L29-[1]Reference!C36</f>
        <v>-0.0470277275288755</v>
      </c>
      <c r="Q29" s="124">
        <f>M29-[1]Reference!D36</f>
        <v>-0.944776646515044</v>
      </c>
      <c r="R29" s="124" t="str">
        <f t="shared" ref="R29:R59" si="29">IF(O29&gt;$T$8,"lighter",IF(O29&lt;-$T$8,"darker","about the same"))</f>
        <v>about the same</v>
      </c>
      <c r="S29" s="124" t="str">
        <f t="shared" ref="S29:S59" si="30">IF(P29&gt;$T$8,"redder",IF(P29&lt;-$T$8,"greener","about the same"))</f>
        <v>about the same</v>
      </c>
      <c r="T29" s="124" t="str">
        <f t="shared" ref="T29:T59" si="31">IF(Q29&gt;$T$8,"yellower",IF(Q29&lt;-$T$8,"bluer","about the same"))</f>
        <v>about the same</v>
      </c>
      <c r="U29" s="124">
        <f t="shared" si="18"/>
        <v>1.89242042116282</v>
      </c>
      <c r="V29" s="124">
        <f t="shared" ref="V29:V59" si="32">(AC29)^2</f>
        <v>3.58125505043405</v>
      </c>
      <c r="W29" s="117">
        <f t="shared" si="19"/>
        <v>0.945946361564303</v>
      </c>
      <c r="X29" s="117">
        <f>W29-[1]Reference!E36</f>
        <v>0.945946361564303</v>
      </c>
      <c r="Y29" s="117">
        <f t="shared" si="20"/>
        <v>0</v>
      </c>
      <c r="Z29" s="117">
        <f t="shared" si="21"/>
        <v>1.63903646435255</v>
      </c>
      <c r="AA29" s="117">
        <f>X29/(1+0.045*ABS([1]Reference!E36))</f>
        <v>0.945946361564303</v>
      </c>
      <c r="AB29" s="117">
        <f>Y29/(1+0.015*ABS([1]Reference!E36))</f>
        <v>0</v>
      </c>
      <c r="AC29" s="117">
        <f t="shared" ref="AC29:AC59" si="33">SQRT(Z29*Z29+AA29*AA29+AB29*AB29)</f>
        <v>1.89242042116282</v>
      </c>
      <c r="AD29" s="123" t="str">
        <f t="shared" si="22"/>
        <v>2-Gray2 (64, 64, 64)</v>
      </c>
    </row>
    <row r="30" s="31" customFormat="1" spans="1:30">
      <c r="A30" s="3" t="s">
        <v>52</v>
      </c>
      <c r="B30" s="31">
        <f>Test_Data!P6</f>
        <v>43.528427</v>
      </c>
      <c r="C30" s="31">
        <f>Test_Data!Q6</f>
        <v>45.751945</v>
      </c>
      <c r="D30" s="31">
        <f>Test_Data!R6</f>
        <v>43.291313</v>
      </c>
      <c r="E30" s="117">
        <f t="shared" si="23"/>
        <v>0.12003162187829</v>
      </c>
      <c r="F30" s="117">
        <f t="shared" si="23"/>
        <v>0.126163074131677</v>
      </c>
      <c r="G30" s="117">
        <f t="shared" si="23"/>
        <v>0.119377769213454</v>
      </c>
      <c r="H30" s="117">
        <f t="shared" si="24"/>
        <v>0.501563339446643</v>
      </c>
      <c r="I30" s="117">
        <f t="shared" si="24"/>
        <v>0.50154598047103</v>
      </c>
      <c r="J30" s="117">
        <f t="shared" si="24"/>
        <v>0.505361388371495</v>
      </c>
      <c r="K30" s="117">
        <f t="shared" si="25"/>
        <v>42.1793337346395</v>
      </c>
      <c r="L30" s="117">
        <f t="shared" si="26"/>
        <v>0.00867948780663985</v>
      </c>
      <c r="M30" s="117">
        <f t="shared" si="27"/>
        <v>-0.76308158009295</v>
      </c>
      <c r="N30" s="123" t="str">
        <f t="shared" si="28"/>
        <v>3-Grey3 (96, 96, 96)</v>
      </c>
      <c r="O30" s="124">
        <f>K30-[1]Reference!B37</f>
        <v>1.44878570564414</v>
      </c>
      <c r="P30" s="124">
        <f>L30-[1]Reference!C37</f>
        <v>0.00867948780663985</v>
      </c>
      <c r="Q30" s="124">
        <f>M30-[1]Reference!D37</f>
        <v>-0.76308158009295</v>
      </c>
      <c r="R30" s="124" t="str">
        <f t="shared" si="29"/>
        <v>about the same</v>
      </c>
      <c r="S30" s="124" t="str">
        <f t="shared" si="30"/>
        <v>about the same</v>
      </c>
      <c r="T30" s="124" t="str">
        <f t="shared" si="31"/>
        <v>about the same</v>
      </c>
      <c r="U30" s="124">
        <f t="shared" si="18"/>
        <v>1.63748247388011</v>
      </c>
      <c r="V30" s="124">
        <f t="shared" si="32"/>
        <v>2.68134885226453</v>
      </c>
      <c r="W30" s="117">
        <f t="shared" si="19"/>
        <v>0.763130939869259</v>
      </c>
      <c r="X30" s="117">
        <f>W30-[1]Reference!E37</f>
        <v>0.763130939869259</v>
      </c>
      <c r="Y30" s="117">
        <f t="shared" si="20"/>
        <v>0</v>
      </c>
      <c r="Z30" s="117">
        <f t="shared" si="21"/>
        <v>1.44878570564414</v>
      </c>
      <c r="AA30" s="117">
        <f>X30/(1+0.045*ABS([1]Reference!E37))</f>
        <v>0.763130939869259</v>
      </c>
      <c r="AB30" s="117">
        <f>Y30/(1+0.015*ABS([1]Reference!E37))</f>
        <v>0</v>
      </c>
      <c r="AC30" s="117">
        <f t="shared" si="33"/>
        <v>1.63748247388011</v>
      </c>
      <c r="AD30" s="123" t="str">
        <f t="shared" si="22"/>
        <v>3-Grey3 (96, 96, 96)</v>
      </c>
    </row>
    <row r="31" s="31" customFormat="1" spans="1:30">
      <c r="A31" s="3" t="s">
        <v>53</v>
      </c>
      <c r="B31" s="31">
        <f>Test_Data!P7</f>
        <v>78.458748</v>
      </c>
      <c r="C31" s="31">
        <f>Test_Data!Q7</f>
        <v>82.429787</v>
      </c>
      <c r="D31" s="31">
        <f>Test_Data!R7</f>
        <v>77.35952</v>
      </c>
      <c r="E31" s="117">
        <f t="shared" si="23"/>
        <v>0.216353574480879</v>
      </c>
      <c r="F31" s="117">
        <f t="shared" si="23"/>
        <v>0.227303895559836</v>
      </c>
      <c r="G31" s="117">
        <f t="shared" si="23"/>
        <v>0.213322403157963</v>
      </c>
      <c r="H31" s="117">
        <f t="shared" si="24"/>
        <v>0.610401021996621</v>
      </c>
      <c r="I31" s="117">
        <f t="shared" si="24"/>
        <v>0.610289118128875</v>
      </c>
      <c r="J31" s="117">
        <f t="shared" si="24"/>
        <v>0.61325306365437</v>
      </c>
      <c r="K31" s="117">
        <f t="shared" si="25"/>
        <v>54.7935377029495</v>
      </c>
      <c r="L31" s="117">
        <f t="shared" si="26"/>
        <v>0.0559519338727554</v>
      </c>
      <c r="M31" s="117">
        <f t="shared" si="27"/>
        <v>-0.592789105098834</v>
      </c>
      <c r="N31" s="123" t="str">
        <f t="shared" si="28"/>
        <v>4-Gray4 (128, 128, 128)</v>
      </c>
      <c r="O31" s="124">
        <f>K31-[1]Reference!B38</f>
        <v>1.20852425078053</v>
      </c>
      <c r="P31" s="124">
        <f>L31-[1]Reference!C38</f>
        <v>0.0559519338727554</v>
      </c>
      <c r="Q31" s="124">
        <f>M31-[1]Reference!D38</f>
        <v>-0.592789105098812</v>
      </c>
      <c r="R31" s="124" t="str">
        <f t="shared" si="29"/>
        <v>about the same</v>
      </c>
      <c r="S31" s="124" t="str">
        <f t="shared" si="30"/>
        <v>about the same</v>
      </c>
      <c r="T31" s="124" t="str">
        <f t="shared" si="31"/>
        <v>about the same</v>
      </c>
      <c r="U31" s="124">
        <f t="shared" si="18"/>
        <v>1.34724177739283</v>
      </c>
      <c r="V31" s="124">
        <f t="shared" si="32"/>
        <v>1.8150604067526</v>
      </c>
      <c r="W31" s="117">
        <f t="shared" si="19"/>
        <v>0.595423833943501</v>
      </c>
      <c r="X31" s="117">
        <f>W31-[1]Reference!E38</f>
        <v>0.595423833943479</v>
      </c>
      <c r="Y31" s="117">
        <f t="shared" si="20"/>
        <v>0</v>
      </c>
      <c r="Z31" s="117">
        <f t="shared" si="21"/>
        <v>1.20852425078053</v>
      </c>
      <c r="AA31" s="117">
        <f>X31/(1+0.045*ABS([1]Reference!E38))</f>
        <v>0.595423833943478</v>
      </c>
      <c r="AB31" s="117">
        <f>Y31/(1+0.015*ABS([1]Reference!E38))</f>
        <v>0</v>
      </c>
      <c r="AC31" s="117">
        <f t="shared" si="33"/>
        <v>1.34724177739283</v>
      </c>
      <c r="AD31" s="123" t="str">
        <f t="shared" si="22"/>
        <v>4-Gray4 (128, 128, 128)</v>
      </c>
    </row>
    <row r="32" s="31" customFormat="1" spans="1:30">
      <c r="A32" s="3" t="s">
        <v>54</v>
      </c>
      <c r="B32" s="31">
        <f>Test_Data!P8</f>
        <v>125.49593</v>
      </c>
      <c r="C32" s="31">
        <f>Test_Data!Q8</f>
        <v>131.81598</v>
      </c>
      <c r="D32" s="31">
        <f>Test_Data!R8</f>
        <v>123.36777</v>
      </c>
      <c r="E32" s="117">
        <f t="shared" si="23"/>
        <v>0.346060748232972</v>
      </c>
      <c r="F32" s="117">
        <f t="shared" si="23"/>
        <v>0.363488574233941</v>
      </c>
      <c r="G32" s="117">
        <f t="shared" si="23"/>
        <v>0.340192250011878</v>
      </c>
      <c r="H32" s="117">
        <f t="shared" si="24"/>
        <v>0.713857195265599</v>
      </c>
      <c r="I32" s="117">
        <f t="shared" si="24"/>
        <v>0.713669145957349</v>
      </c>
      <c r="J32" s="117">
        <f t="shared" si="24"/>
        <v>0.716477201982313</v>
      </c>
      <c r="K32" s="117">
        <f t="shared" si="25"/>
        <v>66.7856209310525</v>
      </c>
      <c r="L32" s="117">
        <f t="shared" si="26"/>
        <v>0.0940246541250578</v>
      </c>
      <c r="M32" s="117">
        <f t="shared" si="27"/>
        <v>-0.561611204992896</v>
      </c>
      <c r="N32" s="123" t="str">
        <f t="shared" si="28"/>
        <v>5-Gray5 (160, 160, 160)</v>
      </c>
      <c r="O32" s="124">
        <f>K32-[1]Reference!B39</f>
        <v>0.917807510977013</v>
      </c>
      <c r="P32" s="124">
        <f>L32-[1]Reference!C39</f>
        <v>0.0940246541251133</v>
      </c>
      <c r="Q32" s="124">
        <f>M32-[1]Reference!D39</f>
        <v>-0.561611204992896</v>
      </c>
      <c r="R32" s="124" t="str">
        <f t="shared" si="29"/>
        <v>about the same</v>
      </c>
      <c r="S32" s="124" t="str">
        <f t="shared" si="30"/>
        <v>about the same</v>
      </c>
      <c r="T32" s="124" t="str">
        <f t="shared" si="31"/>
        <v>about the same</v>
      </c>
      <c r="U32" s="124">
        <f t="shared" si="18"/>
        <v>1.08010111024975</v>
      </c>
      <c r="V32" s="124">
        <f t="shared" si="32"/>
        <v>1.16661840836274</v>
      </c>
      <c r="W32" s="117">
        <f t="shared" si="19"/>
        <v>0.569427590793517</v>
      </c>
      <c r="X32" s="117">
        <f>W32-[1]Reference!E39</f>
        <v>0.569427590793461</v>
      </c>
      <c r="Y32" s="117">
        <f t="shared" si="20"/>
        <v>2.71920674903611e-7</v>
      </c>
      <c r="Z32" s="117">
        <f t="shared" si="21"/>
        <v>0.917807510977013</v>
      </c>
      <c r="AA32" s="117">
        <f>X32/(1+0.045*ABS([1]Reference!E39))</f>
        <v>0.56942759079346</v>
      </c>
      <c r="AB32" s="117">
        <f>Y32/(1+0.015*ABS([1]Reference!E39))</f>
        <v>2.71920674903611e-7</v>
      </c>
      <c r="AC32" s="117">
        <f t="shared" si="33"/>
        <v>1.08010111024975</v>
      </c>
      <c r="AD32" s="123" t="str">
        <f t="shared" si="22"/>
        <v>5-Gray5 (160, 160, 160)</v>
      </c>
    </row>
    <row r="33" s="31" customFormat="1" spans="1:30">
      <c r="A33" s="3" t="s">
        <v>55</v>
      </c>
      <c r="B33" s="31">
        <f>Test_Data!P9</f>
        <v>185.38452</v>
      </c>
      <c r="C33" s="31">
        <f>Test_Data!Q9</f>
        <v>194.92944</v>
      </c>
      <c r="D33" s="31">
        <f>Test_Data!R9</f>
        <v>181.29596</v>
      </c>
      <c r="E33" s="117">
        <f t="shared" si="23"/>
        <v>0.511206265430363</v>
      </c>
      <c r="F33" s="117">
        <f t="shared" si="23"/>
        <v>0.537526817475548</v>
      </c>
      <c r="G33" s="117">
        <f t="shared" si="23"/>
        <v>0.499931874836219</v>
      </c>
      <c r="H33" s="117">
        <f t="shared" si="24"/>
        <v>0.813003876719535</v>
      </c>
      <c r="I33" s="117">
        <f t="shared" si="24"/>
        <v>0.813080187720398</v>
      </c>
      <c r="J33" s="117">
        <f t="shared" si="24"/>
        <v>0.814575192732189</v>
      </c>
      <c r="K33" s="117">
        <f t="shared" si="25"/>
        <v>78.3173017755661</v>
      </c>
      <c r="L33" s="117">
        <f t="shared" si="26"/>
        <v>-0.0381555004315137</v>
      </c>
      <c r="M33" s="117">
        <f t="shared" si="27"/>
        <v>-0.29900100235829</v>
      </c>
      <c r="N33" s="123" t="str">
        <f t="shared" si="28"/>
        <v>6-Gray6 (192, 192, 192)</v>
      </c>
      <c r="O33" s="124">
        <f>K33-[1]Reference!B40</f>
        <v>0.612938185613416</v>
      </c>
      <c r="P33" s="124">
        <f>L33-[1]Reference!C40</f>
        <v>-0.0381555004315137</v>
      </c>
      <c r="Q33" s="124">
        <f>M33-[1]Reference!D40</f>
        <v>-0.29900100235829</v>
      </c>
      <c r="R33" s="124" t="str">
        <f t="shared" si="29"/>
        <v>about the same</v>
      </c>
      <c r="S33" s="124" t="str">
        <f t="shared" si="30"/>
        <v>about the same</v>
      </c>
      <c r="T33" s="124" t="str">
        <f t="shared" si="31"/>
        <v>about the same</v>
      </c>
      <c r="U33" s="124">
        <f t="shared" si="18"/>
        <v>0.683045138338242</v>
      </c>
      <c r="V33" s="124">
        <f t="shared" si="32"/>
        <v>0.466550661007508</v>
      </c>
      <c r="W33" s="117">
        <f t="shared" si="19"/>
        <v>0.301425681759935</v>
      </c>
      <c r="X33" s="117">
        <f>W33-[1]Reference!E40</f>
        <v>0.301425681759935</v>
      </c>
      <c r="Y33" s="117">
        <f t="shared" si="20"/>
        <v>0</v>
      </c>
      <c r="Z33" s="117">
        <f t="shared" si="21"/>
        <v>0.612938185613416</v>
      </c>
      <c r="AA33" s="117">
        <f>X33/(1+0.045*ABS([1]Reference!E40))</f>
        <v>0.301425681759935</v>
      </c>
      <c r="AB33" s="117">
        <f>Y33/(1+0.015*ABS([1]Reference!E40))</f>
        <v>0</v>
      </c>
      <c r="AC33" s="117">
        <f t="shared" si="33"/>
        <v>0.683045138338242</v>
      </c>
      <c r="AD33" s="123" t="str">
        <f t="shared" si="22"/>
        <v>6-Gray6 (192, 192, 192)</v>
      </c>
    </row>
    <row r="34" s="31" customFormat="1" spans="1:30">
      <c r="A34" s="3" t="s">
        <v>56</v>
      </c>
      <c r="B34" s="31">
        <f>Test_Data!P10</f>
        <v>259.11362</v>
      </c>
      <c r="C34" s="31">
        <f>Test_Data!Q10</f>
        <v>272.23276</v>
      </c>
      <c r="D34" s="31">
        <f>Test_Data!R10</f>
        <v>252.57303</v>
      </c>
      <c r="E34" s="117">
        <f t="shared" si="23"/>
        <v>0.714517619930415</v>
      </c>
      <c r="F34" s="117">
        <f t="shared" si="23"/>
        <v>0.750694246571399</v>
      </c>
      <c r="G34" s="117">
        <f t="shared" si="23"/>
        <v>0.696481644825205</v>
      </c>
      <c r="H34" s="117">
        <f t="shared" si="24"/>
        <v>0.909002075424478</v>
      </c>
      <c r="I34" s="117">
        <f t="shared" si="24"/>
        <v>0.908840549903038</v>
      </c>
      <c r="J34" s="117">
        <f t="shared" si="24"/>
        <v>0.909768290845571</v>
      </c>
      <c r="K34" s="117">
        <f t="shared" si="25"/>
        <v>89.4255037887524</v>
      </c>
      <c r="L34" s="117">
        <f t="shared" si="26"/>
        <v>0.0807627607200545</v>
      </c>
      <c r="M34" s="117">
        <f t="shared" si="27"/>
        <v>-0.185548188506757</v>
      </c>
      <c r="N34" s="123" t="str">
        <f t="shared" si="28"/>
        <v>7-Gray7 (224, 224, 224)</v>
      </c>
      <c r="O34" s="124">
        <f>K34-[1]Reference!B41</f>
        <v>0.248223559725446</v>
      </c>
      <c r="P34" s="124">
        <f>L34-[1]Reference!C41</f>
        <v>0.0807627607200545</v>
      </c>
      <c r="Q34" s="124">
        <f>M34-[1]Reference!D41</f>
        <v>-0.185548188506757</v>
      </c>
      <c r="R34" s="124" t="str">
        <f t="shared" si="29"/>
        <v>about the same</v>
      </c>
      <c r="S34" s="124" t="str">
        <f t="shared" si="30"/>
        <v>about the same</v>
      </c>
      <c r="T34" s="124" t="str">
        <f t="shared" si="31"/>
        <v>about the same</v>
      </c>
      <c r="U34" s="124">
        <f t="shared" si="18"/>
        <v>0.320258785016174</v>
      </c>
      <c r="V34" s="124">
        <f t="shared" si="32"/>
        <v>0.102565689380036</v>
      </c>
      <c r="W34" s="117">
        <f t="shared" si="19"/>
        <v>0.202362925896182</v>
      </c>
      <c r="X34" s="117">
        <f>W34-[1]Reference!E41</f>
        <v>0.202362925896182</v>
      </c>
      <c r="Y34" s="117">
        <f t="shared" si="20"/>
        <v>0</v>
      </c>
      <c r="Z34" s="117">
        <f t="shared" si="21"/>
        <v>0.248223559725446</v>
      </c>
      <c r="AA34" s="117">
        <f>X34/(1+0.045*ABS([1]Reference!E41))</f>
        <v>0.202362925896182</v>
      </c>
      <c r="AB34" s="117">
        <f>Y34/(1+0.015*ABS([1]Reference!E41))</f>
        <v>0</v>
      </c>
      <c r="AC34" s="117">
        <f t="shared" si="33"/>
        <v>0.320258785016174</v>
      </c>
      <c r="AD34" s="123" t="str">
        <f t="shared" si="22"/>
        <v>7-Gray7 (224, 224, 224)</v>
      </c>
    </row>
    <row r="35" s="31" customFormat="1" spans="1:30">
      <c r="A35" s="3" t="s">
        <v>57</v>
      </c>
      <c r="B35" s="31">
        <f>Test_Data!P11</f>
        <v>344.98135</v>
      </c>
      <c r="C35" s="31">
        <f>Test_Data!Q11</f>
        <v>362.64133</v>
      </c>
      <c r="D35" s="31">
        <f>Test_Data!R11</f>
        <v>335.42435</v>
      </c>
      <c r="E35" s="117">
        <f t="shared" si="23"/>
        <v>0.951301800045792</v>
      </c>
      <c r="F35" s="117">
        <f t="shared" si="23"/>
        <v>1</v>
      </c>
      <c r="G35" s="117">
        <f t="shared" si="23"/>
        <v>0.92494793684989</v>
      </c>
      <c r="H35" s="117">
        <f t="shared" si="24"/>
        <v>1</v>
      </c>
      <c r="I35" s="117">
        <f t="shared" si="24"/>
        <v>1</v>
      </c>
      <c r="J35" s="117">
        <f t="shared" si="24"/>
        <v>1</v>
      </c>
      <c r="K35" s="117">
        <f t="shared" si="25"/>
        <v>100</v>
      </c>
      <c r="L35" s="117">
        <f t="shared" si="26"/>
        <v>0</v>
      </c>
      <c r="M35" s="117">
        <f t="shared" si="27"/>
        <v>0</v>
      </c>
      <c r="N35" s="123" t="str">
        <f t="shared" si="28"/>
        <v>8-Gray8 (255, 255, 255)</v>
      </c>
      <c r="O35" s="124">
        <f>K35-[1]Reference!B42</f>
        <v>0</v>
      </c>
      <c r="P35" s="124">
        <f>L35-[1]Reference!C42</f>
        <v>0</v>
      </c>
      <c r="Q35" s="124">
        <f>M35-[1]Reference!D42</f>
        <v>0</v>
      </c>
      <c r="R35" s="124" t="str">
        <f t="shared" si="29"/>
        <v>about the same</v>
      </c>
      <c r="S35" s="124" t="str">
        <f t="shared" si="30"/>
        <v>about the same</v>
      </c>
      <c r="T35" s="124" t="str">
        <f t="shared" si="31"/>
        <v>about the same</v>
      </c>
      <c r="U35" s="124">
        <f t="shared" si="18"/>
        <v>0</v>
      </c>
      <c r="V35" s="124">
        <f t="shared" si="32"/>
        <v>0</v>
      </c>
      <c r="W35" s="117">
        <f t="shared" si="19"/>
        <v>0</v>
      </c>
      <c r="X35" s="117">
        <f>W35-[1]Reference!E42</f>
        <v>0</v>
      </c>
      <c r="Y35" s="117">
        <f t="shared" si="20"/>
        <v>0</v>
      </c>
      <c r="Z35" s="117">
        <f t="shared" si="21"/>
        <v>0</v>
      </c>
      <c r="AA35" s="117">
        <f>X35/(1+0.045*ABS([1]Reference!E42))</f>
        <v>0</v>
      </c>
      <c r="AB35" s="117">
        <f>Y35/(1+0.015*ABS([1]Reference!E42))</f>
        <v>0</v>
      </c>
      <c r="AC35" s="117">
        <f t="shared" si="33"/>
        <v>0</v>
      </c>
      <c r="AD35" s="123" t="str">
        <f t="shared" si="22"/>
        <v>8-Gray8 (255, 255, 255)</v>
      </c>
    </row>
    <row r="36" s="31" customFormat="1" spans="1:30">
      <c r="A36" s="3" t="s">
        <v>58</v>
      </c>
      <c r="B36" s="31">
        <f>Test_Data!P12</f>
        <v>36.216118</v>
      </c>
      <c r="C36" s="31">
        <f>Test_Data!Q12</f>
        <v>19.199156</v>
      </c>
      <c r="D36" s="31">
        <f>Test_Data!R12</f>
        <v>1.7010642</v>
      </c>
      <c r="E36" s="117">
        <f t="shared" si="23"/>
        <v>0.099867596448535</v>
      </c>
      <c r="F36" s="117">
        <f t="shared" si="23"/>
        <v>0.0529425479439974</v>
      </c>
      <c r="G36" s="117">
        <f t="shared" si="23"/>
        <v>0.00469076208164138</v>
      </c>
      <c r="H36" s="117">
        <f t="shared" si="24"/>
        <v>0.471739337777643</v>
      </c>
      <c r="I36" s="117">
        <f t="shared" si="24"/>
        <v>0.375492799092166</v>
      </c>
      <c r="J36" s="117">
        <f t="shared" si="24"/>
        <v>0.177421867290216</v>
      </c>
      <c r="K36" s="117">
        <f t="shared" si="25"/>
        <v>27.5571646946912</v>
      </c>
      <c r="L36" s="117">
        <f t="shared" si="26"/>
        <v>48.1232693427385</v>
      </c>
      <c r="M36" s="117">
        <f t="shared" si="27"/>
        <v>39.6141863603899</v>
      </c>
      <c r="N36" s="123" t="str">
        <f t="shared" si="28"/>
        <v>9-Red1 (128, 0, 0)</v>
      </c>
      <c r="O36" s="124">
        <f>K36-[1]Reference!B43</f>
        <v>2.02638012227503</v>
      </c>
      <c r="P36" s="124">
        <f>L36-[1]Reference!C43</f>
        <v>0.07042224651358</v>
      </c>
      <c r="Q36" s="124">
        <f>M36-[1]Reference!D43</f>
        <v>1.55362354415274</v>
      </c>
      <c r="R36" s="124" t="str">
        <f t="shared" si="29"/>
        <v>about the same</v>
      </c>
      <c r="S36" s="124" t="str">
        <f t="shared" si="30"/>
        <v>about the same</v>
      </c>
      <c r="T36" s="124" t="str">
        <f t="shared" si="31"/>
        <v>about the same</v>
      </c>
      <c r="U36" s="124">
        <f t="shared" si="18"/>
        <v>2.55439264986828</v>
      </c>
      <c r="V36" s="124">
        <f t="shared" si="32"/>
        <v>4.54946824963226</v>
      </c>
      <c r="W36" s="117">
        <f t="shared" si="19"/>
        <v>62.3308335675808</v>
      </c>
      <c r="X36" s="117">
        <f>W36-[1]Reference!E43</f>
        <v>1.03089428586611</v>
      </c>
      <c r="Y36" s="117">
        <f t="shared" si="20"/>
        <v>1.16445797739477</v>
      </c>
      <c r="Z36" s="117">
        <f t="shared" si="21"/>
        <v>2.02638012227503</v>
      </c>
      <c r="AA36" s="117">
        <f>X36/(1+0.045*ABS([1]Reference!E43))</f>
        <v>0.274283633177477</v>
      </c>
      <c r="AB36" s="117">
        <f>Y36/(1+0.015*ABS([1]Reference!E43))</f>
        <v>0.606646798600195</v>
      </c>
      <c r="AC36" s="117">
        <f t="shared" si="33"/>
        <v>2.13294825291948</v>
      </c>
      <c r="AD36" s="123" t="str">
        <f t="shared" si="22"/>
        <v>9-Red1 (128, 0, 0)</v>
      </c>
    </row>
    <row r="37" s="31" customFormat="1" spans="1:30">
      <c r="A37" s="3" t="s">
        <v>59</v>
      </c>
      <c r="B37" s="31">
        <f>Test_Data!P13</f>
        <v>96.048813</v>
      </c>
      <c r="C37" s="31">
        <f>Test_Data!Q13</f>
        <v>60.44231</v>
      </c>
      <c r="D37" s="31">
        <f>Test_Data!R13</f>
        <v>23.213491</v>
      </c>
      <c r="E37" s="117">
        <f t="shared" si="23"/>
        <v>0.264858980635219</v>
      </c>
      <c r="F37" s="117">
        <f t="shared" si="23"/>
        <v>0.166672425341039</v>
      </c>
      <c r="G37" s="117">
        <f t="shared" si="23"/>
        <v>0.0640122597167841</v>
      </c>
      <c r="H37" s="117">
        <f t="shared" si="24"/>
        <v>0.652978369191142</v>
      </c>
      <c r="I37" s="117">
        <f t="shared" si="24"/>
        <v>0.550327546317382</v>
      </c>
      <c r="J37" s="117">
        <f t="shared" si="24"/>
        <v>0.410565031349518</v>
      </c>
      <c r="K37" s="117">
        <f t="shared" si="25"/>
        <v>47.8379953728163</v>
      </c>
      <c r="L37" s="117">
        <f t="shared" si="26"/>
        <v>51.3254114368804</v>
      </c>
      <c r="M37" s="117">
        <f t="shared" si="27"/>
        <v>27.9525029935726</v>
      </c>
      <c r="N37" s="123" t="str">
        <f t="shared" si="28"/>
        <v>10-Red2 (192, 64, 64)</v>
      </c>
      <c r="O37" s="124">
        <f>K37-[1]Reference!B44</f>
        <v>1.8721794273297</v>
      </c>
      <c r="P37" s="124">
        <f>L37-[1]Reference!C44</f>
        <v>0.226545291314885</v>
      </c>
      <c r="Q37" s="124">
        <f>M37-[1]Reference!D44</f>
        <v>-0.717284679544772</v>
      </c>
      <c r="R37" s="124" t="str">
        <f t="shared" si="29"/>
        <v>about the same</v>
      </c>
      <c r="S37" s="124" t="str">
        <f t="shared" si="30"/>
        <v>about the same</v>
      </c>
      <c r="T37" s="124" t="str">
        <f t="shared" si="31"/>
        <v>about the same</v>
      </c>
      <c r="U37" s="124">
        <f t="shared" si="18"/>
        <v>2.01764116944593</v>
      </c>
      <c r="V37" s="124">
        <f t="shared" si="32"/>
        <v>3.66074001215477</v>
      </c>
      <c r="W37" s="117">
        <f t="shared" si="19"/>
        <v>58.4434793862475</v>
      </c>
      <c r="X37" s="117">
        <f>W37-[1]Reference!E44</f>
        <v>-0.148762818536341</v>
      </c>
      <c r="Y37" s="117">
        <f t="shared" si="20"/>
        <v>0.737353174772927</v>
      </c>
      <c r="Z37" s="117">
        <f t="shared" si="21"/>
        <v>1.8721794273297</v>
      </c>
      <c r="AA37" s="117">
        <f>X37/(1+0.045*ABS([1]Reference!E44))</f>
        <v>-0.0409065435916439</v>
      </c>
      <c r="AB37" s="117">
        <f>Y37/(1+0.015*ABS([1]Reference!E44))</f>
        <v>0.3924421724657</v>
      </c>
      <c r="AC37" s="117">
        <f t="shared" si="33"/>
        <v>1.91330604247067</v>
      </c>
      <c r="AD37" s="123" t="str">
        <f t="shared" si="22"/>
        <v>10-Red2 (192, 64, 64)</v>
      </c>
    </row>
    <row r="38" s="31" customFormat="1" spans="1:30">
      <c r="A38" s="3" t="s">
        <v>60</v>
      </c>
      <c r="B38" s="31">
        <f>Test_Data!P14</f>
        <v>159.79977</v>
      </c>
      <c r="C38" s="31">
        <f>Test_Data!Q14</f>
        <v>83.717499</v>
      </c>
      <c r="D38" s="31">
        <f>Test_Data!R14</f>
        <v>8.3149986</v>
      </c>
      <c r="E38" s="117">
        <f t="shared" si="23"/>
        <v>0.440655150917299</v>
      </c>
      <c r="F38" s="117">
        <f t="shared" si="23"/>
        <v>0.230854820105585</v>
      </c>
      <c r="G38" s="117">
        <f t="shared" si="23"/>
        <v>0.0229289877135626</v>
      </c>
      <c r="H38" s="117">
        <f t="shared" si="24"/>
        <v>0.773737259378221</v>
      </c>
      <c r="I38" s="117">
        <f t="shared" si="24"/>
        <v>0.613450675368739</v>
      </c>
      <c r="J38" s="117">
        <f t="shared" si="24"/>
        <v>0.291578746457144</v>
      </c>
      <c r="K38" s="117">
        <f t="shared" si="25"/>
        <v>55.1602783427737</v>
      </c>
      <c r="L38" s="117">
        <f t="shared" si="26"/>
        <v>80.143292004741</v>
      </c>
      <c r="M38" s="117">
        <f t="shared" si="27"/>
        <v>64.374385782319</v>
      </c>
      <c r="N38" s="123" t="str">
        <f t="shared" si="28"/>
        <v>11-Red3 (255, 0, 0)</v>
      </c>
      <c r="O38" s="124">
        <f>K38-[1]Reference!B45</f>
        <v>1.92739655693129</v>
      </c>
      <c r="P38" s="124">
        <f>L38-[1]Reference!C45</f>
        <v>0.0379649145392165</v>
      </c>
      <c r="Q38" s="124">
        <f>M38-[1]Reference!D45</f>
        <v>-2.84839616311721</v>
      </c>
      <c r="R38" s="124" t="str">
        <f t="shared" si="29"/>
        <v>about the same</v>
      </c>
      <c r="S38" s="124" t="str">
        <f t="shared" si="30"/>
        <v>about the same</v>
      </c>
      <c r="T38" s="124" t="str">
        <f t="shared" si="31"/>
        <v>about the same</v>
      </c>
      <c r="U38" s="124">
        <f t="shared" si="18"/>
        <v>3.43942720877582</v>
      </c>
      <c r="V38" s="124">
        <f t="shared" si="32"/>
        <v>4.56263533946018</v>
      </c>
      <c r="W38" s="117">
        <f t="shared" si="19"/>
        <v>102.795957110229</v>
      </c>
      <c r="X38" s="117">
        <f>W38-[1]Reference!E45</f>
        <v>-1.77825501069451</v>
      </c>
      <c r="Y38" s="117">
        <f t="shared" si="20"/>
        <v>2.22544628192565</v>
      </c>
      <c r="Z38" s="117">
        <f t="shared" si="21"/>
        <v>1.92739655693129</v>
      </c>
      <c r="AA38" s="117">
        <f>X38/(1+0.045*ABS([1]Reference!E45))</f>
        <v>-0.311655278164135</v>
      </c>
      <c r="AB38" s="117">
        <f>Y38/(1+0.015*ABS([1]Reference!E45))</f>
        <v>0.866399930391283</v>
      </c>
      <c r="AC38" s="117">
        <f t="shared" si="33"/>
        <v>2.13603261666581</v>
      </c>
      <c r="AD38" s="123" t="str">
        <f t="shared" si="22"/>
        <v>11-Red3 (255, 0, 0)</v>
      </c>
    </row>
    <row r="39" s="31" customFormat="1" spans="1:30">
      <c r="A39" s="3" t="s">
        <v>61</v>
      </c>
      <c r="B39" s="31">
        <f>Test_Data!P15</f>
        <v>200.98253</v>
      </c>
      <c r="C39" s="31">
        <f>Test_Data!Q15</f>
        <v>145.62772</v>
      </c>
      <c r="D39" s="31">
        <f>Test_Data!R15</f>
        <v>82.271744</v>
      </c>
      <c r="E39" s="117">
        <f t="shared" si="23"/>
        <v>0.554218489106027</v>
      </c>
      <c r="F39" s="117">
        <f t="shared" si="23"/>
        <v>0.401575076949999</v>
      </c>
      <c r="G39" s="117">
        <f t="shared" si="23"/>
        <v>0.226868084782283</v>
      </c>
      <c r="H39" s="117">
        <f t="shared" si="24"/>
        <v>0.835194381021855</v>
      </c>
      <c r="I39" s="117">
        <f t="shared" si="24"/>
        <v>0.737772138625821</v>
      </c>
      <c r="J39" s="117">
        <f t="shared" si="24"/>
        <v>0.625967865419557</v>
      </c>
      <c r="K39" s="117">
        <f t="shared" si="25"/>
        <v>69.5815680805953</v>
      </c>
      <c r="L39" s="117">
        <f t="shared" si="26"/>
        <v>48.7111211980168</v>
      </c>
      <c r="M39" s="117">
        <f t="shared" si="27"/>
        <v>22.3608546412528</v>
      </c>
      <c r="N39" s="123" t="str">
        <f t="shared" si="28"/>
        <v>12-Red4 (255, 128, 128)</v>
      </c>
      <c r="O39" s="124">
        <f>K39-[1]Reference!B46</f>
        <v>1.37206967685215</v>
      </c>
      <c r="P39" s="124">
        <f>L39-[1]Reference!C46</f>
        <v>0.518324526649955</v>
      </c>
      <c r="Q39" s="124">
        <f>M39-[1]Reference!D46</f>
        <v>-0.332493716270289</v>
      </c>
      <c r="R39" s="124" t="str">
        <f t="shared" si="29"/>
        <v>about the same</v>
      </c>
      <c r="S39" s="124" t="str">
        <f t="shared" si="30"/>
        <v>about the same</v>
      </c>
      <c r="T39" s="124" t="str">
        <f t="shared" si="31"/>
        <v>about the same</v>
      </c>
      <c r="U39" s="124">
        <f t="shared" si="18"/>
        <v>1.50392406205343</v>
      </c>
      <c r="V39" s="124">
        <f t="shared" si="32"/>
        <v>1.97555732121446</v>
      </c>
      <c r="W39" s="117">
        <f t="shared" si="19"/>
        <v>53.5983315846223</v>
      </c>
      <c r="X39" s="117">
        <f>W39-[1]Reference!E46</f>
        <v>0.329825779751019</v>
      </c>
      <c r="Y39" s="117">
        <f t="shared" si="20"/>
        <v>0.520026289044852</v>
      </c>
      <c r="Z39" s="117">
        <f t="shared" si="21"/>
        <v>1.37206967685215</v>
      </c>
      <c r="AA39" s="117">
        <f>X39/(1+0.045*ABS([1]Reference!E46))</f>
        <v>0.0970908873685035</v>
      </c>
      <c r="AB39" s="117">
        <f>Y39/(1+0.015*ABS([1]Reference!E46))</f>
        <v>0.289059652437521</v>
      </c>
      <c r="AC39" s="117">
        <f t="shared" si="33"/>
        <v>1.40554520425864</v>
      </c>
      <c r="AD39" s="123" t="str">
        <f t="shared" si="22"/>
        <v>12-Red4 (255, 128, 128)</v>
      </c>
    </row>
    <row r="40" s="31" customFormat="1" spans="1:30">
      <c r="A40" s="3" t="s">
        <v>62</v>
      </c>
      <c r="B40" s="31">
        <f>Test_Data!P16</f>
        <v>30.548641</v>
      </c>
      <c r="C40" s="31">
        <f>Test_Data!Q16</f>
        <v>59.335461</v>
      </c>
      <c r="D40" s="31">
        <f>Test_Data!R16</f>
        <v>9.8205957</v>
      </c>
      <c r="E40" s="117">
        <f t="shared" si="23"/>
        <v>0.0842392702453413</v>
      </c>
      <c r="F40" s="117">
        <f t="shared" si="23"/>
        <v>0.163620238763188</v>
      </c>
      <c r="G40" s="117">
        <f t="shared" si="23"/>
        <v>0.027080740355767</v>
      </c>
      <c r="H40" s="117">
        <f t="shared" si="24"/>
        <v>0.445723390900171</v>
      </c>
      <c r="I40" s="117">
        <f t="shared" si="24"/>
        <v>0.546947540846433</v>
      </c>
      <c r="J40" s="117">
        <f t="shared" si="24"/>
        <v>0.308210725967304</v>
      </c>
      <c r="K40" s="117">
        <f t="shared" si="25"/>
        <v>47.4459147381863</v>
      </c>
      <c r="L40" s="117">
        <f t="shared" si="26"/>
        <v>-50.6120749731313</v>
      </c>
      <c r="M40" s="117">
        <f t="shared" si="27"/>
        <v>47.7473629758259</v>
      </c>
      <c r="N40" s="123" t="str">
        <f t="shared" si="28"/>
        <v>13-Green1 (0, 128, 0)</v>
      </c>
      <c r="O40" s="124">
        <f>K40-[1]Reference!B47</f>
        <v>1.2170968955597</v>
      </c>
      <c r="P40" s="124">
        <f>L40-[1]Reference!C47</f>
        <v>1.08985042221946</v>
      </c>
      <c r="Q40" s="124">
        <f>M40-[1]Reference!D47</f>
        <v>-2.15357596913491</v>
      </c>
      <c r="R40" s="124" t="str">
        <f t="shared" si="29"/>
        <v>about the same</v>
      </c>
      <c r="S40" s="124" t="str">
        <f t="shared" si="30"/>
        <v>about the same</v>
      </c>
      <c r="T40" s="124" t="str">
        <f t="shared" si="31"/>
        <v>about the same</v>
      </c>
      <c r="U40" s="124">
        <f t="shared" si="18"/>
        <v>2.70314414170395</v>
      </c>
      <c r="V40" s="124">
        <f t="shared" si="32"/>
        <v>1.92047304828229</v>
      </c>
      <c r="W40" s="117">
        <f t="shared" si="19"/>
        <v>69.5801178802618</v>
      </c>
      <c r="X40" s="117">
        <f>W40-[1]Reference!E47</f>
        <v>-2.27524237334151</v>
      </c>
      <c r="Y40" s="117">
        <f t="shared" si="20"/>
        <v>0.805565354393165</v>
      </c>
      <c r="Z40" s="117">
        <f t="shared" si="21"/>
        <v>1.2170968955597</v>
      </c>
      <c r="AA40" s="117">
        <f>X40/(1+0.045*ABS([1]Reference!E47))</f>
        <v>-0.537438785087868</v>
      </c>
      <c r="AB40" s="117">
        <f>Y40/(1+0.015*ABS([1]Reference!E47))</f>
        <v>0.387695431214382</v>
      </c>
      <c r="AC40" s="117">
        <f t="shared" si="33"/>
        <v>1.38581133213807</v>
      </c>
      <c r="AD40" s="123" t="str">
        <f t="shared" si="22"/>
        <v>13-Green1 (0, 128, 0)</v>
      </c>
    </row>
    <row r="41" s="31" customFormat="1" spans="1:30">
      <c r="A41" s="3" t="s">
        <v>63</v>
      </c>
      <c r="B41" s="31">
        <f>Test_Data!P17</f>
        <v>83.37207</v>
      </c>
      <c r="C41" s="31">
        <f>Test_Data!Q17</f>
        <v>145.77975</v>
      </c>
      <c r="D41" s="31">
        <f>Test_Data!R17</f>
        <v>38.687752</v>
      </c>
      <c r="E41" s="117">
        <f t="shared" si="23"/>
        <v>0.229902283890256</v>
      </c>
      <c r="F41" s="117">
        <f t="shared" si="23"/>
        <v>0.401994306605924</v>
      </c>
      <c r="G41" s="117">
        <f t="shared" si="23"/>
        <v>0.10668323988333</v>
      </c>
      <c r="H41" s="117">
        <f t="shared" si="24"/>
        <v>0.622885645176703</v>
      </c>
      <c r="I41" s="117">
        <f t="shared" si="24"/>
        <v>0.738028785023752</v>
      </c>
      <c r="J41" s="117">
        <f t="shared" si="24"/>
        <v>0.48677280018148</v>
      </c>
      <c r="K41" s="117">
        <f t="shared" si="25"/>
        <v>69.6113390627552</v>
      </c>
      <c r="L41" s="117">
        <f t="shared" si="26"/>
        <v>-57.5715699235244</v>
      </c>
      <c r="M41" s="117">
        <f t="shared" si="27"/>
        <v>50.2511969684545</v>
      </c>
      <c r="N41" s="123" t="str">
        <f t="shared" si="28"/>
        <v>14-Green2 (64, 192, 64)</v>
      </c>
      <c r="O41" s="124">
        <f>K41-[1]Reference!B48</f>
        <v>0.7447458089771</v>
      </c>
      <c r="P41" s="124">
        <f>L41-[1]Reference!C48</f>
        <v>1.75614723528295</v>
      </c>
      <c r="Q41" s="124">
        <f>M41-[1]Reference!D48</f>
        <v>-2.21206631879134</v>
      </c>
      <c r="R41" s="124" t="str">
        <f t="shared" si="29"/>
        <v>about the same</v>
      </c>
      <c r="S41" s="124" t="str">
        <f t="shared" si="30"/>
        <v>about the same</v>
      </c>
      <c r="T41" s="124" t="str">
        <f t="shared" si="31"/>
        <v>about the same</v>
      </c>
      <c r="U41" s="124">
        <f t="shared" si="18"/>
        <v>2.92094793358457</v>
      </c>
      <c r="V41" s="124">
        <f t="shared" si="32"/>
        <v>0.978286526418878</v>
      </c>
      <c r="W41" s="117">
        <f t="shared" si="19"/>
        <v>76.4177234692428</v>
      </c>
      <c r="X41" s="117">
        <f>W41-[1]Reference!E48</f>
        <v>-2.7793220439726</v>
      </c>
      <c r="Y41" s="117">
        <f t="shared" si="20"/>
        <v>0.502652451114052</v>
      </c>
      <c r="Z41" s="117">
        <f t="shared" si="21"/>
        <v>0.7447458089771</v>
      </c>
      <c r="AA41" s="117">
        <f>X41/(1+0.045*ABS([1]Reference!E48))</f>
        <v>-0.608984007352471</v>
      </c>
      <c r="AB41" s="117">
        <f>Y41/(1+0.015*ABS([1]Reference!E48))</f>
        <v>0.229736120840515</v>
      </c>
      <c r="AC41" s="117">
        <f t="shared" si="33"/>
        <v>0.989083680190346</v>
      </c>
      <c r="AD41" s="123" t="str">
        <f t="shared" si="22"/>
        <v>14-Green2 (64, 192, 64)</v>
      </c>
    </row>
    <row r="42" s="31" customFormat="1" spans="1:30">
      <c r="A42" s="3" t="s">
        <v>64</v>
      </c>
      <c r="B42" s="31">
        <f>Test_Data!P18</f>
        <v>133.59564</v>
      </c>
      <c r="C42" s="31">
        <f>Test_Data!Q18</f>
        <v>261.31757</v>
      </c>
      <c r="D42" s="31">
        <f>Test_Data!R18</f>
        <v>40.946304</v>
      </c>
      <c r="E42" s="117">
        <f t="shared" si="23"/>
        <v>0.368396067817201</v>
      </c>
      <c r="F42" s="117">
        <f t="shared" si="23"/>
        <v>0.720595112531713</v>
      </c>
      <c r="G42" s="117">
        <f t="shared" si="23"/>
        <v>0.11291129998889</v>
      </c>
      <c r="H42" s="117">
        <f t="shared" si="24"/>
        <v>0.728895981347813</v>
      </c>
      <c r="I42" s="117">
        <f t="shared" si="24"/>
        <v>0.896527820207674</v>
      </c>
      <c r="J42" s="117">
        <f t="shared" si="24"/>
        <v>0.496066660257836</v>
      </c>
      <c r="K42" s="117">
        <f t="shared" si="25"/>
        <v>87.9972271440902</v>
      </c>
      <c r="L42" s="117">
        <f t="shared" si="26"/>
        <v>-83.8159194299305</v>
      </c>
      <c r="M42" s="117">
        <f t="shared" si="27"/>
        <v>80.0922319899676</v>
      </c>
      <c r="N42" s="123" t="str">
        <f t="shared" si="28"/>
        <v>15-Green3 (0, 255, 0)</v>
      </c>
      <c r="O42" s="124">
        <f>K42-[1]Reference!B49</f>
        <v>0.260193670545945</v>
      </c>
      <c r="P42" s="124">
        <f>L42-[1]Reference!C49</f>
        <v>2.3725146641891</v>
      </c>
      <c r="Q42" s="124">
        <f>M42-[1]Reference!D49</f>
        <v>-3.09391155506923</v>
      </c>
      <c r="R42" s="124" t="str">
        <f t="shared" si="29"/>
        <v>about the same</v>
      </c>
      <c r="S42" s="124" t="str">
        <f t="shared" si="30"/>
        <v>about the same</v>
      </c>
      <c r="T42" s="124" t="str">
        <f t="shared" si="31"/>
        <v>bluer</v>
      </c>
      <c r="U42" s="124">
        <f t="shared" si="18"/>
        <v>3.90753314619023</v>
      </c>
      <c r="V42" s="124">
        <f t="shared" si="32"/>
        <v>0.475691538001993</v>
      </c>
      <c r="W42" s="117">
        <f t="shared" si="19"/>
        <v>115.930470433874</v>
      </c>
      <c r="X42" s="117">
        <f>W42-[1]Reference!E49</f>
        <v>-3.85425584411108</v>
      </c>
      <c r="Y42" s="117">
        <f t="shared" si="20"/>
        <v>0.588070089801183</v>
      </c>
      <c r="Z42" s="117">
        <f t="shared" si="21"/>
        <v>0.260193670545945</v>
      </c>
      <c r="AA42" s="117">
        <f>X42/(1+0.045*ABS([1]Reference!E49))</f>
        <v>-0.603140415125601</v>
      </c>
      <c r="AB42" s="117">
        <f>Y42/(1+0.015*ABS([1]Reference!E49))</f>
        <v>0.210267523531187</v>
      </c>
      <c r="AC42" s="117">
        <f t="shared" si="33"/>
        <v>0.689703949533416</v>
      </c>
      <c r="AD42" s="123" t="str">
        <f t="shared" si="22"/>
        <v>15-Green3 (0, 255, 0)</v>
      </c>
    </row>
    <row r="43" s="31" customFormat="1" spans="1:30">
      <c r="A43" s="3" t="s">
        <v>65</v>
      </c>
      <c r="B43" s="31">
        <f>Test_Data!P19</f>
        <v>180.04907</v>
      </c>
      <c r="C43" s="31">
        <f>Test_Data!Q19</f>
        <v>283.49789</v>
      </c>
      <c r="D43" s="31">
        <f>Test_Data!R19</f>
        <v>106.50744</v>
      </c>
      <c r="E43" s="117">
        <f t="shared" si="23"/>
        <v>0.496493518816512</v>
      </c>
      <c r="F43" s="117">
        <f t="shared" si="23"/>
        <v>0.781758356114566</v>
      </c>
      <c r="G43" s="117">
        <f t="shared" si="23"/>
        <v>0.293699121388067</v>
      </c>
      <c r="H43" s="117">
        <f t="shared" si="24"/>
        <v>0.805128292859493</v>
      </c>
      <c r="I43" s="117">
        <f t="shared" si="24"/>
        <v>0.921207596673715</v>
      </c>
      <c r="J43" s="117">
        <f t="shared" si="24"/>
        <v>0.682226293000079</v>
      </c>
      <c r="K43" s="117">
        <f t="shared" si="25"/>
        <v>90.8600812141509</v>
      </c>
      <c r="L43" s="117">
        <f t="shared" si="26"/>
        <v>-58.0396519071106</v>
      </c>
      <c r="M43" s="117">
        <f t="shared" si="27"/>
        <v>47.7962607347271</v>
      </c>
      <c r="N43" s="123" t="str">
        <f t="shared" si="28"/>
        <v>16-Green4 (128, 255, 128)</v>
      </c>
      <c r="O43" s="124">
        <f>K43-[1]Reference!B50</f>
        <v>0.232027071087231</v>
      </c>
      <c r="P43" s="124">
        <f>L43-[1]Reference!C50</f>
        <v>1.85803564884507</v>
      </c>
      <c r="Q43" s="124">
        <f>M43-[1]Reference!D50</f>
        <v>-1.90753315122581</v>
      </c>
      <c r="R43" s="124" t="str">
        <f t="shared" si="29"/>
        <v>about the same</v>
      </c>
      <c r="S43" s="124" t="str">
        <f t="shared" si="30"/>
        <v>about the same</v>
      </c>
      <c r="T43" s="124" t="str">
        <f t="shared" si="31"/>
        <v>about the same</v>
      </c>
      <c r="U43" s="124">
        <f t="shared" si="18"/>
        <v>2.67297881718541</v>
      </c>
      <c r="V43" s="124">
        <f t="shared" si="32"/>
        <v>0.417020089180429</v>
      </c>
      <c r="W43" s="117">
        <f t="shared" si="19"/>
        <v>75.1869917852855</v>
      </c>
      <c r="X43" s="117">
        <f>W43-[1]Reference!E50</f>
        <v>-2.64744854294057</v>
      </c>
      <c r="Y43" s="117">
        <f t="shared" si="20"/>
        <v>0.286348402975234</v>
      </c>
      <c r="Z43" s="117">
        <f t="shared" si="21"/>
        <v>0.232027071087231</v>
      </c>
      <c r="AA43" s="117">
        <f>X43/(1+0.045*ABS([1]Reference!E50))</f>
        <v>-0.587988729021025</v>
      </c>
      <c r="AB43" s="117">
        <f>Y43/(1+0.015*ABS([1]Reference!E50))</f>
        <v>0.132108977769679</v>
      </c>
      <c r="AC43" s="117">
        <f t="shared" si="33"/>
        <v>0.645770926242757</v>
      </c>
      <c r="AD43" s="123" t="str">
        <f t="shared" si="22"/>
        <v>16-Green4 (128, 255, 128)</v>
      </c>
    </row>
    <row r="44" s="31" customFormat="1" spans="1:30">
      <c r="A44" s="3" t="s">
        <v>66</v>
      </c>
      <c r="B44" s="31">
        <f>Test_Data!P20</f>
        <v>12.878694</v>
      </c>
      <c r="C44" s="31">
        <f>Test_Data!Q20</f>
        <v>5.0360217</v>
      </c>
      <c r="D44" s="31">
        <f>Test_Data!R20</f>
        <v>67.255554</v>
      </c>
      <c r="E44" s="117">
        <f t="shared" si="23"/>
        <v>0.0355135858342456</v>
      </c>
      <c r="F44" s="117">
        <f t="shared" si="23"/>
        <v>0.0138870594259071</v>
      </c>
      <c r="G44" s="117">
        <f t="shared" si="23"/>
        <v>0.185460256281324</v>
      </c>
      <c r="H44" s="117">
        <f t="shared" si="24"/>
        <v>0.334214588023942</v>
      </c>
      <c r="I44" s="117">
        <f t="shared" si="24"/>
        <v>0.240364373752334</v>
      </c>
      <c r="J44" s="117">
        <f t="shared" si="24"/>
        <v>0.58529909939035</v>
      </c>
      <c r="K44" s="117">
        <f t="shared" si="25"/>
        <v>11.8822673552707</v>
      </c>
      <c r="L44" s="117">
        <f t="shared" si="26"/>
        <v>46.9251071358041</v>
      </c>
      <c r="M44" s="117">
        <f t="shared" si="27"/>
        <v>-68.9869451276033</v>
      </c>
      <c r="N44" s="123" t="str">
        <f t="shared" si="28"/>
        <v>17-Blue1 (0, 0, 128)</v>
      </c>
      <c r="O44" s="124">
        <f>K44-[1]Reference!B51</f>
        <v>-1.09304422244579</v>
      </c>
      <c r="P44" s="124">
        <f>L44-[1]Reference!C51</f>
        <v>-0.580844358830952</v>
      </c>
      <c r="Q44" s="124">
        <f>M44-[1]Reference!D51</f>
        <v>-4.28863867230277</v>
      </c>
      <c r="R44" s="124" t="str">
        <f t="shared" si="29"/>
        <v>about the same</v>
      </c>
      <c r="S44" s="124" t="str">
        <f t="shared" si="30"/>
        <v>about the same</v>
      </c>
      <c r="T44" s="124" t="str">
        <f t="shared" si="31"/>
        <v>bluer</v>
      </c>
      <c r="U44" s="124">
        <f t="shared" si="18"/>
        <v>4.4636921380152</v>
      </c>
      <c r="V44" s="124">
        <f t="shared" si="32"/>
        <v>3.45703177091593</v>
      </c>
      <c r="W44" s="117">
        <f t="shared" si="19"/>
        <v>83.4335920223122</v>
      </c>
      <c r="X44" s="117">
        <f>W44-[1]Reference!E51</f>
        <v>3.16724611324145</v>
      </c>
      <c r="Y44" s="117">
        <f t="shared" si="20"/>
        <v>2.94929718558736</v>
      </c>
      <c r="Z44" s="117">
        <f t="shared" si="21"/>
        <v>-1.09304422244579</v>
      </c>
      <c r="AA44" s="117">
        <f>X44/(1+0.045*ABS([1]Reference!E51))</f>
        <v>0.686742416683552</v>
      </c>
      <c r="AB44" s="117">
        <f>Y44/(1+0.015*ABS([1]Reference!E51))</f>
        <v>1.33815953900177</v>
      </c>
      <c r="AC44" s="117">
        <f t="shared" si="33"/>
        <v>1.85930948766361</v>
      </c>
      <c r="AD44" s="123" t="str">
        <f t="shared" si="22"/>
        <v>17-Blue1 (0, 0, 128)</v>
      </c>
    </row>
    <row r="45" s="31" customFormat="1" spans="1:30">
      <c r="A45" s="3" t="s">
        <v>67</v>
      </c>
      <c r="B45" s="31">
        <f>Test_Data!P21</f>
        <v>46.998787</v>
      </c>
      <c r="C45" s="31">
        <f>Test_Data!Q21</f>
        <v>31.612478</v>
      </c>
      <c r="D45" s="31">
        <f>Test_Data!R21</f>
        <v>160.28677</v>
      </c>
      <c r="E45" s="117">
        <f t="shared" si="23"/>
        <v>0.129601297789196</v>
      </c>
      <c r="F45" s="117">
        <f t="shared" si="23"/>
        <v>0.0871728492723099</v>
      </c>
      <c r="G45" s="117">
        <f t="shared" si="23"/>
        <v>0.441998075619235</v>
      </c>
      <c r="H45" s="117">
        <f t="shared" si="24"/>
        <v>0.51455327175382</v>
      </c>
      <c r="I45" s="117">
        <f t="shared" si="24"/>
        <v>0.443398017606399</v>
      </c>
      <c r="J45" s="117">
        <f t="shared" si="24"/>
        <v>0.781809656252197</v>
      </c>
      <c r="K45" s="117">
        <f t="shared" si="25"/>
        <v>35.4341700423423</v>
      </c>
      <c r="L45" s="117">
        <f t="shared" si="26"/>
        <v>35.5776270737105</v>
      </c>
      <c r="M45" s="117">
        <f t="shared" si="27"/>
        <v>-67.6823277291595</v>
      </c>
      <c r="N45" s="123" t="str">
        <f t="shared" si="28"/>
        <v>18-Blue2 (64, 64, 192)</v>
      </c>
      <c r="O45" s="124">
        <f>K45-[1]Reference!B52</f>
        <v>0.306140474292071</v>
      </c>
      <c r="P45" s="124">
        <f>L45-[1]Reference!C52</f>
        <v>-4.6729259169021</v>
      </c>
      <c r="Q45" s="124">
        <f>M45-[1]Reference!D52</f>
        <v>-0.710744037316772</v>
      </c>
      <c r="R45" s="124" t="str">
        <f t="shared" si="29"/>
        <v>about the same</v>
      </c>
      <c r="S45" s="124" t="str">
        <f t="shared" si="30"/>
        <v>greener</v>
      </c>
      <c r="T45" s="124" t="str">
        <f t="shared" si="31"/>
        <v>about the same</v>
      </c>
      <c r="U45" s="124">
        <f t="shared" si="18"/>
        <v>4.73657214675724</v>
      </c>
      <c r="V45" s="124">
        <f t="shared" si="32"/>
        <v>4.37328863107254</v>
      </c>
      <c r="W45" s="117">
        <f t="shared" si="19"/>
        <v>76.463488247878</v>
      </c>
      <c r="X45" s="117">
        <f>W45-[1]Reference!E52</f>
        <v>-1.67293116230239</v>
      </c>
      <c r="Y45" s="117">
        <f t="shared" si="20"/>
        <v>4.42071205097485</v>
      </c>
      <c r="Z45" s="117">
        <f t="shared" si="21"/>
        <v>0.306140474292071</v>
      </c>
      <c r="AA45" s="117">
        <f>X45/(1+0.045*ABS([1]Reference!E52))</f>
        <v>-0.370433950145866</v>
      </c>
      <c r="AB45" s="117">
        <f>Y45/(1+0.015*ABS([1]Reference!E52))</f>
        <v>2.03527524665636</v>
      </c>
      <c r="AC45" s="117">
        <f t="shared" si="33"/>
        <v>2.09124093090025</v>
      </c>
      <c r="AD45" s="123" t="str">
        <f t="shared" si="22"/>
        <v>18-Blue2 (64, 64, 192)</v>
      </c>
    </row>
    <row r="46" s="31" customFormat="1" spans="1:30">
      <c r="A46" s="3" t="s">
        <v>68</v>
      </c>
      <c r="B46" s="31">
        <f>Test_Data!P22</f>
        <v>56.667889</v>
      </c>
      <c r="C46" s="31">
        <f>Test_Data!Q22</f>
        <v>22.841919</v>
      </c>
      <c r="D46" s="31">
        <f>Test_Data!R22</f>
        <v>289.57364</v>
      </c>
      <c r="E46" s="117">
        <f t="shared" si="23"/>
        <v>0.156264287360737</v>
      </c>
      <c r="F46" s="117">
        <f t="shared" si="23"/>
        <v>0.0629876329871171</v>
      </c>
      <c r="G46" s="117">
        <f t="shared" si="23"/>
        <v>0.798512513728096</v>
      </c>
      <c r="H46" s="117">
        <f t="shared" si="24"/>
        <v>0.547663510286103</v>
      </c>
      <c r="I46" s="117">
        <f t="shared" si="24"/>
        <v>0.397879682550462</v>
      </c>
      <c r="J46" s="117">
        <f t="shared" si="24"/>
        <v>0.952185315380022</v>
      </c>
      <c r="K46" s="117">
        <f t="shared" si="25"/>
        <v>30.1540431758536</v>
      </c>
      <c r="L46" s="117">
        <f t="shared" si="26"/>
        <v>74.8919138678206</v>
      </c>
      <c r="M46" s="117">
        <f t="shared" si="27"/>
        <v>-110.861126565912</v>
      </c>
      <c r="N46" s="123" t="str">
        <f t="shared" si="28"/>
        <v>19-Blue3 (0, 0, 255)</v>
      </c>
      <c r="O46" s="124">
        <f>K46-[1]Reference!B53</f>
        <v>-2.14854349139588</v>
      </c>
      <c r="P46" s="124">
        <f>L46-[1]Reference!C53</f>
        <v>-4.30172424458092</v>
      </c>
      <c r="Q46" s="124">
        <f>M46-[1]Reference!D53</f>
        <v>-3.00739231358466</v>
      </c>
      <c r="R46" s="124" t="str">
        <f t="shared" si="29"/>
        <v>about the same</v>
      </c>
      <c r="S46" s="124" t="str">
        <f t="shared" si="30"/>
        <v>greener</v>
      </c>
      <c r="T46" s="124" t="str">
        <f t="shared" si="31"/>
        <v>bluer</v>
      </c>
      <c r="U46" s="124">
        <f t="shared" si="18"/>
        <v>5.67146181673147</v>
      </c>
      <c r="V46" s="124">
        <f t="shared" si="32"/>
        <v>7.6628143674595</v>
      </c>
      <c r="W46" s="117">
        <f t="shared" si="19"/>
        <v>133.787100074141</v>
      </c>
      <c r="X46" s="117">
        <f>W46-[1]Reference!E53</f>
        <v>-0.0189547576552513</v>
      </c>
      <c r="Y46" s="117">
        <f t="shared" si="20"/>
        <v>5.24870276557795</v>
      </c>
      <c r="Z46" s="117">
        <f t="shared" si="21"/>
        <v>-2.14854349139588</v>
      </c>
      <c r="AA46" s="117">
        <f>X46/(1+0.045*ABS([1]Reference!E53))</f>
        <v>-0.00269961858668435</v>
      </c>
      <c r="AB46" s="117">
        <f>Y46/(1+0.015*ABS([1]Reference!E53))</f>
        <v>1.74544204862246</v>
      </c>
      <c r="AC46" s="117">
        <f t="shared" si="33"/>
        <v>2.76817889007548</v>
      </c>
      <c r="AD46" s="123" t="str">
        <f t="shared" si="22"/>
        <v>19-Blue3 (0, 0, 255)</v>
      </c>
    </row>
    <row r="47" s="31" customFormat="1" spans="1:30">
      <c r="A47" s="3" t="s">
        <v>69</v>
      </c>
      <c r="B47" s="31">
        <f>Test_Data!P23</f>
        <v>121.9623</v>
      </c>
      <c r="C47" s="31">
        <f>Test_Data!Q23</f>
        <v>99.472076</v>
      </c>
      <c r="D47" s="31">
        <f>Test_Data!R23</f>
        <v>302.94052</v>
      </c>
      <c r="E47" s="117">
        <f t="shared" si="23"/>
        <v>0.336316602412637</v>
      </c>
      <c r="F47" s="117">
        <f t="shared" si="23"/>
        <v>0.274298784421511</v>
      </c>
      <c r="G47" s="117">
        <f t="shared" si="23"/>
        <v>0.835372294713347</v>
      </c>
      <c r="H47" s="117">
        <f t="shared" si="24"/>
        <v>0.707093203411288</v>
      </c>
      <c r="I47" s="117">
        <f t="shared" si="24"/>
        <v>0.649742528733922</v>
      </c>
      <c r="J47" s="117">
        <f t="shared" si="24"/>
        <v>0.966616623951354</v>
      </c>
      <c r="K47" s="117">
        <f t="shared" si="25"/>
        <v>59.3701333331349</v>
      </c>
      <c r="L47" s="117">
        <f t="shared" si="26"/>
        <v>28.6753373386829</v>
      </c>
      <c r="M47" s="117">
        <f t="shared" si="27"/>
        <v>-63.3748190434865</v>
      </c>
      <c r="N47" s="123" t="str">
        <f t="shared" si="28"/>
        <v>20-Blue4 (128, 128, 255)</v>
      </c>
      <c r="O47" s="124">
        <f>K47-[1]Reference!B54</f>
        <v>0.167380122308025</v>
      </c>
      <c r="P47" s="124">
        <f>L47-[1]Reference!C54</f>
        <v>-4.42782173649853</v>
      </c>
      <c r="Q47" s="124">
        <f>M47-[1]Reference!D54</f>
        <v>0.0826203555479808</v>
      </c>
      <c r="R47" s="124" t="str">
        <f t="shared" si="29"/>
        <v>about the same</v>
      </c>
      <c r="S47" s="124" t="str">
        <f t="shared" si="30"/>
        <v>greener</v>
      </c>
      <c r="T47" s="124" t="str">
        <f t="shared" si="31"/>
        <v>about the same</v>
      </c>
      <c r="U47" s="124">
        <f t="shared" si="18"/>
        <v>4.43175445604826</v>
      </c>
      <c r="V47" s="124">
        <f t="shared" si="32"/>
        <v>3.87471487319104</v>
      </c>
      <c r="W47" s="117">
        <f t="shared" si="19"/>
        <v>69.560352646331</v>
      </c>
      <c r="X47" s="117">
        <f>W47-[1]Reference!E54</f>
        <v>-2.01244774487145</v>
      </c>
      <c r="Y47" s="117">
        <f t="shared" si="20"/>
        <v>3.94493162520234</v>
      </c>
      <c r="Z47" s="117">
        <f t="shared" si="21"/>
        <v>0.167380122308025</v>
      </c>
      <c r="AA47" s="117">
        <f>X47/(1+0.045*ABS([1]Reference!E54))</f>
        <v>-0.476795673704999</v>
      </c>
      <c r="AB47" s="117">
        <f>Y47/(1+0.015*ABS([1]Reference!E54))</f>
        <v>1.90246278633338</v>
      </c>
      <c r="AC47" s="117">
        <f t="shared" si="33"/>
        <v>1.96842954488878</v>
      </c>
      <c r="AD47" s="123" t="str">
        <f t="shared" si="22"/>
        <v>20-Blue4 (128, 128, 255)</v>
      </c>
    </row>
    <row r="48" s="31" customFormat="1" spans="1:30">
      <c r="A48" s="3" t="s">
        <v>70</v>
      </c>
      <c r="B48" s="31">
        <f>Test_Data!P24</f>
        <v>65.565163</v>
      </c>
      <c r="C48" s="31">
        <f>Test_Data!Q24</f>
        <v>77.240448</v>
      </c>
      <c r="D48" s="31">
        <f>Test_Data!R24</f>
        <v>11.450808</v>
      </c>
      <c r="E48" s="117">
        <f t="shared" si="23"/>
        <v>0.180798926035265</v>
      </c>
      <c r="F48" s="117">
        <f t="shared" si="23"/>
        <v>0.212994056689567</v>
      </c>
      <c r="G48" s="117">
        <f t="shared" si="23"/>
        <v>0.0315761250930775</v>
      </c>
      <c r="H48" s="117">
        <f t="shared" si="24"/>
        <v>0.574944392525821</v>
      </c>
      <c r="I48" s="117">
        <f t="shared" si="24"/>
        <v>0.597203707314329</v>
      </c>
      <c r="J48" s="117">
        <f t="shared" si="24"/>
        <v>0.324399753324613</v>
      </c>
      <c r="K48" s="117">
        <f t="shared" si="25"/>
        <v>53.2756300484622</v>
      </c>
      <c r="L48" s="117">
        <f t="shared" si="26"/>
        <v>-11.1296573942543</v>
      </c>
      <c r="M48" s="117">
        <f t="shared" si="27"/>
        <v>54.5607907979431</v>
      </c>
      <c r="N48" s="123" t="str">
        <f t="shared" si="28"/>
        <v>21-Yellow1 (128, 128, 0)</v>
      </c>
      <c r="O48" s="124">
        <f>K48-[1]Reference!B55</f>
        <v>1.40729868511396</v>
      </c>
      <c r="P48" s="124">
        <f>L48-[1]Reference!C55</f>
        <v>1.80404439929899</v>
      </c>
      <c r="Q48" s="124">
        <f>M48-[1]Reference!D55</f>
        <v>-2.11963369789768</v>
      </c>
      <c r="R48" s="124" t="str">
        <f t="shared" si="29"/>
        <v>about the same</v>
      </c>
      <c r="S48" s="124" t="str">
        <f t="shared" si="30"/>
        <v>about the same</v>
      </c>
      <c r="T48" s="124" t="str">
        <f t="shared" si="31"/>
        <v>about the same</v>
      </c>
      <c r="U48" s="124">
        <f t="shared" si="18"/>
        <v>3.1189602108762</v>
      </c>
      <c r="V48" s="124">
        <f t="shared" si="32"/>
        <v>2.93435559368138</v>
      </c>
      <c r="W48" s="117">
        <f t="shared" si="19"/>
        <v>55.684370933058</v>
      </c>
      <c r="X48" s="117">
        <f>W48-[1]Reference!E55</f>
        <v>-2.45297647042501</v>
      </c>
      <c r="Y48" s="117">
        <f t="shared" si="20"/>
        <v>1.31541994946354</v>
      </c>
      <c r="Z48" s="117">
        <f t="shared" si="21"/>
        <v>1.40729868511396</v>
      </c>
      <c r="AA48" s="117">
        <f>X48/(1+0.045*ABS([1]Reference!E55))</f>
        <v>-0.678333501356013</v>
      </c>
      <c r="AB48" s="117">
        <f>Y48/(1+0.015*ABS([1]Reference!E55))</f>
        <v>0.702658996595078</v>
      </c>
      <c r="AC48" s="117">
        <f t="shared" si="33"/>
        <v>1.71299608688443</v>
      </c>
      <c r="AD48" s="123" t="str">
        <f t="shared" si="22"/>
        <v>21-Yellow1 (128, 128, 0)</v>
      </c>
    </row>
    <row r="49" s="31" customFormat="1" spans="1:30">
      <c r="A49" s="3" t="s">
        <v>71</v>
      </c>
      <c r="B49" s="31">
        <f>Test_Data!P25</f>
        <v>158.34143</v>
      </c>
      <c r="C49" s="31">
        <f>Test_Data!Q25</f>
        <v>184.23396</v>
      </c>
      <c r="D49" s="31">
        <f>Test_Data!R25</f>
        <v>41.766644</v>
      </c>
      <c r="E49" s="117">
        <f t="shared" si="23"/>
        <v>0.436633711882758</v>
      </c>
      <c r="F49" s="117">
        <f t="shared" si="23"/>
        <v>0.508033543777263</v>
      </c>
      <c r="G49" s="117">
        <f t="shared" si="23"/>
        <v>0.115173424937527</v>
      </c>
      <c r="H49" s="117">
        <f t="shared" si="24"/>
        <v>0.771376342277169</v>
      </c>
      <c r="I49" s="117">
        <f t="shared" si="24"/>
        <v>0.797928779569234</v>
      </c>
      <c r="J49" s="117">
        <f t="shared" si="24"/>
        <v>0.499357600627678</v>
      </c>
      <c r="K49" s="117">
        <f t="shared" si="25"/>
        <v>76.5597384300311</v>
      </c>
      <c r="L49" s="117">
        <f t="shared" si="26"/>
        <v>-13.2762186460322</v>
      </c>
      <c r="M49" s="117">
        <f t="shared" si="27"/>
        <v>59.7142357883112</v>
      </c>
      <c r="N49" s="123" t="str">
        <f t="shared" si="28"/>
        <v>22-Yellow2 (192, 192, 64)</v>
      </c>
      <c r="O49" s="124">
        <f>K49-[1]Reference!B56</f>
        <v>0.93708511519165</v>
      </c>
      <c r="P49" s="124">
        <f>L49-[1]Reference!C56</f>
        <v>2.29183144273215</v>
      </c>
      <c r="Q49" s="124">
        <f>M49-[1]Reference!D56</f>
        <v>-1.91104903639668</v>
      </c>
      <c r="R49" s="124" t="str">
        <f t="shared" si="29"/>
        <v>about the same</v>
      </c>
      <c r="S49" s="124" t="str">
        <f t="shared" si="30"/>
        <v>about the same</v>
      </c>
      <c r="T49" s="124" t="str">
        <f t="shared" si="31"/>
        <v>about the same</v>
      </c>
      <c r="U49" s="124">
        <f t="shared" si="18"/>
        <v>3.12773532999871</v>
      </c>
      <c r="V49" s="124">
        <f t="shared" si="32"/>
        <v>2.09899811334232</v>
      </c>
      <c r="W49" s="117">
        <f t="shared" si="19"/>
        <v>61.1722807921961</v>
      </c>
      <c r="X49" s="117">
        <f>W49-[1]Reference!E56</f>
        <v>-2.38902751161914</v>
      </c>
      <c r="Y49" s="117">
        <f t="shared" si="20"/>
        <v>1.78805685875345</v>
      </c>
      <c r="Z49" s="117">
        <f t="shared" si="21"/>
        <v>0.93708511519165</v>
      </c>
      <c r="AA49" s="117">
        <f>X49/(1+0.045*ABS([1]Reference!E56))</f>
        <v>-0.618877538994377</v>
      </c>
      <c r="AB49" s="117">
        <f>Y49/(1+0.015*ABS([1]Reference!E56))</f>
        <v>0.915347033619947</v>
      </c>
      <c r="AC49" s="117">
        <f t="shared" si="33"/>
        <v>1.44879194964022</v>
      </c>
      <c r="AD49" s="123" t="str">
        <f t="shared" si="22"/>
        <v>22-Yellow2 (192, 192, 64)</v>
      </c>
    </row>
    <row r="50" s="31" customFormat="1" spans="1:30">
      <c r="A50" s="3" t="s">
        <v>72</v>
      </c>
      <c r="B50" s="31">
        <f>Test_Data!P26</f>
        <v>289.01749</v>
      </c>
      <c r="C50" s="31">
        <f>Test_Data!Q26</f>
        <v>340.66284</v>
      </c>
      <c r="D50" s="31">
        <f>Test_Data!R26</f>
        <v>47.547287</v>
      </c>
      <c r="E50" s="117">
        <f t="shared" si="23"/>
        <v>0.796978904748667</v>
      </c>
      <c r="F50" s="117">
        <f t="shared" si="23"/>
        <v>0.939393311843413</v>
      </c>
      <c r="G50" s="117">
        <f t="shared" si="23"/>
        <v>0.131113811544867</v>
      </c>
      <c r="H50" s="117">
        <f t="shared" si="24"/>
        <v>0.942705778596922</v>
      </c>
      <c r="I50" s="117">
        <f t="shared" si="24"/>
        <v>0.979375317512232</v>
      </c>
      <c r="J50" s="117">
        <f t="shared" si="24"/>
        <v>0.521407233162364</v>
      </c>
      <c r="K50" s="117">
        <f t="shared" si="25"/>
        <v>97.6075368314189</v>
      </c>
      <c r="L50" s="117">
        <f t="shared" si="26"/>
        <v>-18.3347694576549</v>
      </c>
      <c r="M50" s="117">
        <f t="shared" si="27"/>
        <v>91.5936168699735</v>
      </c>
      <c r="N50" s="123" t="str">
        <f t="shared" si="28"/>
        <v>23-Yellow3 (255, 255, 0)</v>
      </c>
      <c r="O50" s="124">
        <f>K50-[1]Reference!B57</f>
        <v>0.469289850121598</v>
      </c>
      <c r="P50" s="124">
        <f>L50-[1]Reference!C57</f>
        <v>3.2260427578008</v>
      </c>
      <c r="Q50" s="124">
        <f>M50-[1]Reference!D57</f>
        <v>-2.89410276001509</v>
      </c>
      <c r="R50" s="124" t="str">
        <f t="shared" si="29"/>
        <v>about the same</v>
      </c>
      <c r="S50" s="124" t="str">
        <f t="shared" si="30"/>
        <v>redder</v>
      </c>
      <c r="T50" s="124" t="str">
        <f t="shared" si="31"/>
        <v>about the same</v>
      </c>
      <c r="U50" s="124">
        <f t="shared" si="18"/>
        <v>4.35929072489013</v>
      </c>
      <c r="V50" s="124">
        <f t="shared" si="32"/>
        <v>1.72620552687146</v>
      </c>
      <c r="W50" s="117">
        <f t="shared" si="19"/>
        <v>93.4106761692091</v>
      </c>
      <c r="X50" s="117">
        <f>W50-[1]Reference!E57</f>
        <v>-3.50577127014702</v>
      </c>
      <c r="Y50" s="117">
        <f t="shared" si="20"/>
        <v>2.5480876087956</v>
      </c>
      <c r="Z50" s="117">
        <f t="shared" si="21"/>
        <v>0.469289850121598</v>
      </c>
      <c r="AA50" s="117">
        <f>X50/(1+0.045*ABS([1]Reference!E57))</f>
        <v>-0.653910509885555</v>
      </c>
      <c r="AB50" s="117">
        <f>Y50/(1+0.015*ABS([1]Reference!E57))</f>
        <v>1.03844769175223</v>
      </c>
      <c r="AC50" s="117">
        <f t="shared" si="33"/>
        <v>1.31385140973836</v>
      </c>
      <c r="AD50" s="123" t="str">
        <f t="shared" si="22"/>
        <v>23-Yellow3 (255, 255, 0)</v>
      </c>
    </row>
    <row r="51" s="31" customFormat="1" spans="1:30">
      <c r="A51" s="3" t="s">
        <v>73</v>
      </c>
      <c r="B51" s="31">
        <f>Test_Data!P27</f>
        <v>301.14447</v>
      </c>
      <c r="C51" s="31">
        <f>Test_Data!Q27</f>
        <v>345.37421</v>
      </c>
      <c r="D51" s="31">
        <f>Test_Data!R27</f>
        <v>111.22669</v>
      </c>
      <c r="E51" s="117">
        <f t="shared" si="23"/>
        <v>0.83041960495788</v>
      </c>
      <c r="F51" s="117">
        <f t="shared" si="23"/>
        <v>0.952385129405962</v>
      </c>
      <c r="G51" s="117">
        <f t="shared" si="23"/>
        <v>0.306712668409858</v>
      </c>
      <c r="H51" s="117">
        <f t="shared" si="24"/>
        <v>0.955710648758597</v>
      </c>
      <c r="I51" s="117">
        <f t="shared" si="24"/>
        <v>0.983869585178743</v>
      </c>
      <c r="J51" s="117">
        <f t="shared" si="24"/>
        <v>0.692157308199634</v>
      </c>
      <c r="K51" s="117">
        <f t="shared" si="25"/>
        <v>98.1288718807342</v>
      </c>
      <c r="L51" s="117">
        <f t="shared" si="26"/>
        <v>-14.0794682100733</v>
      </c>
      <c r="M51" s="117">
        <f t="shared" si="27"/>
        <v>58.3424553958219</v>
      </c>
      <c r="N51" s="123" t="str">
        <f t="shared" si="28"/>
        <v>24-Yellow4 (255, 255, 128)</v>
      </c>
      <c r="O51" s="124">
        <f>K51-[1]Reference!B58</f>
        <v>0.360642838615405</v>
      </c>
      <c r="P51" s="124">
        <f>L51-[1]Reference!C58</f>
        <v>2.46399528989794</v>
      </c>
      <c r="Q51" s="124">
        <f>M51-[1]Reference!D58</f>
        <v>-1.64319111951545</v>
      </c>
      <c r="R51" s="124" t="str">
        <f t="shared" si="29"/>
        <v>about the same</v>
      </c>
      <c r="S51" s="124" t="str">
        <f t="shared" si="30"/>
        <v>about the same</v>
      </c>
      <c r="T51" s="124" t="str">
        <f t="shared" si="31"/>
        <v>about the same</v>
      </c>
      <c r="U51" s="124">
        <f t="shared" si="18"/>
        <v>2.9835236048904</v>
      </c>
      <c r="V51" s="124">
        <f t="shared" si="32"/>
        <v>1.51011775290982</v>
      </c>
      <c r="W51" s="117">
        <f t="shared" si="19"/>
        <v>60.0172769016716</v>
      </c>
      <c r="X51" s="117">
        <f>W51-[1]Reference!E58</f>
        <v>-2.20783034964517</v>
      </c>
      <c r="Y51" s="117">
        <f t="shared" si="20"/>
        <v>1.97404027088591</v>
      </c>
      <c r="Z51" s="117">
        <f t="shared" si="21"/>
        <v>0.360642838615405</v>
      </c>
      <c r="AA51" s="117">
        <f>X51/(1+0.045*ABS([1]Reference!E58))</f>
        <v>-0.580988137394624</v>
      </c>
      <c r="AB51" s="117">
        <f>Y51/(1+0.015*ABS([1]Reference!E58))</f>
        <v>1.02103245789347</v>
      </c>
      <c r="AC51" s="117">
        <f t="shared" si="33"/>
        <v>1.2288684847899</v>
      </c>
      <c r="AD51" s="123" t="str">
        <f t="shared" si="22"/>
        <v>24-Yellow4 (255, 255, 128)</v>
      </c>
    </row>
    <row r="52" s="31" customFormat="1" spans="1:30">
      <c r="A52" s="3" t="s">
        <v>74</v>
      </c>
      <c r="B52" s="31">
        <f>sRGB_Data!B1063</f>
        <v>0</v>
      </c>
      <c r="C52" s="31">
        <f>sRGB_Data!C1063</f>
        <v>0</v>
      </c>
      <c r="D52" s="31">
        <f>sRGB_Data!D1063</f>
        <v>0</v>
      </c>
      <c r="E52" s="117">
        <f t="shared" si="23"/>
        <v>0</v>
      </c>
      <c r="F52" s="117">
        <f t="shared" si="23"/>
        <v>0</v>
      </c>
      <c r="G52" s="117">
        <f t="shared" si="23"/>
        <v>0</v>
      </c>
      <c r="H52" s="117">
        <f t="shared" si="24"/>
        <v>0.137931034482759</v>
      </c>
      <c r="I52" s="117">
        <f t="shared" si="24"/>
        <v>0.137931034482759</v>
      </c>
      <c r="J52" s="117">
        <f t="shared" si="24"/>
        <v>0.137931034482759</v>
      </c>
      <c r="K52" s="117">
        <f t="shared" si="25"/>
        <v>0</v>
      </c>
      <c r="L52" s="117">
        <f t="shared" si="26"/>
        <v>0</v>
      </c>
      <c r="M52" s="117">
        <f t="shared" si="27"/>
        <v>0</v>
      </c>
      <c r="N52" s="123" t="str">
        <f t="shared" si="28"/>
        <v>25-Magenta1 (128, 0, 128)</v>
      </c>
      <c r="O52" s="124">
        <f>K52-[1]Reference!B59</f>
        <v>-29.7821000920981</v>
      </c>
      <c r="P52" s="124">
        <f>L52-[1]Reference!C59</f>
        <v>-58.9371410626304</v>
      </c>
      <c r="Q52" s="124">
        <f>M52-[1]Reference!D59</f>
        <v>36.4919230571889</v>
      </c>
      <c r="R52" s="124" t="str">
        <f t="shared" si="29"/>
        <v>darker</v>
      </c>
      <c r="S52" s="124" t="str">
        <f t="shared" si="30"/>
        <v>greener</v>
      </c>
      <c r="T52" s="124" t="str">
        <f t="shared" si="31"/>
        <v>yellower</v>
      </c>
      <c r="U52" s="124">
        <f t="shared" si="18"/>
        <v>75.4468059691326</v>
      </c>
      <c r="V52" s="124">
        <f t="shared" si="32"/>
        <v>1170.14452983368</v>
      </c>
      <c r="W52" s="117">
        <f t="shared" si="19"/>
        <v>0</v>
      </c>
      <c r="X52" s="117">
        <f>W52-[1]Reference!E59</f>
        <v>-69.3198892457871</v>
      </c>
      <c r="Y52" s="117">
        <f t="shared" si="20"/>
        <v>0</v>
      </c>
      <c r="Z52" s="117">
        <f t="shared" si="21"/>
        <v>-29.7821000920981</v>
      </c>
      <c r="AA52" s="117">
        <f>X52/(1+0.045*ABS([1]Reference!E59))</f>
        <v>-16.827686826713</v>
      </c>
      <c r="AB52" s="117">
        <f>Y52/(1+0.015*ABS([1]Reference!E59))</f>
        <v>0</v>
      </c>
      <c r="AC52" s="117">
        <f t="shared" si="33"/>
        <v>34.2073753718943</v>
      </c>
      <c r="AD52" s="123" t="str">
        <f t="shared" si="22"/>
        <v>25-Magenta1 (128, 0, 128)</v>
      </c>
    </row>
    <row r="53" s="31" customFormat="1" spans="1:30">
      <c r="A53" s="3" t="s">
        <v>75</v>
      </c>
      <c r="B53" s="31">
        <f>sRGB_Data!B1064</f>
        <v>0</v>
      </c>
      <c r="C53" s="31">
        <f>sRGB_Data!C1064</f>
        <v>0</v>
      </c>
      <c r="D53" s="31">
        <f>sRGB_Data!D1064</f>
        <v>0</v>
      </c>
      <c r="E53" s="117">
        <f t="shared" si="23"/>
        <v>0</v>
      </c>
      <c r="F53" s="117">
        <f t="shared" si="23"/>
        <v>0</v>
      </c>
      <c r="G53" s="117">
        <f t="shared" si="23"/>
        <v>0</v>
      </c>
      <c r="H53" s="117">
        <f t="shared" si="24"/>
        <v>0.137931034482759</v>
      </c>
      <c r="I53" s="117">
        <f t="shared" si="24"/>
        <v>0.137931034482759</v>
      </c>
      <c r="J53" s="117">
        <f t="shared" si="24"/>
        <v>0.137931034482759</v>
      </c>
      <c r="K53" s="117">
        <f t="shared" si="25"/>
        <v>0</v>
      </c>
      <c r="L53" s="117">
        <f t="shared" si="26"/>
        <v>0</v>
      </c>
      <c r="M53" s="117">
        <f t="shared" si="27"/>
        <v>0</v>
      </c>
      <c r="N53" s="123" t="str">
        <f t="shared" si="28"/>
        <v>26-Magenta2 (192, 64, 192)</v>
      </c>
      <c r="O53" s="124">
        <f>K53-[1]Reference!B60</f>
        <v>-50.3095528325824</v>
      </c>
      <c r="P53" s="124">
        <f>L53-[1]Reference!C60</f>
        <v>-65.9061046310751</v>
      </c>
      <c r="Q53" s="124">
        <f>M53-[1]Reference!D60</f>
        <v>41.7255347951563</v>
      </c>
      <c r="R53" s="124" t="str">
        <f t="shared" si="29"/>
        <v>darker</v>
      </c>
      <c r="S53" s="124" t="str">
        <f t="shared" si="30"/>
        <v>greener</v>
      </c>
      <c r="T53" s="124" t="str">
        <f t="shared" si="31"/>
        <v>yellower</v>
      </c>
      <c r="U53" s="124">
        <f t="shared" si="18"/>
        <v>92.8207196039678</v>
      </c>
      <c r="V53" s="124">
        <f t="shared" si="32"/>
        <v>2830.1716003809</v>
      </c>
      <c r="W53" s="117">
        <f t="shared" si="19"/>
        <v>0</v>
      </c>
      <c r="X53" s="117">
        <f>W53-[1]Reference!E60</f>
        <v>-78.0040696475768</v>
      </c>
      <c r="Y53" s="117">
        <f t="shared" si="20"/>
        <v>0</v>
      </c>
      <c r="Z53" s="117">
        <f t="shared" si="21"/>
        <v>-50.3095528325824</v>
      </c>
      <c r="AA53" s="117">
        <f>X53/(1+0.045*ABS([1]Reference!E60))</f>
        <v>-17.2951002936235</v>
      </c>
      <c r="AB53" s="117">
        <f>Y53/(1+0.015*ABS([1]Reference!E60))</f>
        <v>0</v>
      </c>
      <c r="AC53" s="117">
        <f t="shared" si="33"/>
        <v>53.1993571425529</v>
      </c>
      <c r="AD53" s="123" t="str">
        <f t="shared" si="22"/>
        <v>26-Magenta2 (192, 64, 192)</v>
      </c>
    </row>
    <row r="54" s="31" customFormat="1" spans="1:30">
      <c r="A54" s="3" t="s">
        <v>76</v>
      </c>
      <c r="B54" s="31">
        <f>sRGB_Data!B1065</f>
        <v>0</v>
      </c>
      <c r="C54" s="31">
        <f>sRGB_Data!C1065</f>
        <v>0</v>
      </c>
      <c r="D54" s="31">
        <f>sRGB_Data!D1065</f>
        <v>0</v>
      </c>
      <c r="E54" s="117">
        <f t="shared" si="23"/>
        <v>0</v>
      </c>
      <c r="F54" s="117">
        <f t="shared" si="23"/>
        <v>0</v>
      </c>
      <c r="G54" s="117">
        <f t="shared" si="23"/>
        <v>0</v>
      </c>
      <c r="H54" s="117">
        <f t="shared" si="24"/>
        <v>0.137931034482759</v>
      </c>
      <c r="I54" s="117">
        <f t="shared" si="24"/>
        <v>0.137931034482759</v>
      </c>
      <c r="J54" s="117">
        <f t="shared" si="24"/>
        <v>0.137931034482759</v>
      </c>
      <c r="K54" s="117">
        <f t="shared" si="25"/>
        <v>0</v>
      </c>
      <c r="L54" s="117">
        <f t="shared" si="26"/>
        <v>0</v>
      </c>
      <c r="M54" s="117">
        <f t="shared" si="27"/>
        <v>0</v>
      </c>
      <c r="N54" s="123" t="str">
        <f t="shared" si="28"/>
        <v>27-Magenta3 (255, 0, 255)</v>
      </c>
      <c r="O54" s="124">
        <f>K54-[1]Reference!B61</f>
        <v>-60.319933664076</v>
      </c>
      <c r="P54" s="124">
        <f>L54-[1]Reference!C61</f>
        <v>-98.2497239576523</v>
      </c>
      <c r="Q54" s="124">
        <f>M54-[1]Reference!D61</f>
        <v>60.8329705582886</v>
      </c>
      <c r="R54" s="124" t="str">
        <f t="shared" si="29"/>
        <v>darker</v>
      </c>
      <c r="S54" s="124" t="str">
        <f t="shared" si="30"/>
        <v>greener</v>
      </c>
      <c r="T54" s="124" t="str">
        <f t="shared" si="31"/>
        <v>yellower</v>
      </c>
      <c r="U54" s="124">
        <f t="shared" si="18"/>
        <v>130.35395261341</v>
      </c>
      <c r="V54" s="124">
        <f t="shared" si="32"/>
        <v>3985.8715746243</v>
      </c>
      <c r="W54" s="117">
        <f t="shared" si="19"/>
        <v>0</v>
      </c>
      <c r="X54" s="117">
        <f>W54-[1]Reference!E61</f>
        <v>-115.558031156214</v>
      </c>
      <c r="Y54" s="117">
        <f t="shared" si="20"/>
        <v>0</v>
      </c>
      <c r="Z54" s="117">
        <f t="shared" si="21"/>
        <v>-60.319933664076</v>
      </c>
      <c r="AA54" s="117">
        <f>X54/(1+0.045*ABS([1]Reference!E61))</f>
        <v>-18.6380572320661</v>
      </c>
      <c r="AB54" s="117">
        <f>Y54/(1+0.015*ABS([1]Reference!E61))</f>
        <v>0</v>
      </c>
      <c r="AC54" s="117">
        <f t="shared" si="33"/>
        <v>63.1337593892863</v>
      </c>
      <c r="AD54" s="123" t="str">
        <f t="shared" si="22"/>
        <v>27-Magenta3 (255, 0, 255)</v>
      </c>
    </row>
    <row r="55" s="31" customFormat="1" spans="1:30">
      <c r="A55" s="3" t="s">
        <v>77</v>
      </c>
      <c r="B55" s="31">
        <f>sRGB_Data!B1066</f>
        <v>0</v>
      </c>
      <c r="C55" s="31">
        <f>sRGB_Data!C1066</f>
        <v>0</v>
      </c>
      <c r="D55" s="31">
        <f>sRGB_Data!D1066</f>
        <v>0</v>
      </c>
      <c r="E55" s="117">
        <f t="shared" si="23"/>
        <v>0</v>
      </c>
      <c r="F55" s="117">
        <f t="shared" si="23"/>
        <v>0</v>
      </c>
      <c r="G55" s="117">
        <f t="shared" si="23"/>
        <v>0</v>
      </c>
      <c r="H55" s="117">
        <f t="shared" si="24"/>
        <v>0.137931034482759</v>
      </c>
      <c r="I55" s="117">
        <f t="shared" si="24"/>
        <v>0.137931034482759</v>
      </c>
      <c r="J55" s="117">
        <f t="shared" si="24"/>
        <v>0.137931034482759</v>
      </c>
      <c r="K55" s="117">
        <f t="shared" si="25"/>
        <v>0</v>
      </c>
      <c r="L55" s="117">
        <f t="shared" si="26"/>
        <v>0</v>
      </c>
      <c r="M55" s="117">
        <f t="shared" si="27"/>
        <v>0</v>
      </c>
      <c r="N55" s="123" t="str">
        <f t="shared" si="28"/>
        <v>28-Magenta4 (255, 128, 255)</v>
      </c>
      <c r="O55" s="124">
        <f>K55-[1]Reference!B62</f>
        <v>-72.1738839185461</v>
      </c>
      <c r="P55" s="124">
        <f>L55-[1]Reference!C62</f>
        <v>-64.9442907316373</v>
      </c>
      <c r="Q55" s="124">
        <f>M55-[1]Reference!D62</f>
        <v>42.0820366363745</v>
      </c>
      <c r="R55" s="124" t="str">
        <f t="shared" si="29"/>
        <v>darker</v>
      </c>
      <c r="S55" s="124" t="str">
        <f t="shared" si="30"/>
        <v>greener</v>
      </c>
      <c r="T55" s="124" t="str">
        <f t="shared" si="31"/>
        <v>yellower</v>
      </c>
      <c r="U55" s="124">
        <f t="shared" si="18"/>
        <v>105.819318774921</v>
      </c>
      <c r="V55" s="124">
        <f t="shared" si="32"/>
        <v>5507.13415831924</v>
      </c>
      <c r="W55" s="117">
        <f t="shared" si="19"/>
        <v>0</v>
      </c>
      <c r="X55" s="117">
        <f>W55-[1]Reference!E62</f>
        <v>-77.3864245594833</v>
      </c>
      <c r="Y55" s="117">
        <f t="shared" si="20"/>
        <v>0</v>
      </c>
      <c r="Z55" s="117">
        <f t="shared" si="21"/>
        <v>-72.1738839185461</v>
      </c>
      <c r="AA55" s="117">
        <f>X55/(1+0.045*ABS([1]Reference!E62))</f>
        <v>-17.2645486020188</v>
      </c>
      <c r="AB55" s="117">
        <f>Y55/(1+0.015*ABS([1]Reference!E62))</f>
        <v>0</v>
      </c>
      <c r="AC55" s="117">
        <f t="shared" si="33"/>
        <v>74.2100677692673</v>
      </c>
      <c r="AD55" s="123" t="str">
        <f t="shared" si="22"/>
        <v>28-Magenta4 (255, 128, 255)</v>
      </c>
    </row>
    <row r="56" s="31" customFormat="1" spans="1:30">
      <c r="A56" s="3" t="s">
        <v>78</v>
      </c>
      <c r="B56" s="31">
        <f>sRGB_Data!B1067</f>
        <v>0</v>
      </c>
      <c r="C56" s="31">
        <f>sRGB_Data!C1067</f>
        <v>0</v>
      </c>
      <c r="D56" s="31">
        <f>sRGB_Data!D1067</f>
        <v>0</v>
      </c>
      <c r="E56" s="117">
        <f t="shared" si="23"/>
        <v>0</v>
      </c>
      <c r="F56" s="117">
        <f t="shared" si="23"/>
        <v>0</v>
      </c>
      <c r="G56" s="117">
        <f t="shared" si="23"/>
        <v>0</v>
      </c>
      <c r="H56" s="117">
        <f t="shared" si="24"/>
        <v>0.137931034482759</v>
      </c>
      <c r="I56" s="117">
        <f t="shared" si="24"/>
        <v>0.137931034482759</v>
      </c>
      <c r="J56" s="117">
        <f t="shared" si="24"/>
        <v>0.137931034482759</v>
      </c>
      <c r="K56" s="117">
        <f t="shared" si="25"/>
        <v>0</v>
      </c>
      <c r="L56" s="117">
        <f t="shared" si="26"/>
        <v>0</v>
      </c>
      <c r="M56" s="117">
        <f t="shared" si="27"/>
        <v>0</v>
      </c>
      <c r="N56" s="123" t="str">
        <f t="shared" si="28"/>
        <v>29-Cyan1 (0, 128, 128)</v>
      </c>
      <c r="O56" s="124">
        <f>K56-[1]Reference!B63</f>
        <v>-48.2560738133755</v>
      </c>
      <c r="P56" s="124">
        <f>L56-[1]Reference!C63</f>
        <v>28.8441699513636</v>
      </c>
      <c r="Q56" s="124">
        <f>M56-[1]Reference!D63</f>
        <v>8.47484362456292</v>
      </c>
      <c r="R56" s="124" t="str">
        <f t="shared" si="29"/>
        <v>darker</v>
      </c>
      <c r="S56" s="124" t="str">
        <f t="shared" si="30"/>
        <v>redder</v>
      </c>
      <c r="T56" s="124" t="str">
        <f t="shared" si="31"/>
        <v>yellower</v>
      </c>
      <c r="U56" s="124">
        <f t="shared" si="18"/>
        <v>56.8547075845605</v>
      </c>
      <c r="V56" s="124">
        <f t="shared" si="32"/>
        <v>2491.91130378876</v>
      </c>
      <c r="W56" s="117">
        <f t="shared" si="19"/>
        <v>0</v>
      </c>
      <c r="X56" s="117">
        <f>W56-[1]Reference!E63</f>
        <v>-30.0634182129035</v>
      </c>
      <c r="Y56" s="117">
        <f t="shared" si="20"/>
        <v>0</v>
      </c>
      <c r="Z56" s="117">
        <f t="shared" si="21"/>
        <v>-48.2560738133755</v>
      </c>
      <c r="AA56" s="117">
        <f>X56/(1+0.045*ABS([1]Reference!E63))</f>
        <v>-12.7774271239093</v>
      </c>
      <c r="AB56" s="117">
        <f>Y56/(1+0.015*ABS([1]Reference!E63))</f>
        <v>0</v>
      </c>
      <c r="AC56" s="117">
        <f t="shared" si="33"/>
        <v>49.9190475048228</v>
      </c>
      <c r="AD56" s="123" t="str">
        <f t="shared" si="22"/>
        <v>29-Cyan1 (0, 128, 128)</v>
      </c>
    </row>
    <row r="57" s="31" customFormat="1" spans="1:30">
      <c r="A57" s="3" t="s">
        <v>79</v>
      </c>
      <c r="B57" s="31">
        <f>sRGB_Data!B1068</f>
        <v>0</v>
      </c>
      <c r="C57" s="31">
        <f>sRGB_Data!C1068</f>
        <v>0</v>
      </c>
      <c r="D57" s="31">
        <f>sRGB_Data!D1068</f>
        <v>0</v>
      </c>
      <c r="E57" s="117">
        <f t="shared" si="23"/>
        <v>0</v>
      </c>
      <c r="F57" s="117">
        <f t="shared" si="23"/>
        <v>0</v>
      </c>
      <c r="G57" s="117">
        <f t="shared" si="23"/>
        <v>0</v>
      </c>
      <c r="H57" s="117">
        <f t="shared" si="24"/>
        <v>0.137931034482759</v>
      </c>
      <c r="I57" s="117">
        <f t="shared" si="24"/>
        <v>0.137931034482759</v>
      </c>
      <c r="J57" s="117">
        <f t="shared" si="24"/>
        <v>0.137931034482759</v>
      </c>
      <c r="K57" s="117">
        <f t="shared" si="25"/>
        <v>0</v>
      </c>
      <c r="L57" s="117">
        <f t="shared" si="26"/>
        <v>0</v>
      </c>
      <c r="M57" s="117">
        <f t="shared" si="27"/>
        <v>0</v>
      </c>
      <c r="N57" s="123" t="str">
        <f t="shared" si="28"/>
        <v>30-Cyan2 (64, 192, 192)</v>
      </c>
      <c r="O57" s="124">
        <f>K57-[1]Reference!B64</f>
        <v>-71.2792444211003</v>
      </c>
      <c r="P57" s="124">
        <f>L57-[1]Reference!C64</f>
        <v>33.9746715044732</v>
      </c>
      <c r="Q57" s="124">
        <f>M57-[1]Reference!D64</f>
        <v>10.2115655844291</v>
      </c>
      <c r="R57" s="124" t="str">
        <f t="shared" si="29"/>
        <v>darker</v>
      </c>
      <c r="S57" s="124" t="str">
        <f t="shared" si="30"/>
        <v>redder</v>
      </c>
      <c r="T57" s="124" t="str">
        <f t="shared" si="31"/>
        <v>yellower</v>
      </c>
      <c r="U57" s="124">
        <f t="shared" si="18"/>
        <v>79.6196273588675</v>
      </c>
      <c r="V57" s="124">
        <f t="shared" si="32"/>
        <v>5267.4204194657</v>
      </c>
      <c r="W57" s="117">
        <f t="shared" si="19"/>
        <v>0</v>
      </c>
      <c r="X57" s="117">
        <f>W57-[1]Reference!E64</f>
        <v>-35.4761099265684</v>
      </c>
      <c r="Y57" s="117">
        <f t="shared" si="20"/>
        <v>0</v>
      </c>
      <c r="Z57" s="117">
        <f t="shared" si="21"/>
        <v>-71.2792444211003</v>
      </c>
      <c r="AA57" s="117">
        <f>X57/(1+0.045*ABS([1]Reference!E64))</f>
        <v>-13.6634451813129</v>
      </c>
      <c r="AB57" s="117">
        <f>Y57/(1+0.015*ABS([1]Reference!E64))</f>
        <v>0</v>
      </c>
      <c r="AC57" s="117">
        <f t="shared" si="33"/>
        <v>72.5769964896984</v>
      </c>
      <c r="AD57" s="123" t="str">
        <f t="shared" si="22"/>
        <v>30-Cyan2 (64, 192, 192)</v>
      </c>
    </row>
    <row r="58" s="31" customFormat="1" spans="1:30">
      <c r="A58" s="3" t="s">
        <v>80</v>
      </c>
      <c r="B58" s="31">
        <f>sRGB_Data!B1069</f>
        <v>0</v>
      </c>
      <c r="C58" s="31">
        <f>sRGB_Data!C1069</f>
        <v>0</v>
      </c>
      <c r="D58" s="31">
        <f>sRGB_Data!D1069</f>
        <v>0</v>
      </c>
      <c r="E58" s="117">
        <f t="shared" si="23"/>
        <v>0</v>
      </c>
      <c r="F58" s="117">
        <f t="shared" si="23"/>
        <v>0</v>
      </c>
      <c r="G58" s="117">
        <f t="shared" si="23"/>
        <v>0</v>
      </c>
      <c r="H58" s="117">
        <f t="shared" si="24"/>
        <v>0.137931034482759</v>
      </c>
      <c r="I58" s="117">
        <f t="shared" si="24"/>
        <v>0.137931034482759</v>
      </c>
      <c r="J58" s="117">
        <f t="shared" si="24"/>
        <v>0.137931034482759</v>
      </c>
      <c r="K58" s="117">
        <f t="shared" si="25"/>
        <v>0</v>
      </c>
      <c r="L58" s="117">
        <f t="shared" si="26"/>
        <v>0</v>
      </c>
      <c r="M58" s="117">
        <f t="shared" si="27"/>
        <v>0</v>
      </c>
      <c r="N58" s="123" t="str">
        <f t="shared" si="28"/>
        <v>31-Cyan3 (0, 255, 255)</v>
      </c>
      <c r="O58" s="124">
        <f>K58-[1]Reference!B65</f>
        <v>-91.1165211094634</v>
      </c>
      <c r="P58" s="124">
        <f>L58-[1]Reference!C65</f>
        <v>48.0839702166341</v>
      </c>
      <c r="Q58" s="124">
        <f>M58-[1]Reference!D65</f>
        <v>14.1277814241574</v>
      </c>
      <c r="R58" s="124" t="str">
        <f t="shared" si="29"/>
        <v>darker</v>
      </c>
      <c r="S58" s="124" t="str">
        <f t="shared" si="30"/>
        <v>redder</v>
      </c>
      <c r="T58" s="124" t="str">
        <f t="shared" si="31"/>
        <v>yellower</v>
      </c>
      <c r="U58" s="124">
        <f t="shared" si="18"/>
        <v>103.989820746332</v>
      </c>
      <c r="V58" s="124">
        <f t="shared" si="32"/>
        <v>8539.24572221296</v>
      </c>
      <c r="W58" s="117">
        <f t="shared" si="19"/>
        <v>0</v>
      </c>
      <c r="X58" s="117">
        <f>W58-[1]Reference!E65</f>
        <v>-50.1164883023833</v>
      </c>
      <c r="Y58" s="117">
        <f t="shared" si="20"/>
        <v>0</v>
      </c>
      <c r="Z58" s="117">
        <f t="shared" si="21"/>
        <v>-91.1165211094634</v>
      </c>
      <c r="AA58" s="117">
        <f>X58/(1+0.045*ABS([1]Reference!E65))</f>
        <v>-15.3956261035942</v>
      </c>
      <c r="AB58" s="117">
        <f>Y58/(1+0.015*ABS([1]Reference!E65))</f>
        <v>0</v>
      </c>
      <c r="AC58" s="117">
        <f t="shared" si="33"/>
        <v>92.4080392726356</v>
      </c>
      <c r="AD58" s="123" t="str">
        <f t="shared" si="22"/>
        <v>31-Cyan3 (0, 255, 255)</v>
      </c>
    </row>
    <row r="59" s="31" customFormat="1" spans="1:30">
      <c r="A59" s="3" t="s">
        <v>81</v>
      </c>
      <c r="B59" s="31">
        <f>sRGB_Data!B1070</f>
        <v>0</v>
      </c>
      <c r="C59" s="31">
        <f>sRGB_Data!C1070</f>
        <v>0</v>
      </c>
      <c r="D59" s="31">
        <f>sRGB_Data!D1070</f>
        <v>0</v>
      </c>
      <c r="E59" s="117">
        <f t="shared" si="23"/>
        <v>0</v>
      </c>
      <c r="F59" s="117">
        <f t="shared" si="23"/>
        <v>0</v>
      </c>
      <c r="G59" s="117">
        <f t="shared" si="23"/>
        <v>0</v>
      </c>
      <c r="H59" s="117">
        <f t="shared" si="24"/>
        <v>0.137931034482759</v>
      </c>
      <c r="I59" s="117">
        <f t="shared" si="24"/>
        <v>0.137931034482759</v>
      </c>
      <c r="J59" s="117">
        <f t="shared" si="24"/>
        <v>0.137931034482759</v>
      </c>
      <c r="K59" s="125">
        <f t="shared" si="25"/>
        <v>0</v>
      </c>
      <c r="L59" s="125">
        <f t="shared" si="26"/>
        <v>0</v>
      </c>
      <c r="M59" s="125">
        <f t="shared" si="27"/>
        <v>0</v>
      </c>
      <c r="N59" s="126" t="str">
        <f t="shared" si="28"/>
        <v>32-Cyan4 (128, 255, 255)</v>
      </c>
      <c r="O59" s="127">
        <f>K59-[1]Reference!B66</f>
        <v>-93.1583720202845</v>
      </c>
      <c r="P59" s="127">
        <f>L59-[1]Reference!C66</f>
        <v>35.2292195438884</v>
      </c>
      <c r="Q59" s="127">
        <f>M59-[1]Reference!D66</f>
        <v>10.8651148290742</v>
      </c>
      <c r="R59" s="127" t="str">
        <f t="shared" si="29"/>
        <v>darker</v>
      </c>
      <c r="S59" s="127" t="str">
        <f t="shared" si="30"/>
        <v>redder</v>
      </c>
      <c r="T59" s="127" t="str">
        <f t="shared" si="31"/>
        <v>yellower</v>
      </c>
      <c r="U59" s="127">
        <f t="shared" si="18"/>
        <v>100.187977858574</v>
      </c>
      <c r="V59" s="127">
        <f t="shared" si="32"/>
        <v>8870.71652925988</v>
      </c>
      <c r="W59" s="125">
        <f t="shared" si="19"/>
        <v>0</v>
      </c>
      <c r="X59" s="125">
        <f>W59-[1]Reference!E66</f>
        <v>-36.8666330157834</v>
      </c>
      <c r="Y59" s="125">
        <f t="shared" si="20"/>
        <v>0</v>
      </c>
      <c r="Z59" s="125">
        <f t="shared" si="21"/>
        <v>-93.1583720202845</v>
      </c>
      <c r="AA59" s="125">
        <f>X59/(1+0.045*ABS([1]Reference!E66))</f>
        <v>-13.8648567172598</v>
      </c>
      <c r="AB59" s="125">
        <f>Y59/(1+0.015*ABS([1]Reference!E66))</f>
        <v>0</v>
      </c>
      <c r="AC59" s="125">
        <f t="shared" si="33"/>
        <v>94.1844813611026</v>
      </c>
      <c r="AD59" s="136" t="str">
        <f t="shared" si="22"/>
        <v>32-Cyan4 (128, 255, 255)</v>
      </c>
    </row>
    <row r="60" spans="5:31">
      <c r="E60" s="32"/>
      <c r="F60" s="32"/>
      <c r="G60" s="32"/>
      <c r="H60" s="32"/>
      <c r="I60" s="32"/>
      <c r="J60" s="32"/>
      <c r="K60" s="32"/>
      <c r="L60" s="32"/>
      <c r="M60" s="32"/>
      <c r="N60" s="84"/>
      <c r="O60" s="121"/>
      <c r="P60" s="121"/>
      <c r="Q60" s="121"/>
      <c r="R60" s="121"/>
      <c r="S60" s="121"/>
      <c r="T60" s="121"/>
      <c r="U60" s="133"/>
      <c r="V60" s="133">
        <f t="shared" ref="V29:V60" si="34">(AC60)^2</f>
        <v>0</v>
      </c>
      <c r="W60" s="134"/>
      <c r="X60" s="134"/>
      <c r="Y60" s="134"/>
      <c r="Z60" s="134"/>
      <c r="AA60" s="134"/>
      <c r="AB60" s="134"/>
      <c r="AC60" s="134"/>
      <c r="AD60" s="137"/>
      <c r="AE60" s="31"/>
    </row>
    <row r="61" spans="1:32">
      <c r="A61" s="118" t="s">
        <v>47</v>
      </c>
      <c r="B61" s="105"/>
      <c r="U61" s="121"/>
      <c r="V61" s="121"/>
      <c r="W61" s="32"/>
      <c r="X61" s="32"/>
      <c r="Y61" s="32"/>
      <c r="Z61" s="32"/>
      <c r="AA61" s="32"/>
      <c r="AB61" s="32"/>
      <c r="AC61" s="32"/>
      <c r="AD61" s="84"/>
      <c r="AE61" s="31"/>
      <c r="AF61" s="31"/>
    </row>
    <row r="62" spans="1:3">
      <c r="A62" s="119" t="s">
        <v>48</v>
      </c>
      <c r="B62" s="107">
        <f>AVERAGE(AC28:AC51)</f>
        <v>1.44508718650045</v>
      </c>
      <c r="C62" s="108" t="str">
        <f>IF(B62&lt;=20,"PASS","FAIL")</f>
        <v>PASS</v>
      </c>
    </row>
    <row r="63" spans="1:3">
      <c r="A63" s="31" t="s">
        <v>49</v>
      </c>
      <c r="B63" s="32">
        <f>MAX(AC28:AC51)</f>
        <v>2.76817889007548</v>
      </c>
      <c r="C63" s="108" t="str">
        <f>IF(B63&lt;=20,"PASS","FAIL")</f>
        <v>PASS</v>
      </c>
    </row>
    <row r="68" spans="1:3">
      <c r="A68" s="138" t="s">
        <v>82</v>
      </c>
      <c r="B68" s="31">
        <f>LINEST(D71:D86,E71:E86,,TRUE)</f>
        <v>2.37415613418395</v>
      </c>
      <c r="C68" s="139">
        <f>LINEST(G71:G86,E71:E86,,TRUE)</f>
        <v>1.9616604228005</v>
      </c>
    </row>
    <row r="69" s="94" customFormat="1" ht="23" spans="2:7">
      <c r="B69" s="140" t="s">
        <v>83</v>
      </c>
      <c r="C69" s="140" t="s">
        <v>84</v>
      </c>
      <c r="D69" s="140" t="s">
        <v>85</v>
      </c>
      <c r="E69" s="140" t="s">
        <v>86</v>
      </c>
      <c r="F69" s="141" t="s">
        <v>87</v>
      </c>
      <c r="G69" s="141"/>
    </row>
    <row r="70" spans="2:7">
      <c r="B70" s="96">
        <v>0</v>
      </c>
      <c r="C70" s="142">
        <f>sRGB_Data!G1073</f>
        <v>0.0472</v>
      </c>
      <c r="D70" s="96"/>
      <c r="E70" s="96"/>
      <c r="F70" s="139">
        <f>INDEX(K$90:K$345,B70+1)</f>
        <v>0</v>
      </c>
      <c r="G70" s="139"/>
    </row>
    <row r="71" spans="2:7">
      <c r="B71" s="96">
        <v>16</v>
      </c>
      <c r="C71" s="142">
        <f>sRGB_Data!G1075</f>
        <v>0.5601</v>
      </c>
      <c r="D71" s="96">
        <f>LOG((C71-$C$70)/($C$86-$C$70),10)</f>
        <v>-2.84588310750819</v>
      </c>
      <c r="E71" s="96">
        <f>LOG(B71/B$86,10)</f>
        <v>-1.20242019777803</v>
      </c>
      <c r="F71" s="139">
        <f t="shared" ref="F71:F86" si="35">INDEX(K$90:K$345,B71+1)</f>
        <v>1.76</v>
      </c>
      <c r="G71" s="139">
        <f>LOG((F71-$F$70)/($F$86-$F$70),10)</f>
        <v>-2.28531431843483</v>
      </c>
    </row>
    <row r="72" spans="2:7">
      <c r="B72" s="96">
        <v>32</v>
      </c>
      <c r="C72" s="142">
        <f>sRGB_Data!G1077</f>
        <v>2.6048</v>
      </c>
      <c r="D72" s="96">
        <f t="shared" ref="D72:D86" si="36">LOG((C72-$C$70)/($C$86-$C$70),10)</f>
        <v>-2.14808318331031</v>
      </c>
      <c r="E72" s="96">
        <f t="shared" ref="E72:E86" si="37">LOG(B72/B$86,10)</f>
        <v>-0.901390202114049</v>
      </c>
      <c r="F72" s="139">
        <f t="shared" si="35"/>
        <v>4.9</v>
      </c>
      <c r="G72" s="139">
        <f t="shared" ref="G72:G86" si="38">LOG((F72-$F$70)/($F$86-$F$70),10)</f>
        <v>-1.84063090622046</v>
      </c>
    </row>
    <row r="73" spans="2:7">
      <c r="B73" s="96">
        <v>48</v>
      </c>
      <c r="C73" s="142">
        <f>sRGB_Data!G1079</f>
        <v>6.4627</v>
      </c>
      <c r="D73" s="96">
        <f t="shared" si="36"/>
        <v>-1.74868529726145</v>
      </c>
      <c r="E73" s="96">
        <f t="shared" si="37"/>
        <v>-0.725298943058368</v>
      </c>
      <c r="F73" s="139">
        <f t="shared" si="35"/>
        <v>10.03</v>
      </c>
      <c r="G73" s="139">
        <f t="shared" si="38"/>
        <v>-1.52952605322856</v>
      </c>
    </row>
    <row r="74" spans="2:7">
      <c r="B74" s="96">
        <v>64</v>
      </c>
      <c r="C74" s="142">
        <f>sRGB_Data!G1081</f>
        <v>13.1056</v>
      </c>
      <c r="D74" s="96">
        <f t="shared" si="36"/>
        <v>-1.44002583895643</v>
      </c>
      <c r="E74" s="96">
        <f t="shared" si="37"/>
        <v>-0.600360206450068</v>
      </c>
      <c r="F74" s="139">
        <f t="shared" si="35"/>
        <v>17.41</v>
      </c>
      <c r="G74" s="139">
        <f t="shared" si="38"/>
        <v>-1.29002821513165</v>
      </c>
    </row>
    <row r="75" spans="2:7">
      <c r="B75" s="96">
        <v>80</v>
      </c>
      <c r="C75" s="142">
        <f>sRGB_Data!G1083</f>
        <v>21.1257</v>
      </c>
      <c r="D75" s="96">
        <f t="shared" si="36"/>
        <v>-1.23207610444052</v>
      </c>
      <c r="E75" s="96">
        <f t="shared" si="37"/>
        <v>-0.503450193442012</v>
      </c>
      <c r="F75" s="139">
        <f t="shared" si="35"/>
        <v>27.23</v>
      </c>
      <c r="G75" s="139">
        <f t="shared" si="38"/>
        <v>-1.09577934490901</v>
      </c>
    </row>
    <row r="76" spans="2:7">
      <c r="B76" s="96">
        <v>96</v>
      </c>
      <c r="C76" s="142">
        <f>sRGB_Data!G1085</f>
        <v>32.9451</v>
      </c>
      <c r="D76" s="96">
        <f t="shared" si="36"/>
        <v>-1.03874763043309</v>
      </c>
      <c r="E76" s="96">
        <f t="shared" si="37"/>
        <v>-0.424268947394387</v>
      </c>
      <c r="F76" s="139">
        <f t="shared" si="35"/>
        <v>39.71</v>
      </c>
      <c r="G76" s="139">
        <f t="shared" si="38"/>
        <v>-0.931927099185093</v>
      </c>
    </row>
    <row r="77" spans="2:7">
      <c r="B77" s="96">
        <v>112</v>
      </c>
      <c r="C77" s="142">
        <f>sRGB_Data!G1087</f>
        <v>47.1488</v>
      </c>
      <c r="D77" s="96">
        <f t="shared" si="36"/>
        <v>-0.882880146592203</v>
      </c>
      <c r="E77" s="96">
        <f t="shared" si="37"/>
        <v>-0.357322157763774</v>
      </c>
      <c r="F77" s="139">
        <f t="shared" si="35"/>
        <v>55.01</v>
      </c>
      <c r="G77" s="139">
        <f t="shared" si="38"/>
        <v>-0.79038534129921</v>
      </c>
    </row>
    <row r="78" spans="2:7">
      <c r="B78" s="96">
        <v>128</v>
      </c>
      <c r="C78" s="142">
        <f>sRGB_Data!G1089</f>
        <v>65.4909</v>
      </c>
      <c r="D78" s="96">
        <f t="shared" si="36"/>
        <v>-0.740047961446162</v>
      </c>
      <c r="E78" s="96">
        <f t="shared" si="37"/>
        <v>-0.299330210786087</v>
      </c>
      <c r="F78" s="139">
        <f t="shared" si="35"/>
        <v>73.28</v>
      </c>
      <c r="G78" s="139">
        <f t="shared" si="38"/>
        <v>-0.665841525589183</v>
      </c>
    </row>
    <row r="79" spans="2:7">
      <c r="B79" s="96">
        <v>144</v>
      </c>
      <c r="C79" s="142">
        <f>sRGB_Data!G1091</f>
        <v>87.3357</v>
      </c>
      <c r="D79" s="96">
        <f t="shared" si="36"/>
        <v>-0.614958776104628</v>
      </c>
      <c r="E79" s="96">
        <f t="shared" si="37"/>
        <v>-0.248177688338705</v>
      </c>
      <c r="F79" s="139">
        <f t="shared" si="35"/>
        <v>94.68</v>
      </c>
      <c r="G79" s="139">
        <f t="shared" si="38"/>
        <v>-0.554568736991931</v>
      </c>
    </row>
    <row r="80" spans="2:7">
      <c r="B80" s="96">
        <v>159</v>
      </c>
      <c r="C80" s="142">
        <f>sRGB_Data!G1093</f>
        <v>112.2807</v>
      </c>
      <c r="D80" s="96">
        <f t="shared" si="36"/>
        <v>-0.505793299978043</v>
      </c>
      <c r="E80" s="96">
        <f t="shared" si="37"/>
        <v>-0.205143056113504</v>
      </c>
      <c r="F80" s="139">
        <f t="shared" si="35"/>
        <v>117.7</v>
      </c>
      <c r="G80" s="139">
        <f t="shared" si="38"/>
        <v>-0.460050523405542</v>
      </c>
    </row>
    <row r="81" spans="2:7">
      <c r="B81" s="96">
        <v>160</v>
      </c>
      <c r="C81" s="142">
        <f>sRGB_Data!G1095</f>
        <v>140.7502</v>
      </c>
      <c r="D81" s="96">
        <f t="shared" si="36"/>
        <v>-0.40761244922764</v>
      </c>
      <c r="E81" s="96">
        <f t="shared" si="37"/>
        <v>-0.20242019777803</v>
      </c>
      <c r="F81" s="139">
        <f t="shared" si="35"/>
        <v>119.34</v>
      </c>
      <c r="G81" s="139">
        <f t="shared" si="38"/>
        <v>-0.454040952740897</v>
      </c>
    </row>
    <row r="82" spans="2:7">
      <c r="B82" s="96">
        <v>192</v>
      </c>
      <c r="C82" s="142">
        <f>sRGB_Data!G1097</f>
        <v>175.2478</v>
      </c>
      <c r="D82" s="96">
        <f t="shared" si="36"/>
        <v>-0.312380217434556</v>
      </c>
      <c r="E82" s="96">
        <f t="shared" si="37"/>
        <v>-0.123238951730406</v>
      </c>
      <c r="F82" s="139">
        <f t="shared" si="35"/>
        <v>178.95</v>
      </c>
      <c r="G82" s="139">
        <f t="shared" si="38"/>
        <v>-0.278095283522953</v>
      </c>
    </row>
    <row r="83" spans="2:7">
      <c r="B83" s="96">
        <v>208</v>
      </c>
      <c r="C83" s="142">
        <f>sRGB_Data!G1099</f>
        <v>212.6046</v>
      </c>
      <c r="D83" s="96">
        <f t="shared" si="36"/>
        <v>-0.228439577425008</v>
      </c>
      <c r="E83" s="96">
        <f t="shared" si="37"/>
        <v>-0.0884768454711936</v>
      </c>
      <c r="F83" s="139">
        <f t="shared" si="35"/>
        <v>214.14</v>
      </c>
      <c r="G83" s="139">
        <f t="shared" si="38"/>
        <v>-0.200129187909672</v>
      </c>
    </row>
    <row r="84" spans="2:7">
      <c r="B84" s="96">
        <v>224</v>
      </c>
      <c r="C84" s="142">
        <f>sRGB_Data!G1101</f>
        <v>254.482</v>
      </c>
      <c r="D84" s="96">
        <f t="shared" si="36"/>
        <v>-0.150339295453061</v>
      </c>
      <c r="E84" s="96">
        <f t="shared" si="37"/>
        <v>-0.0562921620997924</v>
      </c>
      <c r="F84" s="139">
        <f t="shared" si="35"/>
        <v>253.06</v>
      </c>
      <c r="G84" s="139">
        <f t="shared" si="38"/>
        <v>-0.127603482545252</v>
      </c>
    </row>
    <row r="85" spans="2:7">
      <c r="B85" s="96">
        <v>240</v>
      </c>
      <c r="C85" s="142">
        <f>sRGB_Data!G1103</f>
        <v>303.2573</v>
      </c>
      <c r="D85" s="96">
        <f t="shared" si="36"/>
        <v>-0.0741721429212772</v>
      </c>
      <c r="E85" s="96">
        <f t="shared" si="37"/>
        <v>-0.0263289387223491</v>
      </c>
      <c r="F85" s="139">
        <f t="shared" si="35"/>
        <v>295.82</v>
      </c>
      <c r="G85" s="139">
        <f t="shared" si="38"/>
        <v>-0.0597994535184251</v>
      </c>
    </row>
    <row r="86" spans="2:7">
      <c r="B86" s="96">
        <v>255</v>
      </c>
      <c r="C86" s="142">
        <f>sRGB_Data!G1105</f>
        <v>359.7268</v>
      </c>
      <c r="D86" s="96">
        <f t="shared" si="36"/>
        <v>0</v>
      </c>
      <c r="E86" s="96">
        <f t="shared" si="37"/>
        <v>0</v>
      </c>
      <c r="F86" s="139">
        <f t="shared" si="35"/>
        <v>339.49</v>
      </c>
      <c r="G86" s="139">
        <f t="shared" si="38"/>
        <v>0</v>
      </c>
    </row>
    <row r="88" spans="1:1">
      <c r="A88" s="138" t="s">
        <v>88</v>
      </c>
    </row>
    <row r="89" ht="23" spans="2:11">
      <c r="B89" s="143" t="s">
        <v>89</v>
      </c>
      <c r="C89" s="143" t="s">
        <v>90</v>
      </c>
      <c r="D89" s="143" t="s">
        <v>91</v>
      </c>
      <c r="E89" s="143" t="s">
        <v>92</v>
      </c>
      <c r="F89" s="143" t="s">
        <v>93</v>
      </c>
      <c r="G89" s="143" t="s">
        <v>94</v>
      </c>
      <c r="H89" s="143" t="s">
        <v>95</v>
      </c>
      <c r="I89" s="143" t="s">
        <v>96</v>
      </c>
      <c r="J89" s="143" t="s">
        <v>97</v>
      </c>
      <c r="K89" s="143" t="s">
        <v>98</v>
      </c>
    </row>
    <row r="90" spans="1:12">
      <c r="A90" s="31">
        <v>0</v>
      </c>
      <c r="B90" s="144">
        <f>sRGB_Data!H771</f>
        <v>0</v>
      </c>
      <c r="C90" s="144">
        <f>sRGB_Data!I771</f>
        <v>0</v>
      </c>
      <c r="D90" s="144">
        <f>B90-0.19783</f>
        <v>-0.19783</v>
      </c>
      <c r="E90" s="144">
        <f>C90-0.46832</f>
        <v>-0.46832</v>
      </c>
      <c r="F90" s="144">
        <f>(D90^2+E90^2)^0.5</f>
        <v>0.508389940203384</v>
      </c>
      <c r="G90" s="31">
        <f>sRGB_Data!C771</f>
        <v>0</v>
      </c>
      <c r="H90" s="31">
        <f>(A90/255)^2.2*($G$345-$G$90)+$G$90</f>
        <v>0</v>
      </c>
      <c r="I90" s="31">
        <f>(A90/255)^2.1*($G$345-$G$90)+$G$90</f>
        <v>0</v>
      </c>
      <c r="J90" s="31">
        <f>(A90/255)^2.3*($G$345-$G$90)+$G$90</f>
        <v>0</v>
      </c>
      <c r="K90" s="31">
        <f>ROUND(IF((A90/255)&gt;0.04045,(((A90/255)+0.055)/1.055)^2.4,(A90/255)/12.92)*($G$345-$G$90)+$G$90,2)</f>
        <v>0</v>
      </c>
      <c r="L90" s="145" t="e">
        <f>(G90-K90)/K90</f>
        <v>#DIV/0!</v>
      </c>
    </row>
    <row r="91" spans="1:12">
      <c r="A91" s="31">
        <v>1</v>
      </c>
      <c r="B91" s="144">
        <f>sRGB_Data!H772</f>
        <v>0</v>
      </c>
      <c r="C91" s="144">
        <f>sRGB_Data!I772</f>
        <v>0</v>
      </c>
      <c r="D91" s="144">
        <f>B91-0.19783</f>
        <v>-0.19783</v>
      </c>
      <c r="E91" s="144">
        <f>C91-0.46832</f>
        <v>-0.46832</v>
      </c>
      <c r="F91" s="144">
        <f>(D91^2+E91^2)^0.5</f>
        <v>0.508389940203384</v>
      </c>
      <c r="G91" s="31">
        <f>sRGB_Data!C772</f>
        <v>0</v>
      </c>
      <c r="H91" s="31">
        <f t="shared" ref="H91:H154" si="39">(A91/255)^2.2*($G$345-$G$90)+$G$90</f>
        <v>0.00172360834975566</v>
      </c>
      <c r="I91" s="31">
        <f t="shared" ref="I91:I154" si="40">(A91/255)^2.1*($G$345-$G$90)+$G$90</f>
        <v>0.00299980211742236</v>
      </c>
      <c r="J91" s="31">
        <f t="shared" ref="J91:J154" si="41">(A91/255)^2.3*($G$345-$G$90)+$G$90</f>
        <v>0.000990340571497493</v>
      </c>
      <c r="K91" s="31">
        <f t="shared" ref="K91:K154" si="42">ROUND(IF((A91/255)&gt;0.04045,(((A91/255)+0.055)/1.055)^2.4,(A91/255)/12.92)*($G$345-$G$90)+$G$90,2)</f>
        <v>0.1</v>
      </c>
      <c r="L91" s="145">
        <f t="shared" ref="L91:L154" si="43">(G91-K91)/K91</f>
        <v>-1</v>
      </c>
    </row>
    <row r="92" spans="1:12">
      <c r="A92" s="31">
        <v>2</v>
      </c>
      <c r="B92" s="144">
        <f>sRGB_Data!H773</f>
        <v>0</v>
      </c>
      <c r="C92" s="144">
        <f>sRGB_Data!I773</f>
        <v>0</v>
      </c>
      <c r="D92" s="144">
        <f t="shared" ref="D92:D155" si="44">B92-0.19783</f>
        <v>-0.19783</v>
      </c>
      <c r="E92" s="144">
        <f t="shared" ref="E92:E155" si="45">C92-0.46832</f>
        <v>-0.46832</v>
      </c>
      <c r="F92" s="144">
        <f t="shared" ref="F92:F155" si="46">(D92^2+E92^2)^0.5</f>
        <v>0.508389940203384</v>
      </c>
      <c r="G92" s="31">
        <f>sRGB_Data!C773</f>
        <v>0</v>
      </c>
      <c r="H92" s="31">
        <f t="shared" si="39"/>
        <v>0.00791962430409391</v>
      </c>
      <c r="I92" s="31">
        <f t="shared" si="40"/>
        <v>0.0128604332092538</v>
      </c>
      <c r="J92" s="31">
        <f t="shared" si="41"/>
        <v>0.00487700904763179</v>
      </c>
      <c r="K92" s="31">
        <f t="shared" si="42"/>
        <v>0.21</v>
      </c>
      <c r="L92" s="145">
        <f t="shared" si="43"/>
        <v>-1</v>
      </c>
    </row>
    <row r="93" spans="1:12">
      <c r="A93" s="31">
        <v>3</v>
      </c>
      <c r="B93" s="144">
        <f>sRGB_Data!H774</f>
        <v>0</v>
      </c>
      <c r="C93" s="144">
        <f>sRGB_Data!I774</f>
        <v>0</v>
      </c>
      <c r="D93" s="144">
        <f t="shared" si="44"/>
        <v>-0.19783</v>
      </c>
      <c r="E93" s="144">
        <f t="shared" si="45"/>
        <v>-0.46832</v>
      </c>
      <c r="F93" s="144">
        <f t="shared" si="46"/>
        <v>0.508389940203384</v>
      </c>
      <c r="G93" s="31">
        <f>sRGB_Data!C774</f>
        <v>0</v>
      </c>
      <c r="H93" s="31">
        <f t="shared" si="39"/>
        <v>0.0193243702416324</v>
      </c>
      <c r="I93" s="31">
        <f t="shared" si="40"/>
        <v>0.0301333379469396</v>
      </c>
      <c r="J93" s="31">
        <f t="shared" si="41"/>
        <v>0.0123926292498112</v>
      </c>
      <c r="K93" s="31">
        <f t="shared" si="42"/>
        <v>0.31</v>
      </c>
      <c r="L93" s="145">
        <f t="shared" si="43"/>
        <v>-1</v>
      </c>
    </row>
    <row r="94" spans="1:12">
      <c r="A94" s="31">
        <v>4</v>
      </c>
      <c r="B94" s="144">
        <f>sRGB_Data!H775</f>
        <v>0</v>
      </c>
      <c r="C94" s="144">
        <f>sRGB_Data!I775</f>
        <v>0</v>
      </c>
      <c r="D94" s="144">
        <f t="shared" si="44"/>
        <v>-0.19783</v>
      </c>
      <c r="E94" s="144">
        <f t="shared" si="45"/>
        <v>-0.46832</v>
      </c>
      <c r="F94" s="144">
        <f t="shared" si="46"/>
        <v>0.508389940203384</v>
      </c>
      <c r="G94" s="31">
        <f>sRGB_Data!C775</f>
        <v>0</v>
      </c>
      <c r="H94" s="31">
        <f t="shared" si="39"/>
        <v>0.0363890376412289</v>
      </c>
      <c r="I94" s="31">
        <f t="shared" si="40"/>
        <v>0.0551338841215949</v>
      </c>
      <c r="J94" s="31">
        <f t="shared" si="41"/>
        <v>0.0240172097712979</v>
      </c>
      <c r="K94" s="31">
        <f t="shared" si="42"/>
        <v>0.41</v>
      </c>
      <c r="L94" s="145">
        <f t="shared" si="43"/>
        <v>-1</v>
      </c>
    </row>
    <row r="95" spans="1:12">
      <c r="A95" s="31">
        <v>5</v>
      </c>
      <c r="B95" s="144">
        <f>sRGB_Data!H776</f>
        <v>0</v>
      </c>
      <c r="C95" s="144">
        <f>sRGB_Data!I776</f>
        <v>0</v>
      </c>
      <c r="D95" s="144">
        <f t="shared" si="44"/>
        <v>-0.19783</v>
      </c>
      <c r="E95" s="144">
        <f t="shared" si="45"/>
        <v>-0.46832</v>
      </c>
      <c r="F95" s="144">
        <f t="shared" si="46"/>
        <v>0.508389940203384</v>
      </c>
      <c r="G95" s="31">
        <f>sRGB_Data!C776</f>
        <v>0</v>
      </c>
      <c r="H95" s="31">
        <f t="shared" si="39"/>
        <v>0.0594528391225025</v>
      </c>
      <c r="I95" s="31">
        <f t="shared" si="40"/>
        <v>0.0880906098159962</v>
      </c>
      <c r="J95" s="31">
        <f t="shared" si="41"/>
        <v>0.0401250495042472</v>
      </c>
      <c r="K95" s="31">
        <f t="shared" si="42"/>
        <v>0.52</v>
      </c>
      <c r="L95" s="145">
        <f t="shared" si="43"/>
        <v>-1</v>
      </c>
    </row>
    <row r="96" spans="1:12">
      <c r="A96" s="31">
        <v>6</v>
      </c>
      <c r="B96" s="144">
        <f>sRGB_Data!H777</f>
        <v>0</v>
      </c>
      <c r="C96" s="144">
        <f>sRGB_Data!I777</f>
        <v>0</v>
      </c>
      <c r="D96" s="144">
        <f t="shared" si="44"/>
        <v>-0.19783</v>
      </c>
      <c r="E96" s="144">
        <f t="shared" si="45"/>
        <v>-0.46832</v>
      </c>
      <c r="F96" s="144">
        <f t="shared" si="46"/>
        <v>0.508389940203384</v>
      </c>
      <c r="G96" s="31">
        <f>sRGB_Data!C777</f>
        <v>0</v>
      </c>
      <c r="H96" s="31">
        <f t="shared" si="39"/>
        <v>0.0887914892316673</v>
      </c>
      <c r="I96" s="31">
        <f t="shared" si="40"/>
        <v>0.129184447796671</v>
      </c>
      <c r="J96" s="31">
        <f t="shared" si="41"/>
        <v>0.0610284650702395</v>
      </c>
      <c r="K96" s="31">
        <f t="shared" si="42"/>
        <v>0.62</v>
      </c>
      <c r="L96" s="145">
        <f t="shared" si="43"/>
        <v>-1</v>
      </c>
    </row>
    <row r="97" spans="1:12">
      <c r="A97" s="31">
        <v>7</v>
      </c>
      <c r="B97" s="144">
        <f>sRGB_Data!H778</f>
        <v>0</v>
      </c>
      <c r="C97" s="144">
        <f>sRGB_Data!I778</f>
        <v>0</v>
      </c>
      <c r="D97" s="144">
        <f t="shared" si="44"/>
        <v>-0.19783</v>
      </c>
      <c r="E97" s="144">
        <f t="shared" si="45"/>
        <v>-0.46832</v>
      </c>
      <c r="F97" s="144">
        <f t="shared" si="46"/>
        <v>0.508389940203384</v>
      </c>
      <c r="G97" s="31">
        <f>sRGB_Data!C778</f>
        <v>0</v>
      </c>
      <c r="H97" s="31">
        <f t="shared" si="39"/>
        <v>0.124639092239814</v>
      </c>
      <c r="I97" s="31">
        <f t="shared" si="40"/>
        <v>0.178565885337558</v>
      </c>
      <c r="J97" s="31">
        <f t="shared" si="41"/>
        <v>0.0869981591668425</v>
      </c>
      <c r="K97" s="31">
        <f t="shared" si="42"/>
        <v>0.72</v>
      </c>
      <c r="L97" s="145">
        <f t="shared" si="43"/>
        <v>-1</v>
      </c>
    </row>
    <row r="98" spans="1:12">
      <c r="A98" s="31">
        <v>8</v>
      </c>
      <c r="B98" s="144">
        <f>sRGB_Data!H779</f>
        <v>0</v>
      </c>
      <c r="C98" s="144">
        <f>sRGB_Data!I779</f>
        <v>0</v>
      </c>
      <c r="D98" s="144">
        <f t="shared" si="44"/>
        <v>-0.19783</v>
      </c>
      <c r="E98" s="144">
        <f t="shared" si="45"/>
        <v>-0.46832</v>
      </c>
      <c r="F98" s="144">
        <f t="shared" si="46"/>
        <v>0.508389940203384</v>
      </c>
      <c r="G98" s="31">
        <f>sRGB_Data!C779</f>
        <v>0</v>
      </c>
      <c r="H98" s="31">
        <f t="shared" si="39"/>
        <v>0.16720011071362</v>
      </c>
      <c r="I98" s="31">
        <f t="shared" si="40"/>
        <v>0.236364135552306</v>
      </c>
      <c r="J98" s="31">
        <f t="shared" si="41"/>
        <v>0.118274614536266</v>
      </c>
      <c r="K98" s="31">
        <f t="shared" si="42"/>
        <v>0.82</v>
      </c>
      <c r="L98" s="145">
        <f t="shared" si="43"/>
        <v>-1</v>
      </c>
    </row>
    <row r="99" spans="1:12">
      <c r="A99" s="31">
        <v>9</v>
      </c>
      <c r="B99" s="144">
        <f>sRGB_Data!H780</f>
        <v>0</v>
      </c>
      <c r="C99" s="144">
        <f>sRGB_Data!I780</f>
        <v>0</v>
      </c>
      <c r="D99" s="144">
        <f t="shared" si="44"/>
        <v>-0.19783</v>
      </c>
      <c r="E99" s="144">
        <f t="shared" si="45"/>
        <v>-0.46832</v>
      </c>
      <c r="F99" s="144">
        <f t="shared" si="46"/>
        <v>0.508389940203384</v>
      </c>
      <c r="G99" s="31">
        <f>sRGB_Data!C780</f>
        <v>0</v>
      </c>
      <c r="H99" s="31">
        <f t="shared" si="39"/>
        <v>0.216656693087282</v>
      </c>
      <c r="I99" s="31">
        <f t="shared" si="40"/>
        <v>0.302692651142171</v>
      </c>
      <c r="J99" s="31">
        <f t="shared" si="41"/>
        <v>0.155075197506099</v>
      </c>
      <c r="K99" s="31">
        <f t="shared" si="42"/>
        <v>0.93</v>
      </c>
      <c r="L99" s="145">
        <f t="shared" si="43"/>
        <v>-1</v>
      </c>
    </row>
    <row r="100" spans="1:12">
      <c r="A100" s="31">
        <v>10</v>
      </c>
      <c r="B100" s="144">
        <f>sRGB_Data!H781</f>
        <v>0</v>
      </c>
      <c r="C100" s="144">
        <f>sRGB_Data!I781</f>
        <v>0</v>
      </c>
      <c r="D100" s="144">
        <f t="shared" si="44"/>
        <v>-0.19783</v>
      </c>
      <c r="E100" s="144">
        <f t="shared" si="45"/>
        <v>-0.46832</v>
      </c>
      <c r="F100" s="144">
        <f t="shared" si="46"/>
        <v>0.508389940203384</v>
      </c>
      <c r="G100" s="31">
        <f>sRGB_Data!C781</f>
        <v>0</v>
      </c>
      <c r="H100" s="31">
        <f t="shared" si="39"/>
        <v>0.273173513999688</v>
      </c>
      <c r="I100" s="31">
        <f t="shared" si="40"/>
        <v>0.377652711597696</v>
      </c>
      <c r="J100" s="31">
        <f t="shared" si="41"/>
        <v>0.197598922129369</v>
      </c>
      <c r="K100" s="31">
        <f t="shared" si="42"/>
        <v>1.03</v>
      </c>
      <c r="L100" s="145">
        <f t="shared" si="43"/>
        <v>-1</v>
      </c>
    </row>
    <row r="101" spans="1:12">
      <c r="A101" s="31">
        <v>11</v>
      </c>
      <c r="B101" s="144">
        <f>sRGB_Data!H782</f>
        <v>0</v>
      </c>
      <c r="C101" s="144">
        <f>sRGB_Data!I782</f>
        <v>0</v>
      </c>
      <c r="D101" s="144">
        <f t="shared" si="44"/>
        <v>-0.19783</v>
      </c>
      <c r="E101" s="144">
        <f t="shared" si="45"/>
        <v>-0.46832</v>
      </c>
      <c r="F101" s="144">
        <f t="shared" si="46"/>
        <v>0.508389940203384</v>
      </c>
      <c r="G101" s="31">
        <f>sRGB_Data!C782</f>
        <v>0</v>
      </c>
      <c r="H101" s="31">
        <f t="shared" si="39"/>
        <v>0.336901152490193</v>
      </c>
      <c r="I101" s="31">
        <f t="shared" si="40"/>
        <v>0.461335894201984</v>
      </c>
      <c r="J101" s="31">
        <f t="shared" si="41"/>
        <v>0.24602981900109</v>
      </c>
      <c r="K101" s="31">
        <f t="shared" si="42"/>
        <v>1.14</v>
      </c>
      <c r="L101" s="145">
        <f t="shared" si="43"/>
        <v>-1</v>
      </c>
    </row>
    <row r="102" spans="1:12">
      <c r="A102" s="31">
        <v>12</v>
      </c>
      <c r="B102" s="144">
        <f>sRGB_Data!H783</f>
        <v>0</v>
      </c>
      <c r="C102" s="144">
        <f>sRGB_Data!I783</f>
        <v>0</v>
      </c>
      <c r="D102" s="144">
        <f t="shared" si="44"/>
        <v>-0.19783</v>
      </c>
      <c r="E102" s="144">
        <f t="shared" si="45"/>
        <v>-0.46832</v>
      </c>
      <c r="F102" s="144">
        <f t="shared" si="46"/>
        <v>0.508389940203384</v>
      </c>
      <c r="G102" s="31">
        <f>sRGB_Data!C783</f>
        <v>0</v>
      </c>
      <c r="H102" s="31">
        <f t="shared" si="39"/>
        <v>0.407978550472613</v>
      </c>
      <c r="I102" s="31">
        <f t="shared" si="40"/>
        <v>0.553825851683508</v>
      </c>
      <c r="J102" s="31">
        <f t="shared" si="41"/>
        <v>0.300539415304963</v>
      </c>
      <c r="K102" s="31">
        <f t="shared" si="42"/>
        <v>1.25</v>
      </c>
      <c r="L102" s="145">
        <f t="shared" si="43"/>
        <v>-1</v>
      </c>
    </row>
    <row r="103" spans="1:12">
      <c r="A103" s="31">
        <v>13</v>
      </c>
      <c r="B103" s="144">
        <f>sRGB_Data!H784</f>
        <v>0</v>
      </c>
      <c r="C103" s="144">
        <f>sRGB_Data!I784</f>
        <v>0</v>
      </c>
      <c r="D103" s="144">
        <f t="shared" si="44"/>
        <v>-0.19783</v>
      </c>
      <c r="E103" s="144">
        <f t="shared" si="45"/>
        <v>-0.46832</v>
      </c>
      <c r="F103" s="144">
        <f t="shared" si="46"/>
        <v>0.508389940203384</v>
      </c>
      <c r="G103" s="31">
        <f>sRGB_Data!C784</f>
        <v>0</v>
      </c>
      <c r="H103" s="31">
        <f t="shared" si="39"/>
        <v>0.486534861847701</v>
      </c>
      <c r="I103" s="31">
        <f t="shared" si="40"/>
        <v>0.65519963555411</v>
      </c>
      <c r="J103" s="31">
        <f t="shared" si="41"/>
        <v>0.361288619449503</v>
      </c>
      <c r="K103" s="31">
        <f t="shared" si="42"/>
        <v>1.37</v>
      </c>
      <c r="L103" s="145">
        <f t="shared" si="43"/>
        <v>-1</v>
      </c>
    </row>
    <row r="104" spans="1:12">
      <c r="A104" s="31">
        <v>14</v>
      </c>
      <c r="B104" s="144">
        <f>sRGB_Data!H785</f>
        <v>0</v>
      </c>
      <c r="C104" s="144">
        <f>sRGB_Data!I785</f>
        <v>0</v>
      </c>
      <c r="D104" s="144">
        <f t="shared" si="44"/>
        <v>-0.19783</v>
      </c>
      <c r="E104" s="144">
        <f t="shared" si="45"/>
        <v>-0.46832</v>
      </c>
      <c r="F104" s="144">
        <f t="shared" si="46"/>
        <v>0.508389940203384</v>
      </c>
      <c r="G104" s="31">
        <f>sRGB_Data!C785</f>
        <v>0</v>
      </c>
      <c r="H104" s="31">
        <f t="shared" si="39"/>
        <v>0.572690880896794</v>
      </c>
      <c r="I104" s="31">
        <f t="shared" si="40"/>
        <v>0.765528708876371</v>
      </c>
      <c r="J104" s="31">
        <f t="shared" si="41"/>
        <v>0.4284291905182</v>
      </c>
      <c r="K104" s="31">
        <f t="shared" si="42"/>
        <v>1.49</v>
      </c>
      <c r="L104" s="145">
        <f t="shared" si="43"/>
        <v>-1</v>
      </c>
    </row>
    <row r="105" spans="1:12">
      <c r="A105" s="31">
        <v>15</v>
      </c>
      <c r="B105" s="144">
        <f>sRGB_Data!H786</f>
        <v>0</v>
      </c>
      <c r="C105" s="144">
        <f>sRGB_Data!I786</f>
        <v>0</v>
      </c>
      <c r="D105" s="144">
        <f t="shared" si="44"/>
        <v>-0.19783</v>
      </c>
      <c r="E105" s="144">
        <f t="shared" si="45"/>
        <v>-0.46832</v>
      </c>
      <c r="F105" s="144">
        <f t="shared" si="46"/>
        <v>0.508389940203384</v>
      </c>
      <c r="G105" s="31">
        <f>sRGB_Data!C786</f>
        <v>0</v>
      </c>
      <c r="H105" s="31">
        <f t="shared" si="39"/>
        <v>0.666560170285967</v>
      </c>
      <c r="I105" s="31">
        <f t="shared" si="40"/>
        <v>0.884879739273707</v>
      </c>
      <c r="J105" s="31">
        <f t="shared" si="41"/>
        <v>0.502104908601856</v>
      </c>
      <c r="K105" s="31">
        <f t="shared" si="42"/>
        <v>1.62</v>
      </c>
      <c r="L105" s="145">
        <f t="shared" si="43"/>
        <v>-1</v>
      </c>
    </row>
    <row r="106" spans="1:12">
      <c r="A106" s="31">
        <v>16</v>
      </c>
      <c r="B106" s="144">
        <f>sRGB_Data!H787</f>
        <v>0</v>
      </c>
      <c r="C106" s="144">
        <f>sRGB_Data!I787</f>
        <v>0</v>
      </c>
      <c r="D106" s="144">
        <f t="shared" si="44"/>
        <v>-0.19783</v>
      </c>
      <c r="E106" s="144">
        <f t="shared" si="45"/>
        <v>-0.46832</v>
      </c>
      <c r="F106" s="144">
        <f t="shared" si="46"/>
        <v>0.508389940203384</v>
      </c>
      <c r="G106" s="31">
        <f>sRGB_Data!C787</f>
        <v>0</v>
      </c>
      <c r="H106" s="31">
        <f t="shared" si="39"/>
        <v>0.768249968528227</v>
      </c>
      <c r="I106" s="31">
        <f t="shared" si="40"/>
        <v>1.01331523192117</v>
      </c>
      <c r="J106" s="31">
        <f t="shared" si="41"/>
        <v>0.582452523707387</v>
      </c>
      <c r="K106" s="31">
        <f t="shared" si="42"/>
        <v>1.76</v>
      </c>
      <c r="L106" s="145">
        <f t="shared" si="43"/>
        <v>-1</v>
      </c>
    </row>
    <row r="107" spans="1:12">
      <c r="A107" s="31">
        <v>17</v>
      </c>
      <c r="B107" s="144">
        <f>sRGB_Data!H788</f>
        <v>0</v>
      </c>
      <c r="C107" s="144">
        <f>sRGB_Data!I788</f>
        <v>0</v>
      </c>
      <c r="D107" s="144">
        <f t="shared" si="44"/>
        <v>-0.19783</v>
      </c>
      <c r="E107" s="144">
        <f t="shared" si="45"/>
        <v>-0.46832</v>
      </c>
      <c r="F107" s="144">
        <f t="shared" si="46"/>
        <v>0.508389940203384</v>
      </c>
      <c r="G107" s="31">
        <f>sRGB_Data!C788</f>
        <v>0</v>
      </c>
      <c r="H107" s="31">
        <f t="shared" si="39"/>
        <v>0.877861931665538</v>
      </c>
      <c r="I107" s="31">
        <f t="shared" si="40"/>
        <v>1.15089404316071</v>
      </c>
      <c r="J107" s="31">
        <f t="shared" si="41"/>
        <v>0.669602536955642</v>
      </c>
      <c r="K107" s="31">
        <f t="shared" si="42"/>
        <v>1.9</v>
      </c>
      <c r="L107" s="145">
        <f t="shared" si="43"/>
        <v>-1</v>
      </c>
    </row>
    <row r="108" spans="1:12">
      <c r="A108" s="31">
        <v>18</v>
      </c>
      <c r="B108" s="144">
        <f>sRGB_Data!H789</f>
        <v>0</v>
      </c>
      <c r="C108" s="144">
        <f>sRGB_Data!I789</f>
        <v>0</v>
      </c>
      <c r="D108" s="144">
        <f t="shared" si="44"/>
        <v>-0.19783</v>
      </c>
      <c r="E108" s="144">
        <f t="shared" si="45"/>
        <v>-0.46832</v>
      </c>
      <c r="F108" s="144">
        <f t="shared" si="46"/>
        <v>0.508389940203384</v>
      </c>
      <c r="G108" s="31">
        <f>sRGB_Data!C789</f>
        <v>0</v>
      </c>
      <c r="H108" s="31">
        <f t="shared" si="39"/>
        <v>0.995492747793835</v>
      </c>
      <c r="I108" s="31">
        <f t="shared" si="40"/>
        <v>1.29767180319574</v>
      </c>
      <c r="J108" s="31">
        <f t="shared" si="41"/>
        <v>0.763679852231974</v>
      </c>
      <c r="K108" s="31">
        <f t="shared" si="42"/>
        <v>2.05</v>
      </c>
      <c r="L108" s="145">
        <f t="shared" si="43"/>
        <v>-1</v>
      </c>
    </row>
    <row r="109" spans="1:12">
      <c r="A109" s="31">
        <v>19</v>
      </c>
      <c r="B109" s="144">
        <f>sRGB_Data!H790</f>
        <v>0</v>
      </c>
      <c r="C109" s="144">
        <f>sRGB_Data!I790</f>
        <v>0</v>
      </c>
      <c r="D109" s="144">
        <f t="shared" si="44"/>
        <v>-0.19783</v>
      </c>
      <c r="E109" s="144">
        <f t="shared" si="45"/>
        <v>-0.46832</v>
      </c>
      <c r="F109" s="144">
        <f t="shared" si="46"/>
        <v>0.508389940203384</v>
      </c>
      <c r="G109" s="31">
        <f>sRGB_Data!C790</f>
        <v>0</v>
      </c>
      <c r="H109" s="31">
        <f t="shared" si="39"/>
        <v>1.12123465233492</v>
      </c>
      <c r="I109" s="31">
        <f t="shared" si="40"/>
        <v>1.45370126828203</v>
      </c>
      <c r="J109" s="31">
        <f t="shared" si="41"/>
        <v>0.864804326051326</v>
      </c>
      <c r="K109" s="31">
        <f t="shared" si="42"/>
        <v>2.21</v>
      </c>
      <c r="L109" s="145">
        <f t="shared" si="43"/>
        <v>-1</v>
      </c>
    </row>
    <row r="110" spans="1:12">
      <c r="A110" s="31">
        <v>20</v>
      </c>
      <c r="B110" s="144">
        <f>sRGB_Data!H791</f>
        <v>0</v>
      </c>
      <c r="C110" s="144">
        <f>sRGB_Data!I791</f>
        <v>0</v>
      </c>
      <c r="D110" s="144">
        <f t="shared" si="44"/>
        <v>-0.19783</v>
      </c>
      <c r="E110" s="144">
        <f t="shared" si="45"/>
        <v>-0.46832</v>
      </c>
      <c r="F110" s="144">
        <f t="shared" si="46"/>
        <v>0.508389940203384</v>
      </c>
      <c r="G110" s="31">
        <f>sRGB_Data!C791</f>
        <v>0</v>
      </c>
      <c r="H110" s="31">
        <f t="shared" si="39"/>
        <v>1.2551758646408</v>
      </c>
      <c r="I110" s="31">
        <f t="shared" si="40"/>
        <v>1.61903261738113</v>
      </c>
      <c r="J110" s="31">
        <f t="shared" si="41"/>
        <v>0.973091236250197</v>
      </c>
      <c r="K110" s="31">
        <f t="shared" si="42"/>
        <v>2.37</v>
      </c>
      <c r="L110" s="145">
        <f t="shared" si="43"/>
        <v>-1</v>
      </c>
    </row>
    <row r="111" spans="1:12">
      <c r="A111" s="31">
        <v>21</v>
      </c>
      <c r="B111" s="144">
        <f>sRGB_Data!H792</f>
        <v>0</v>
      </c>
      <c r="C111" s="144">
        <f>sRGB_Data!I792</f>
        <v>0</v>
      </c>
      <c r="D111" s="144">
        <f t="shared" si="44"/>
        <v>-0.19783</v>
      </c>
      <c r="E111" s="144">
        <f t="shared" si="45"/>
        <v>-0.46832</v>
      </c>
      <c r="F111" s="144">
        <f t="shared" si="46"/>
        <v>0.508389940203384</v>
      </c>
      <c r="G111" s="31">
        <f>sRGB_Data!C792</f>
        <v>0</v>
      </c>
      <c r="H111" s="31">
        <f t="shared" si="39"/>
        <v>1.39740096139856</v>
      </c>
      <c r="I111" s="31">
        <f t="shared" si="40"/>
        <v>1.79371370445416</v>
      </c>
      <c r="J111" s="31">
        <f t="shared" si="41"/>
        <v>1.08865168508698</v>
      </c>
      <c r="K111" s="31">
        <f t="shared" si="42"/>
        <v>2.55</v>
      </c>
      <c r="L111" s="145">
        <f t="shared" si="43"/>
        <v>-1</v>
      </c>
    </row>
    <row r="112" spans="1:12">
      <c r="A112" s="31">
        <v>22</v>
      </c>
      <c r="B112" s="144">
        <f>sRGB_Data!H793</f>
        <v>0</v>
      </c>
      <c r="C112" s="144">
        <f>sRGB_Data!I793</f>
        <v>0</v>
      </c>
      <c r="D112" s="144">
        <f t="shared" si="44"/>
        <v>-0.19783</v>
      </c>
      <c r="E112" s="144">
        <f t="shared" si="45"/>
        <v>-0.46832</v>
      </c>
      <c r="F112" s="144">
        <f t="shared" si="46"/>
        <v>0.508389940203384</v>
      </c>
      <c r="G112" s="31">
        <f>sRGB_Data!C793</f>
        <v>0</v>
      </c>
      <c r="H112" s="31">
        <f t="shared" si="39"/>
        <v>1.54799119864836</v>
      </c>
      <c r="I112" s="31">
        <f t="shared" si="40"/>
        <v>1.97779027488455</v>
      </c>
      <c r="J112" s="31">
        <f t="shared" si="41"/>
        <v>1.21159294871781</v>
      </c>
      <c r="K112" s="31">
        <f t="shared" si="42"/>
        <v>2.72</v>
      </c>
      <c r="L112" s="145">
        <f t="shared" si="43"/>
        <v>-1</v>
      </c>
    </row>
    <row r="113" spans="1:12">
      <c r="A113" s="31">
        <v>23</v>
      </c>
      <c r="B113" s="144">
        <f>sRGB_Data!H794</f>
        <v>0</v>
      </c>
      <c r="C113" s="144">
        <f>sRGB_Data!I794</f>
        <v>0</v>
      </c>
      <c r="D113" s="144">
        <f t="shared" si="44"/>
        <v>-0.19783</v>
      </c>
      <c r="E113" s="144">
        <f t="shared" si="45"/>
        <v>-0.46832</v>
      </c>
      <c r="F113" s="144">
        <f t="shared" si="46"/>
        <v>0.508389940203384</v>
      </c>
      <c r="G113" s="31">
        <f>sRGB_Data!C794</f>
        <v>0</v>
      </c>
      <c r="H113" s="31">
        <f t="shared" si="39"/>
        <v>1.70702479156789</v>
      </c>
      <c r="I113" s="31">
        <f t="shared" si="40"/>
        <v>2.17130615257154</v>
      </c>
      <c r="J113" s="31">
        <f t="shared" si="41"/>
        <v>1.34201878237038</v>
      </c>
      <c r="K113" s="31">
        <f t="shared" si="42"/>
        <v>2.91</v>
      </c>
      <c r="L113" s="145">
        <f t="shared" si="43"/>
        <v>-1</v>
      </c>
    </row>
    <row r="114" spans="1:12">
      <c r="A114" s="31">
        <v>24</v>
      </c>
      <c r="B114" s="144">
        <f>sRGB_Data!H795</f>
        <v>0</v>
      </c>
      <c r="C114" s="144">
        <f>sRGB_Data!I795</f>
        <v>0</v>
      </c>
      <c r="D114" s="144">
        <f t="shared" si="44"/>
        <v>-0.19783</v>
      </c>
      <c r="E114" s="144">
        <f t="shared" si="45"/>
        <v>-0.46832</v>
      </c>
      <c r="F114" s="144">
        <f t="shared" si="46"/>
        <v>0.508389940203384</v>
      </c>
      <c r="G114" s="31">
        <f>sRGB_Data!C795</f>
        <v>0</v>
      </c>
      <c r="H114" s="31">
        <f t="shared" si="39"/>
        <v>1.87457715920786</v>
      </c>
      <c r="I114" s="31">
        <f t="shared" si="40"/>
        <v>2.37430340280378</v>
      </c>
      <c r="J114" s="31">
        <f t="shared" si="41"/>
        <v>1.48002968857061</v>
      </c>
      <c r="K114" s="31">
        <f t="shared" si="42"/>
        <v>3.1</v>
      </c>
      <c r="L114" s="145">
        <f t="shared" si="43"/>
        <v>-1</v>
      </c>
    </row>
    <row r="115" spans="1:12">
      <c r="A115" s="31">
        <v>25</v>
      </c>
      <c r="B115" s="144">
        <f>sRGB_Data!H796</f>
        <v>0</v>
      </c>
      <c r="C115" s="144">
        <f>sRGB_Data!I796</f>
        <v>0</v>
      </c>
      <c r="D115" s="144">
        <f t="shared" si="44"/>
        <v>-0.19783</v>
      </c>
      <c r="E115" s="144">
        <f t="shared" si="45"/>
        <v>-0.46832</v>
      </c>
      <c r="F115" s="144">
        <f t="shared" si="46"/>
        <v>0.508389940203384</v>
      </c>
      <c r="G115" s="31">
        <f>sRGB_Data!C796</f>
        <v>0</v>
      </c>
      <c r="H115" s="31">
        <f t="shared" si="39"/>
        <v>2.05072113988496</v>
      </c>
      <c r="I115" s="31">
        <f t="shared" si="40"/>
        <v>2.58682247495111</v>
      </c>
      <c r="J115" s="31">
        <f t="shared" si="41"/>
        <v>1.62572315429205</v>
      </c>
      <c r="K115" s="31">
        <f t="shared" si="42"/>
        <v>3.3</v>
      </c>
      <c r="L115" s="145">
        <f t="shared" si="43"/>
        <v>-1</v>
      </c>
    </row>
    <row r="116" spans="1:12">
      <c r="A116" s="31">
        <v>26</v>
      </c>
      <c r="B116" s="144">
        <f>sRGB_Data!H797</f>
        <v>0</v>
      </c>
      <c r="C116" s="144">
        <f>sRGB_Data!I797</f>
        <v>0</v>
      </c>
      <c r="D116" s="144">
        <f t="shared" si="44"/>
        <v>-0.19783</v>
      </c>
      <c r="E116" s="144">
        <f t="shared" si="45"/>
        <v>-0.46832</v>
      </c>
      <c r="F116" s="144">
        <f t="shared" si="46"/>
        <v>0.508389940203384</v>
      </c>
      <c r="G116" s="31">
        <f>sRGB_Data!C797</f>
        <v>0</v>
      </c>
      <c r="H116" s="31">
        <f t="shared" si="39"/>
        <v>2.23552718181266</v>
      </c>
      <c r="I116" s="31">
        <f t="shared" si="40"/>
        <v>2.80890232820138</v>
      </c>
      <c r="J116" s="31">
        <f t="shared" si="41"/>
        <v>1.77919386176141</v>
      </c>
      <c r="K116" s="31">
        <f t="shared" si="42"/>
        <v>3.51</v>
      </c>
      <c r="L116" s="145">
        <f t="shared" si="43"/>
        <v>-1</v>
      </c>
    </row>
    <row r="117" spans="1:12">
      <c r="A117" s="31">
        <v>27</v>
      </c>
      <c r="B117" s="144">
        <f>sRGB_Data!H798</f>
        <v>0</v>
      </c>
      <c r="C117" s="144">
        <f>sRGB_Data!I798</f>
        <v>0</v>
      </c>
      <c r="D117" s="144">
        <f t="shared" si="44"/>
        <v>-0.19783</v>
      </c>
      <c r="E117" s="144">
        <f t="shared" si="45"/>
        <v>-0.46832</v>
      </c>
      <c r="F117" s="144">
        <f t="shared" si="46"/>
        <v>0.508389940203384</v>
      </c>
      <c r="G117" s="31">
        <f>sRGB_Data!C798</f>
        <v>0</v>
      </c>
      <c r="H117" s="31">
        <f t="shared" si="39"/>
        <v>2.4290635126825</v>
      </c>
      <c r="I117" s="31">
        <f t="shared" si="40"/>
        <v>3.04058054294583</v>
      </c>
      <c r="J117" s="31">
        <f t="shared" si="41"/>
        <v>1.94053387677373</v>
      </c>
      <c r="K117" s="31">
        <f t="shared" si="42"/>
        <v>3.72</v>
      </c>
      <c r="L117" s="145">
        <f t="shared" si="43"/>
        <v>-1</v>
      </c>
    </row>
    <row r="118" spans="1:12">
      <c r="A118" s="31">
        <v>28</v>
      </c>
      <c r="B118" s="144">
        <f>sRGB_Data!H799</f>
        <v>0</v>
      </c>
      <c r="C118" s="144">
        <f>sRGB_Data!I799</f>
        <v>0</v>
      </c>
      <c r="D118" s="144">
        <f t="shared" si="44"/>
        <v>-0.19783</v>
      </c>
      <c r="E118" s="144">
        <f t="shared" si="45"/>
        <v>-0.46832</v>
      </c>
      <c r="F118" s="144">
        <f t="shared" si="46"/>
        <v>0.508389940203384</v>
      </c>
      <c r="G118" s="31">
        <f>sRGB_Data!C799</f>
        <v>0</v>
      </c>
      <c r="H118" s="31">
        <f t="shared" si="39"/>
        <v>2.6313962912318</v>
      </c>
      <c r="I118" s="31">
        <f t="shared" si="40"/>
        <v>3.28189341993346</v>
      </c>
      <c r="J118" s="31">
        <f t="shared" si="41"/>
        <v>2.10983281768146</v>
      </c>
      <c r="K118" s="31">
        <f t="shared" si="42"/>
        <v>3.94</v>
      </c>
      <c r="L118" s="145">
        <f t="shared" si="43"/>
        <v>-1</v>
      </c>
    </row>
    <row r="119" spans="1:12">
      <c r="A119" s="31">
        <v>29</v>
      </c>
      <c r="B119" s="144">
        <f>sRGB_Data!H800</f>
        <v>0</v>
      </c>
      <c r="C119" s="144">
        <f>sRGB_Data!I800</f>
        <v>0</v>
      </c>
      <c r="D119" s="144">
        <f t="shared" si="44"/>
        <v>-0.19783</v>
      </c>
      <c r="E119" s="144">
        <f t="shared" si="45"/>
        <v>-0.46832</v>
      </c>
      <c r="F119" s="144">
        <f t="shared" si="46"/>
        <v>0.508389940203384</v>
      </c>
      <c r="G119" s="31">
        <f>sRGB_Data!C800</f>
        <v>0</v>
      </c>
      <c r="H119" s="31">
        <f t="shared" si="39"/>
        <v>2.84258974330049</v>
      </c>
      <c r="I119" s="31">
        <f t="shared" si="40"/>
        <v>3.53287606893521</v>
      </c>
      <c r="J119" s="31">
        <f t="shared" si="41"/>
        <v>2.28717800767705</v>
      </c>
      <c r="K119" s="31">
        <f t="shared" si="42"/>
        <v>4.17</v>
      </c>
      <c r="L119" s="145">
        <f t="shared" si="43"/>
        <v>-1</v>
      </c>
    </row>
    <row r="120" spans="1:12">
      <c r="A120" s="31">
        <v>30</v>
      </c>
      <c r="B120" s="144">
        <f>sRGB_Data!H801</f>
        <v>0</v>
      </c>
      <c r="C120" s="144">
        <f>sRGB_Data!I801</f>
        <v>0</v>
      </c>
      <c r="D120" s="144">
        <f t="shared" si="44"/>
        <v>-0.19783</v>
      </c>
      <c r="E120" s="144">
        <f t="shared" si="45"/>
        <v>-0.46832</v>
      </c>
      <c r="F120" s="144">
        <f t="shared" si="46"/>
        <v>0.508389940203384</v>
      </c>
      <c r="G120" s="31">
        <f>sRGB_Data!C801</f>
        <v>0</v>
      </c>
      <c r="H120" s="31">
        <f t="shared" si="39"/>
        <v>3.06270628445614</v>
      </c>
      <c r="I120" s="31">
        <f t="shared" si="40"/>
        <v>3.79356248835837</v>
      </c>
      <c r="J120" s="31">
        <f t="shared" si="41"/>
        <v>2.47265461255294</v>
      </c>
      <c r="K120" s="31">
        <f t="shared" si="42"/>
        <v>4.41</v>
      </c>
      <c r="L120" s="145">
        <f t="shared" si="43"/>
        <v>-1</v>
      </c>
    </row>
    <row r="121" spans="1:12">
      <c r="A121" s="31">
        <v>31</v>
      </c>
      <c r="B121" s="144">
        <f>sRGB_Data!H802</f>
        <v>0</v>
      </c>
      <c r="C121" s="144">
        <f>sRGB_Data!I802</f>
        <v>0</v>
      </c>
      <c r="D121" s="144">
        <f t="shared" si="44"/>
        <v>-0.19783</v>
      </c>
      <c r="E121" s="144">
        <f t="shared" si="45"/>
        <v>-0.46832</v>
      </c>
      <c r="F121" s="144">
        <f t="shared" si="46"/>
        <v>0.508389940203384</v>
      </c>
      <c r="G121" s="31">
        <f>sRGB_Data!C802</f>
        <v>0</v>
      </c>
      <c r="H121" s="31">
        <f t="shared" si="39"/>
        <v>3.29180663092595</v>
      </c>
      <c r="I121" s="31">
        <f t="shared" si="40"/>
        <v>4.06398563701167</v>
      </c>
      <c r="J121" s="31">
        <f t="shared" si="41"/>
        <v>2.66634576577293</v>
      </c>
      <c r="K121" s="31">
        <f t="shared" si="42"/>
        <v>4.65</v>
      </c>
      <c r="L121" s="145">
        <f t="shared" si="43"/>
        <v>-1</v>
      </c>
    </row>
    <row r="122" spans="1:12">
      <c r="A122" s="31">
        <v>32</v>
      </c>
      <c r="B122" s="144">
        <f>sRGB_Data!H803</f>
        <v>0</v>
      </c>
      <c r="C122" s="144">
        <f>sRGB_Data!I803</f>
        <v>0</v>
      </c>
      <c r="D122" s="144">
        <f t="shared" si="44"/>
        <v>-0.19783</v>
      </c>
      <c r="E122" s="144">
        <f t="shared" si="45"/>
        <v>-0.46832</v>
      </c>
      <c r="F122" s="144">
        <f t="shared" si="46"/>
        <v>0.508389940203384</v>
      </c>
      <c r="G122" s="31">
        <f>sRGB_Data!C803</f>
        <v>0</v>
      </c>
      <c r="H122" s="31">
        <f t="shared" si="39"/>
        <v>3.52994990029959</v>
      </c>
      <c r="I122" s="31">
        <f t="shared" si="40"/>
        <v>4.34417749902769</v>
      </c>
      <c r="J122" s="31">
        <f t="shared" si="41"/>
        <v>2.86833268240399</v>
      </c>
      <c r="K122" s="31">
        <f t="shared" si="42"/>
        <v>4.9</v>
      </c>
      <c r="L122" s="145">
        <f t="shared" si="43"/>
        <v>-1</v>
      </c>
    </row>
    <row r="123" spans="1:12">
      <c r="A123" s="31">
        <v>33</v>
      </c>
      <c r="B123" s="144">
        <f>sRGB_Data!H804</f>
        <v>0</v>
      </c>
      <c r="C123" s="144">
        <f>sRGB_Data!I804</f>
        <v>0</v>
      </c>
      <c r="D123" s="144">
        <f t="shared" si="44"/>
        <v>-0.19783</v>
      </c>
      <c r="E123" s="144">
        <f t="shared" si="45"/>
        <v>-0.46832</v>
      </c>
      <c r="F123" s="144">
        <f t="shared" si="46"/>
        <v>0.508389940203384</v>
      </c>
      <c r="G123" s="31">
        <f>sRGB_Data!C804</f>
        <v>0</v>
      </c>
      <c r="H123" s="31">
        <f t="shared" si="39"/>
        <v>3.77719370324243</v>
      </c>
      <c r="I123" s="31">
        <f t="shared" si="40"/>
        <v>4.63416914279239</v>
      </c>
      <c r="J123" s="31">
        <f t="shared" si="41"/>
        <v>3.07869476322509</v>
      </c>
      <c r="K123" s="31">
        <f t="shared" si="42"/>
        <v>5.16</v>
      </c>
      <c r="L123" s="145">
        <f t="shared" si="43"/>
        <v>-1</v>
      </c>
    </row>
    <row r="124" spans="1:12">
      <c r="A124" s="31">
        <v>34</v>
      </c>
      <c r="B124" s="144">
        <f>sRGB_Data!H805</f>
        <v>0</v>
      </c>
      <c r="C124" s="144">
        <f>sRGB_Data!I805</f>
        <v>0</v>
      </c>
      <c r="D124" s="144">
        <f t="shared" si="44"/>
        <v>-0.19783</v>
      </c>
      <c r="E124" s="144">
        <f t="shared" si="45"/>
        <v>-0.46832</v>
      </c>
      <c r="F124" s="144">
        <f t="shared" si="46"/>
        <v>0.508389940203384</v>
      </c>
      <c r="G124" s="31">
        <f>sRGB_Data!C805</f>
        <v>0</v>
      </c>
      <c r="H124" s="31">
        <f t="shared" si="39"/>
        <v>4.03359422727489</v>
      </c>
      <c r="I124" s="31">
        <f t="shared" si="40"/>
        <v>4.93399077460301</v>
      </c>
      <c r="J124" s="31">
        <f t="shared" si="41"/>
        <v>3.29750969013808</v>
      </c>
      <c r="K124" s="31">
        <f t="shared" si="42"/>
        <v>5.43</v>
      </c>
      <c r="L124" s="145">
        <f t="shared" si="43"/>
        <v>-1</v>
      </c>
    </row>
    <row r="125" spans="1:12">
      <c r="A125" s="31">
        <v>35</v>
      </c>
      <c r="B125" s="144">
        <f>sRGB_Data!H806</f>
        <v>0</v>
      </c>
      <c r="C125" s="144">
        <f>sRGB_Data!I806</f>
        <v>0</v>
      </c>
      <c r="D125" s="144">
        <f t="shared" si="44"/>
        <v>-0.19783</v>
      </c>
      <c r="E125" s="144">
        <f t="shared" si="45"/>
        <v>-0.46832</v>
      </c>
      <c r="F125" s="144">
        <f t="shared" si="46"/>
        <v>0.508389940203384</v>
      </c>
      <c r="G125" s="31">
        <f>sRGB_Data!C806</f>
        <v>0</v>
      </c>
      <c r="H125" s="31">
        <f t="shared" si="39"/>
        <v>4.29920631352181</v>
      </c>
      <c r="I125" s="31">
        <f t="shared" si="40"/>
        <v>5.24367178766946</v>
      </c>
      <c r="J125" s="31">
        <f t="shared" si="41"/>
        <v>3.52485351384676</v>
      </c>
      <c r="K125" s="31">
        <f t="shared" si="42"/>
        <v>5.71</v>
      </c>
      <c r="L125" s="145">
        <f t="shared" si="43"/>
        <v>-1</v>
      </c>
    </row>
    <row r="126" spans="1:12">
      <c r="A126" s="31">
        <v>36</v>
      </c>
      <c r="B126" s="144">
        <f>sRGB_Data!H807</f>
        <v>0</v>
      </c>
      <c r="C126" s="144">
        <f>sRGB_Data!I807</f>
        <v>0</v>
      </c>
      <c r="D126" s="144">
        <f t="shared" si="44"/>
        <v>-0.19783</v>
      </c>
      <c r="E126" s="144">
        <f t="shared" si="45"/>
        <v>-0.46832</v>
      </c>
      <c r="F126" s="144">
        <f t="shared" si="46"/>
        <v>0.508389940203384</v>
      </c>
      <c r="G126" s="31">
        <f>sRGB_Data!C807</f>
        <v>0</v>
      </c>
      <c r="H126" s="31">
        <f t="shared" si="39"/>
        <v>4.57408352720903</v>
      </c>
      <c r="I126" s="31">
        <f t="shared" si="40"/>
        <v>5.56324080698725</v>
      </c>
      <c r="J126" s="31">
        <f t="shared" si="41"/>
        <v>3.76080073463786</v>
      </c>
      <c r="K126" s="31">
        <f t="shared" si="42"/>
        <v>5.99</v>
      </c>
      <c r="L126" s="145">
        <f t="shared" si="43"/>
        <v>-1</v>
      </c>
    </row>
    <row r="127" spans="1:12">
      <c r="A127" s="31">
        <v>37</v>
      </c>
      <c r="B127" s="144">
        <f>sRGB_Data!H808</f>
        <v>0</v>
      </c>
      <c r="C127" s="144">
        <f>sRGB_Data!I808</f>
        <v>0</v>
      </c>
      <c r="D127" s="144">
        <f t="shared" si="44"/>
        <v>-0.19783</v>
      </c>
      <c r="E127" s="144">
        <f t="shared" si="45"/>
        <v>-0.46832</v>
      </c>
      <c r="F127" s="144">
        <f t="shared" si="46"/>
        <v>0.508389940203384</v>
      </c>
      <c r="G127" s="31">
        <f>sRGB_Data!C808</f>
        <v>0</v>
      </c>
      <c r="H127" s="31">
        <f t="shared" si="39"/>
        <v>4.85827822257939</v>
      </c>
      <c r="I127" s="31">
        <f t="shared" si="40"/>
        <v>5.89272573053643</v>
      </c>
      <c r="J127" s="31">
        <f t="shared" si="41"/>
        <v>4.00542437698701</v>
      </c>
      <c r="K127" s="31">
        <f t="shared" si="42"/>
        <v>6.28</v>
      </c>
      <c r="L127" s="145">
        <f t="shared" si="43"/>
        <v>-1</v>
      </c>
    </row>
    <row r="128" spans="1:12">
      <c r="A128" s="31">
        <v>38</v>
      </c>
      <c r="B128" s="144">
        <f>sRGB_Data!H809</f>
        <v>0</v>
      </c>
      <c r="C128" s="144">
        <f>sRGB_Data!I809</f>
        <v>0</v>
      </c>
      <c r="D128" s="144">
        <f t="shared" si="44"/>
        <v>-0.19783</v>
      </c>
      <c r="E128" s="144">
        <f t="shared" si="45"/>
        <v>-0.46832</v>
      </c>
      <c r="F128" s="144">
        <f t="shared" si="46"/>
        <v>0.508389940203384</v>
      </c>
      <c r="G128" s="31">
        <f>sRGB_Data!C809</f>
        <v>0</v>
      </c>
      <c r="H128" s="31">
        <f t="shared" si="39"/>
        <v>5.15184160281116</v>
      </c>
      <c r="I128" s="31">
        <f t="shared" si="40"/>
        <v>6.23215376720013</v>
      </c>
      <c r="J128" s="31">
        <f t="shared" si="41"/>
        <v>4.25879605861842</v>
      </c>
      <c r="K128" s="31">
        <f t="shared" si="42"/>
        <v>6.58</v>
      </c>
      <c r="L128" s="145">
        <f t="shared" si="43"/>
        <v>-1</v>
      </c>
    </row>
    <row r="129" spans="1:12">
      <c r="A129" s="31">
        <v>39</v>
      </c>
      <c r="B129" s="144">
        <f>sRGB_Data!H810</f>
        <v>0</v>
      </c>
      <c r="C129" s="144">
        <f>sRGB_Data!I810</f>
        <v>0</v>
      </c>
      <c r="D129" s="144">
        <f t="shared" si="44"/>
        <v>-0.19783</v>
      </c>
      <c r="E129" s="144">
        <f t="shared" si="45"/>
        <v>-0.46832</v>
      </c>
      <c r="F129" s="144">
        <f t="shared" si="46"/>
        <v>0.508389940203384</v>
      </c>
      <c r="G129" s="31">
        <f>sRGB_Data!C810</f>
        <v>0</v>
      </c>
      <c r="H129" s="31">
        <f t="shared" si="39"/>
        <v>5.45482377544719</v>
      </c>
      <c r="I129" s="31">
        <f t="shared" si="40"/>
        <v>6.58155147174459</v>
      </c>
      <c r="J129" s="31">
        <f t="shared" si="41"/>
        <v>4.52098605456878</v>
      </c>
      <c r="K129" s="31">
        <f t="shared" si="42"/>
        <v>6.89</v>
      </c>
      <c r="L129" s="145">
        <f t="shared" si="43"/>
        <v>-1</v>
      </c>
    </row>
    <row r="130" spans="1:12">
      <c r="A130" s="31">
        <v>40</v>
      </c>
      <c r="B130" s="144">
        <f>sRGB_Data!H811</f>
        <v>0</v>
      </c>
      <c r="C130" s="144">
        <f>sRGB_Data!I811</f>
        <v>0</v>
      </c>
      <c r="D130" s="144">
        <f t="shared" si="44"/>
        <v>-0.19783</v>
      </c>
      <c r="E130" s="144">
        <f t="shared" si="45"/>
        <v>-0.46832</v>
      </c>
      <c r="F130" s="144">
        <f t="shared" si="46"/>
        <v>0.508389940203384</v>
      </c>
      <c r="G130" s="31">
        <f>sRGB_Data!C811</f>
        <v>0</v>
      </c>
      <c r="H130" s="31">
        <f t="shared" si="39"/>
        <v>5.7672738037795</v>
      </c>
      <c r="I130" s="31">
        <f t="shared" si="40"/>
        <v>6.94094477715908</v>
      </c>
      <c r="J130" s="31">
        <f t="shared" si="41"/>
        <v>4.79206335673731</v>
      </c>
      <c r="K130" s="31">
        <f t="shared" si="42"/>
        <v>7.2</v>
      </c>
      <c r="L130" s="145">
        <f t="shared" si="43"/>
        <v>-1</v>
      </c>
    </row>
    <row r="131" spans="1:12">
      <c r="A131" s="31">
        <v>41</v>
      </c>
      <c r="B131" s="144">
        <f>sRGB_Data!H812</f>
        <v>0</v>
      </c>
      <c r="C131" s="144">
        <f>sRGB_Data!I812</f>
        <v>0</v>
      </c>
      <c r="D131" s="144">
        <f t="shared" si="44"/>
        <v>-0.19783</v>
      </c>
      <c r="E131" s="144">
        <f t="shared" si="45"/>
        <v>-0.46832</v>
      </c>
      <c r="F131" s="144">
        <f t="shared" si="46"/>
        <v>0.508389940203384</v>
      </c>
      <c r="G131" s="31">
        <f>sRGB_Data!C812</f>
        <v>0</v>
      </c>
      <c r="H131" s="31">
        <f t="shared" si="39"/>
        <v>6.08923975457971</v>
      </c>
      <c r="I131" s="31">
        <f t="shared" si="40"/>
        <v>7.31035902461681</v>
      </c>
      <c r="J131" s="31">
        <f t="shared" si="41"/>
        <v>5.07209572934724</v>
      </c>
      <c r="K131" s="31">
        <f t="shared" si="42"/>
        <v>7.53</v>
      </c>
      <c r="L131" s="145">
        <f t="shared" si="43"/>
        <v>-1</v>
      </c>
    </row>
    <row r="132" spans="1:12">
      <c r="A132" s="31">
        <v>42</v>
      </c>
      <c r="B132" s="144">
        <f>sRGB_Data!H813</f>
        <v>0</v>
      </c>
      <c r="C132" s="144">
        <f>sRGB_Data!I813</f>
        <v>0</v>
      </c>
      <c r="D132" s="144">
        <f t="shared" si="44"/>
        <v>-0.19783</v>
      </c>
      <c r="E132" s="144">
        <f t="shared" si="45"/>
        <v>-0.46832</v>
      </c>
      <c r="F132" s="144">
        <f t="shared" si="46"/>
        <v>0.508389940203384</v>
      </c>
      <c r="G132" s="31">
        <f>sRGB_Data!C813</f>
        <v>0</v>
      </c>
      <c r="H132" s="31">
        <f t="shared" si="39"/>
        <v>6.42076874251921</v>
      </c>
      <c r="I132" s="31">
        <f t="shared" si="40"/>
        <v>7.68981899128655</v>
      </c>
      <c r="J132" s="31">
        <f t="shared" si="41"/>
        <v>5.36114976069344</v>
      </c>
      <c r="K132" s="31">
        <f t="shared" si="42"/>
        <v>7.86</v>
      </c>
      <c r="L132" s="145">
        <f t="shared" si="43"/>
        <v>-1</v>
      </c>
    </row>
    <row r="133" spans="1:12">
      <c r="A133" s="31">
        <v>43</v>
      </c>
      <c r="B133" s="144">
        <f>sRGB_Data!H814</f>
        <v>0</v>
      </c>
      <c r="C133" s="144">
        <f>sRGB_Data!I814</f>
        <v>0</v>
      </c>
      <c r="D133" s="144">
        <f t="shared" si="44"/>
        <v>-0.19783</v>
      </c>
      <c r="E133" s="144">
        <f t="shared" si="45"/>
        <v>-0.46832</v>
      </c>
      <c r="F133" s="144">
        <f t="shared" si="46"/>
        <v>0.508389940203384</v>
      </c>
      <c r="G133" s="31">
        <f>sRGB_Data!C814</f>
        <v>0</v>
      </c>
      <c r="H133" s="31">
        <f t="shared" si="39"/>
        <v>6.76190697158337</v>
      </c>
      <c r="I133" s="31">
        <f t="shared" si="40"/>
        <v>8.07934891619723</v>
      </c>
      <c r="J133" s="31">
        <f t="shared" si="41"/>
        <v>5.65929091150933</v>
      </c>
      <c r="K133" s="31">
        <f t="shared" si="42"/>
        <v>8.2</v>
      </c>
      <c r="L133" s="145">
        <f t="shared" si="43"/>
        <v>-1</v>
      </c>
    </row>
    <row r="134" spans="1:12">
      <c r="A134" s="31">
        <v>44</v>
      </c>
      <c r="B134" s="144">
        <f>sRGB_Data!H815</f>
        <v>0</v>
      </c>
      <c r="C134" s="144">
        <f>sRGB_Data!I815</f>
        <v>0</v>
      </c>
      <c r="D134" s="144">
        <f t="shared" si="44"/>
        <v>-0.19783</v>
      </c>
      <c r="E134" s="144">
        <f t="shared" si="45"/>
        <v>-0.46832</v>
      </c>
      <c r="F134" s="144">
        <f t="shared" si="46"/>
        <v>0.508389940203384</v>
      </c>
      <c r="G134" s="31">
        <f>sRGB_Data!C815</f>
        <v>0</v>
      </c>
      <c r="H134" s="31">
        <f t="shared" si="39"/>
        <v>7.11269977374903</v>
      </c>
      <c r="I134" s="31">
        <f t="shared" si="40"/>
        <v>8.47897252433449</v>
      </c>
      <c r="J134" s="31">
        <f t="shared" si="41"/>
        <v>5.96658356024811</v>
      </c>
      <c r="K134" s="31">
        <f t="shared" si="42"/>
        <v>8.55</v>
      </c>
      <c r="L134" s="145">
        <f t="shared" si="43"/>
        <v>-1</v>
      </c>
    </row>
    <row r="135" spans="1:12">
      <c r="A135" s="31">
        <v>45</v>
      </c>
      <c r="B135" s="144">
        <f>sRGB_Data!H816</f>
        <v>0</v>
      </c>
      <c r="C135" s="144">
        <f>sRGB_Data!I816</f>
        <v>0</v>
      </c>
      <c r="D135" s="144">
        <f t="shared" si="44"/>
        <v>-0.19783</v>
      </c>
      <c r="E135" s="144">
        <f t="shared" si="45"/>
        <v>-0.46832</v>
      </c>
      <c r="F135" s="144">
        <f t="shared" si="46"/>
        <v>0.508389940203384</v>
      </c>
      <c r="G135" s="31">
        <f>sRGB_Data!C816</f>
        <v>0</v>
      </c>
      <c r="H135" s="31">
        <f t="shared" si="39"/>
        <v>7.47319164516556</v>
      </c>
      <c r="I135" s="31">
        <f t="shared" si="40"/>
        <v>8.88871304912818</v>
      </c>
      <c r="J135" s="31">
        <f t="shared" si="41"/>
        <v>6.28309104554232</v>
      </c>
      <c r="K135" s="31">
        <f t="shared" si="42"/>
        <v>8.91</v>
      </c>
      <c r="L135" s="145">
        <f t="shared" si="43"/>
        <v>-1</v>
      </c>
    </row>
    <row r="136" spans="1:12">
      <c r="A136" s="31">
        <v>46</v>
      </c>
      <c r="B136" s="144">
        <f>sRGB_Data!H817</f>
        <v>0</v>
      </c>
      <c r="C136" s="144">
        <f>sRGB_Data!I817</f>
        <v>0</v>
      </c>
      <c r="D136" s="144">
        <f t="shared" si="44"/>
        <v>-0.19783</v>
      </c>
      <c r="E136" s="144">
        <f t="shared" si="45"/>
        <v>-0.46832</v>
      </c>
      <c r="F136" s="144">
        <f t="shared" si="46"/>
        <v>0.508389940203384</v>
      </c>
      <c r="G136" s="31">
        <f>sRGB_Data!C817</f>
        <v>0</v>
      </c>
      <c r="H136" s="31">
        <f t="shared" si="39"/>
        <v>7.84342628005275</v>
      </c>
      <c r="I136" s="31">
        <f t="shared" si="40"/>
        <v>9.30859325347185</v>
      </c>
      <c r="J136" s="31">
        <f t="shared" si="41"/>
        <v>6.60887570607698</v>
      </c>
      <c r="K136" s="31">
        <f t="shared" si="42"/>
        <v>9.28</v>
      </c>
      <c r="L136" s="145">
        <f t="shared" si="43"/>
        <v>-1</v>
      </c>
    </row>
    <row r="137" spans="1:12">
      <c r="A137" s="31">
        <v>47</v>
      </c>
      <c r="B137" s="144">
        <f>sRGB_Data!H818</f>
        <v>0</v>
      </c>
      <c r="C137" s="144">
        <f>sRGB_Data!I818</f>
        <v>0</v>
      </c>
      <c r="D137" s="144">
        <f t="shared" si="44"/>
        <v>-0.19783</v>
      </c>
      <c r="E137" s="144">
        <f t="shared" si="45"/>
        <v>-0.46832</v>
      </c>
      <c r="F137" s="144">
        <f t="shared" si="46"/>
        <v>0.508389940203384</v>
      </c>
      <c r="G137" s="31">
        <f>sRGB_Data!C818</f>
        <v>0</v>
      </c>
      <c r="H137" s="31">
        <f t="shared" si="39"/>
        <v>8.2234466025072</v>
      </c>
      <c r="I137" s="31">
        <f t="shared" si="40"/>
        <v>9.73863544940044</v>
      </c>
      <c r="J137" s="31">
        <f t="shared" si="41"/>
        <v>6.94399891808771</v>
      </c>
      <c r="K137" s="31">
        <f t="shared" si="42"/>
        <v>9.65</v>
      </c>
      <c r="L137" s="145">
        <f t="shared" si="43"/>
        <v>-1</v>
      </c>
    </row>
    <row r="138" spans="1:12">
      <c r="A138" s="31">
        <v>48</v>
      </c>
      <c r="B138" s="144">
        <f>sRGB_Data!H819</f>
        <v>0</v>
      </c>
      <c r="C138" s="144">
        <f>sRGB_Data!I819</f>
        <v>0</v>
      </c>
      <c r="D138" s="144">
        <f t="shared" si="44"/>
        <v>-0.19783</v>
      </c>
      <c r="E138" s="144">
        <f t="shared" si="45"/>
        <v>-0.46832</v>
      </c>
      <c r="F138" s="144">
        <f t="shared" si="46"/>
        <v>0.508389940203384</v>
      </c>
      <c r="G138" s="31">
        <f>sRGB_Data!C819</f>
        <v>0</v>
      </c>
      <c r="H138" s="31">
        <f t="shared" si="39"/>
        <v>8.61329479638834</v>
      </c>
      <c r="I138" s="31">
        <f t="shared" si="40"/>
        <v>10.1788615165388</v>
      </c>
      <c r="J138" s="31">
        <f t="shared" si="41"/>
        <v>7.28852113067329</v>
      </c>
      <c r="K138" s="31">
        <f t="shared" si="42"/>
        <v>10.03</v>
      </c>
      <c r="L138" s="145">
        <f t="shared" si="43"/>
        <v>-1</v>
      </c>
    </row>
    <row r="139" spans="1:12">
      <c r="A139" s="31">
        <v>49</v>
      </c>
      <c r="B139" s="144">
        <f>sRGB_Data!H820</f>
        <v>0</v>
      </c>
      <c r="C139" s="144">
        <f>sRGB_Data!I820</f>
        <v>0</v>
      </c>
      <c r="D139" s="144">
        <f t="shared" si="44"/>
        <v>-0.19783</v>
      </c>
      <c r="E139" s="144">
        <f t="shared" si="45"/>
        <v>-0.46832</v>
      </c>
      <c r="F139" s="144">
        <f t="shared" si="46"/>
        <v>0.508389940203384</v>
      </c>
      <c r="G139" s="31">
        <f>sRGB_Data!C820</f>
        <v>0</v>
      </c>
      <c r="H139" s="31">
        <f t="shared" si="39"/>
        <v>9.01301233343827</v>
      </c>
      <c r="I139" s="31">
        <f t="shared" si="40"/>
        <v>10.6292929194224</v>
      </c>
      <c r="J139" s="31">
        <f t="shared" si="41"/>
        <v>7.64250189909384</v>
      </c>
      <c r="K139" s="31">
        <f t="shared" si="42"/>
        <v>10.43</v>
      </c>
      <c r="L139" s="145">
        <f t="shared" si="43"/>
        <v>-1</v>
      </c>
    </row>
    <row r="140" spans="1:12">
      <c r="A140" s="31">
        <v>50</v>
      </c>
      <c r="B140" s="144">
        <f>sRGB_Data!H821</f>
        <v>0</v>
      </c>
      <c r="C140" s="144">
        <f>sRGB_Data!I821</f>
        <v>0</v>
      </c>
      <c r="D140" s="144">
        <f t="shared" si="44"/>
        <v>-0.19783</v>
      </c>
      <c r="E140" s="144">
        <f t="shared" si="45"/>
        <v>-0.46832</v>
      </c>
      <c r="F140" s="144">
        <f t="shared" si="46"/>
        <v>0.508389940203384</v>
      </c>
      <c r="G140" s="31">
        <f>sRGB_Data!C821</f>
        <v>0</v>
      </c>
      <c r="H140" s="31">
        <f t="shared" si="39"/>
        <v>9.42263999977401</v>
      </c>
      <c r="I140" s="31">
        <f t="shared" si="40"/>
        <v>11.0899507237802</v>
      </c>
      <c r="J140" s="31">
        <f t="shared" si="41"/>
        <v>8.00599991620852</v>
      </c>
      <c r="K140" s="31">
        <f t="shared" si="42"/>
        <v>10.83</v>
      </c>
      <c r="L140" s="145">
        <f t="shared" si="43"/>
        <v>-1</v>
      </c>
    </row>
    <row r="141" spans="1:12">
      <c r="A141" s="31">
        <v>51</v>
      </c>
      <c r="B141" s="144">
        <f>sRGB_Data!H822</f>
        <v>0</v>
      </c>
      <c r="C141" s="144">
        <f>sRGB_Data!I822</f>
        <v>0</v>
      </c>
      <c r="D141" s="144">
        <f t="shared" si="44"/>
        <v>-0.19783</v>
      </c>
      <c r="E141" s="144">
        <f t="shared" si="45"/>
        <v>-0.46832</v>
      </c>
      <c r="F141" s="144">
        <f t="shared" si="46"/>
        <v>0.508389940203384</v>
      </c>
      <c r="G141" s="31">
        <f>sRGB_Data!C822</f>
        <v>0</v>
      </c>
      <c r="H141" s="31">
        <f t="shared" si="39"/>
        <v>9.84221792087763</v>
      </c>
      <c r="I141" s="31">
        <f t="shared" si="40"/>
        <v>11.5608556118632</v>
      </c>
      <c r="J141" s="31">
        <f t="shared" si="41"/>
        <v>8.37907304219265</v>
      </c>
      <c r="K141" s="31">
        <f t="shared" si="42"/>
        <v>11.24</v>
      </c>
      <c r="L141" s="145">
        <f t="shared" si="43"/>
        <v>-1</v>
      </c>
    </row>
    <row r="142" spans="1:12">
      <c r="A142" s="31">
        <v>52</v>
      </c>
      <c r="B142" s="144">
        <f>sRGB_Data!H823</f>
        <v>0</v>
      </c>
      <c r="C142" s="144">
        <f>sRGB_Data!I823</f>
        <v>0</v>
      </c>
      <c r="D142" s="144">
        <f t="shared" si="44"/>
        <v>-0.19783</v>
      </c>
      <c r="E142" s="144">
        <f t="shared" si="45"/>
        <v>-0.46832</v>
      </c>
      <c r="F142" s="144">
        <f t="shared" si="46"/>
        <v>0.508389940203384</v>
      </c>
      <c r="G142" s="31">
        <f>sRGB_Data!C823</f>
        <v>0</v>
      </c>
      <c r="H142" s="31">
        <f t="shared" si="39"/>
        <v>10.2717855851974</v>
      </c>
      <c r="I142" s="31">
        <f t="shared" si="40"/>
        <v>12.0420278968906</v>
      </c>
      <c r="J142" s="31">
        <f t="shared" si="41"/>
        <v>8.76177833266052</v>
      </c>
      <c r="K142" s="31">
        <f t="shared" si="42"/>
        <v>11.66</v>
      </c>
      <c r="L142" s="145">
        <f t="shared" si="43"/>
        <v>-1</v>
      </c>
    </row>
    <row r="143" spans="1:12">
      <c r="A143" s="31">
        <v>53</v>
      </c>
      <c r="B143" s="144">
        <f>sRGB_Data!H824</f>
        <v>0</v>
      </c>
      <c r="C143" s="144">
        <f>sRGB_Data!I824</f>
        <v>0</v>
      </c>
      <c r="D143" s="144">
        <f t="shared" si="44"/>
        <v>-0.19783</v>
      </c>
      <c r="E143" s="144">
        <f t="shared" si="45"/>
        <v>-0.46832</v>
      </c>
      <c r="F143" s="144">
        <f t="shared" si="46"/>
        <v>0.508389940203384</v>
      </c>
      <c r="G143" s="31">
        <f>sRGB_Data!C824</f>
        <v>0</v>
      </c>
      <c r="H143" s="31">
        <f t="shared" si="39"/>
        <v>10.7113818664629</v>
      </c>
      <c r="I143" s="31">
        <f t="shared" si="40"/>
        <v>12.5334875366817</v>
      </c>
      <c r="J143" s="31">
        <f t="shared" si="41"/>
        <v>9.15417206530895</v>
      </c>
      <c r="K143" s="31">
        <f t="shared" si="42"/>
        <v>12.09</v>
      </c>
      <c r="L143" s="145">
        <f t="shared" si="43"/>
        <v>-1</v>
      </c>
    </row>
    <row r="144" spans="1:12">
      <c r="A144" s="31">
        <v>54</v>
      </c>
      <c r="B144" s="144">
        <f>sRGB_Data!H825</f>
        <v>0</v>
      </c>
      <c r="C144" s="144">
        <f>sRGB_Data!I825</f>
        <v>0</v>
      </c>
      <c r="D144" s="144">
        <f t="shared" si="44"/>
        <v>-0.19783</v>
      </c>
      <c r="E144" s="144">
        <f t="shared" si="45"/>
        <v>-0.46832</v>
      </c>
      <c r="F144" s="144">
        <f t="shared" si="46"/>
        <v>0.508389940203384</v>
      </c>
      <c r="G144" s="31">
        <f>sRGB_Data!C825</f>
        <v>0</v>
      </c>
      <c r="H144" s="31">
        <f t="shared" si="39"/>
        <v>11.1610450448068</v>
      </c>
      <c r="I144" s="31">
        <f t="shared" si="40"/>
        <v>13.0352541465342</v>
      </c>
      <c r="J144" s="31">
        <f t="shared" si="41"/>
        <v>9.55630976518611</v>
      </c>
      <c r="K144" s="31">
        <f t="shared" si="42"/>
        <v>12.52</v>
      </c>
      <c r="L144" s="145">
        <f t="shared" si="43"/>
        <v>-1</v>
      </c>
    </row>
    <row r="145" spans="1:12">
      <c r="A145" s="31">
        <v>55</v>
      </c>
      <c r="B145" s="144">
        <f>sRGB_Data!H826</f>
        <v>0</v>
      </c>
      <c r="C145" s="144">
        <f>sRGB_Data!I826</f>
        <v>0</v>
      </c>
      <c r="D145" s="144">
        <f t="shared" si="44"/>
        <v>-0.19783</v>
      </c>
      <c r="E145" s="144">
        <f t="shared" si="45"/>
        <v>-0.46832</v>
      </c>
      <c r="F145" s="144">
        <f t="shared" si="46"/>
        <v>0.508389940203384</v>
      </c>
      <c r="G145" s="31">
        <f>sRGB_Data!C826</f>
        <v>0</v>
      </c>
      <c r="H145" s="31">
        <f t="shared" si="39"/>
        <v>11.6208128267797</v>
      </c>
      <c r="I145" s="31">
        <f t="shared" si="40"/>
        <v>13.5473470114025</v>
      </c>
      <c r="J145" s="31">
        <f t="shared" si="41"/>
        <v>9.96824622868107</v>
      </c>
      <c r="K145" s="31">
        <f t="shared" si="42"/>
        <v>12.97</v>
      </c>
      <c r="L145" s="145">
        <f t="shared" si="43"/>
        <v>-1</v>
      </c>
    </row>
    <row r="146" spans="1:12">
      <c r="A146" s="31">
        <v>56</v>
      </c>
      <c r="B146" s="144">
        <f>sRGB_Data!H827</f>
        <v>0</v>
      </c>
      <c r="C146" s="144">
        <f>sRGB_Data!I827</f>
        <v>0</v>
      </c>
      <c r="D146" s="144">
        <f t="shared" si="44"/>
        <v>-0.19783</v>
      </c>
      <c r="E146" s="144">
        <f t="shared" si="45"/>
        <v>-0.46832</v>
      </c>
      <c r="F146" s="144">
        <f t="shared" si="46"/>
        <v>0.508389940203384</v>
      </c>
      <c r="G146" s="31">
        <f>sRGB_Data!C827</f>
        <v>0</v>
      </c>
      <c r="H146" s="31">
        <f t="shared" si="39"/>
        <v>12.0907223643331</v>
      </c>
      <c r="I146" s="31">
        <f t="shared" si="40"/>
        <v>14.0697850974287</v>
      </c>
      <c r="J146" s="31">
        <f t="shared" si="41"/>
        <v>10.3900355463212</v>
      </c>
      <c r="K146" s="31">
        <f t="shared" si="42"/>
        <v>13.43</v>
      </c>
      <c r="L146" s="145">
        <f t="shared" si="43"/>
        <v>-1</v>
      </c>
    </row>
    <row r="147" spans="1:12">
      <c r="A147" s="31">
        <v>57</v>
      </c>
      <c r="B147" s="144">
        <f>sRGB_Data!H828</f>
        <v>0</v>
      </c>
      <c r="C147" s="144">
        <f>sRGB_Data!I828</f>
        <v>0</v>
      </c>
      <c r="D147" s="144">
        <f t="shared" si="44"/>
        <v>-0.19783</v>
      </c>
      <c r="E147" s="144">
        <f t="shared" si="45"/>
        <v>-0.46832</v>
      </c>
      <c r="F147" s="144">
        <f t="shared" si="46"/>
        <v>0.508389940203384</v>
      </c>
      <c r="G147" s="31">
        <f>sRGB_Data!C828</f>
        <v>0</v>
      </c>
      <c r="H147" s="31">
        <f t="shared" si="39"/>
        <v>12.5708102728439</v>
      </c>
      <c r="I147" s="31">
        <f t="shared" si="40"/>
        <v>14.6025870628685</v>
      </c>
      <c r="J147" s="31">
        <f t="shared" si="41"/>
        <v>10.821731124457</v>
      </c>
      <c r="K147" s="31">
        <f t="shared" si="42"/>
        <v>13.89</v>
      </c>
      <c r="L147" s="145">
        <f t="shared" si="43"/>
        <v>-1</v>
      </c>
    </row>
    <row r="148" spans="1:12">
      <c r="A148" s="31">
        <v>58</v>
      </c>
      <c r="B148" s="144">
        <f>sRGB_Data!H829</f>
        <v>0</v>
      </c>
      <c r="C148" s="144">
        <f>sRGB_Data!I829</f>
        <v>0</v>
      </c>
      <c r="D148" s="144">
        <f t="shared" si="44"/>
        <v>-0.19783</v>
      </c>
      <c r="E148" s="144">
        <f t="shared" si="45"/>
        <v>-0.46832</v>
      </c>
      <c r="F148" s="144">
        <f t="shared" si="46"/>
        <v>0.508389940203384</v>
      </c>
      <c r="G148" s="31">
        <f>sRGB_Data!C829</f>
        <v>0</v>
      </c>
      <c r="H148" s="31">
        <f t="shared" si="39"/>
        <v>13.0611126482429</v>
      </c>
      <c r="I148" s="31">
        <f t="shared" si="40"/>
        <v>15.1457712684572</v>
      </c>
      <c r="J148" s="31">
        <f t="shared" si="41"/>
        <v>11.2633857059078</v>
      </c>
      <c r="K148" s="31">
        <f t="shared" si="42"/>
        <v>14.36</v>
      </c>
      <c r="L148" s="145">
        <f t="shared" si="43"/>
        <v>-1</v>
      </c>
    </row>
    <row r="149" spans="1:12">
      <c r="A149" s="31">
        <v>59</v>
      </c>
      <c r="B149" s="144">
        <f>sRGB_Data!H830</f>
        <v>0</v>
      </c>
      <c r="C149" s="144">
        <f>sRGB_Data!I830</f>
        <v>0</v>
      </c>
      <c r="D149" s="144">
        <f t="shared" si="44"/>
        <v>-0.19783</v>
      </c>
      <c r="E149" s="144">
        <f t="shared" si="45"/>
        <v>-0.46832</v>
      </c>
      <c r="F149" s="144">
        <f t="shared" si="46"/>
        <v>0.508389940203384</v>
      </c>
      <c r="G149" s="31">
        <f>sRGB_Data!C830</f>
        <v>0</v>
      </c>
      <c r="H149" s="31">
        <f t="shared" si="39"/>
        <v>13.5616650833079</v>
      </c>
      <c r="I149" s="31">
        <f t="shared" si="40"/>
        <v>15.6993557872514</v>
      </c>
      <c r="J149" s="31">
        <f t="shared" si="41"/>
        <v>11.7150513896349</v>
      </c>
      <c r="K149" s="31">
        <f t="shared" si="42"/>
        <v>14.85</v>
      </c>
      <c r="L149" s="145">
        <f t="shared" si="43"/>
        <v>-1</v>
      </c>
    </row>
    <row r="150" spans="1:12">
      <c r="A150" s="31">
        <v>60</v>
      </c>
      <c r="B150" s="144">
        <f>sRGB_Data!H831</f>
        <v>0</v>
      </c>
      <c r="C150" s="144">
        <f>sRGB_Data!I831</f>
        <v>0</v>
      </c>
      <c r="D150" s="144">
        <f t="shared" si="44"/>
        <v>-0.19783</v>
      </c>
      <c r="E150" s="144">
        <f t="shared" si="45"/>
        <v>-0.46832</v>
      </c>
      <c r="F150" s="144">
        <f t="shared" si="46"/>
        <v>0.508389940203384</v>
      </c>
      <c r="G150" s="31">
        <f>sRGB_Data!C831</f>
        <v>0</v>
      </c>
      <c r="H150" s="31">
        <f t="shared" si="39"/>
        <v>14.0725026831754</v>
      </c>
      <c r="I150" s="31">
        <f t="shared" si="40"/>
        <v>16.2633584139826</v>
      </c>
      <c r="J150" s="31">
        <f t="shared" si="41"/>
        <v>12.1767796495044</v>
      </c>
      <c r="K150" s="31">
        <f t="shared" si="42"/>
        <v>15.34</v>
      </c>
      <c r="L150" s="145">
        <f t="shared" si="43"/>
        <v>-1</v>
      </c>
    </row>
    <row r="151" spans="1:12">
      <c r="A151" s="31">
        <v>61</v>
      </c>
      <c r="B151" s="144">
        <f>sRGB_Data!H832</f>
        <v>0</v>
      </c>
      <c r="C151" s="144">
        <f>sRGB_Data!I832</f>
        <v>0</v>
      </c>
      <c r="D151" s="144">
        <f t="shared" si="44"/>
        <v>-0.19783</v>
      </c>
      <c r="E151" s="144">
        <f t="shared" si="45"/>
        <v>-0.46832</v>
      </c>
      <c r="F151" s="144">
        <f t="shared" si="46"/>
        <v>0.508389940203384</v>
      </c>
      <c r="G151" s="31">
        <f>sRGB_Data!C832</f>
        <v>0</v>
      </c>
      <c r="H151" s="31">
        <f t="shared" si="39"/>
        <v>14.5936600801205</v>
      </c>
      <c r="I151" s="31">
        <f t="shared" si="40"/>
        <v>16.837796673954</v>
      </c>
      <c r="J151" s="31">
        <f t="shared" si="41"/>
        <v>12.6486213521955</v>
      </c>
      <c r="K151" s="31">
        <f t="shared" si="42"/>
        <v>15.84</v>
      </c>
      <c r="L151" s="145">
        <f t="shared" si="43"/>
        <v>-1</v>
      </c>
    </row>
    <row r="152" spans="1:12">
      <c r="A152" s="31">
        <v>62</v>
      </c>
      <c r="B152" s="144">
        <f>sRGB_Data!H833</f>
        <v>0</v>
      </c>
      <c r="C152" s="144">
        <f>sRGB_Data!I833</f>
        <v>0</v>
      </c>
      <c r="D152" s="144">
        <f t="shared" si="44"/>
        <v>-0.19783</v>
      </c>
      <c r="E152" s="144">
        <f t="shared" si="45"/>
        <v>-0.46832</v>
      </c>
      <c r="F152" s="144">
        <f t="shared" si="46"/>
        <v>0.508389940203384</v>
      </c>
      <c r="G152" s="31">
        <f>sRGB_Data!C833</f>
        <v>0</v>
      </c>
      <c r="H152" s="31">
        <f t="shared" si="39"/>
        <v>15.1251714476519</v>
      </c>
      <c r="I152" s="31">
        <f t="shared" si="40"/>
        <v>17.4226878315111</v>
      </c>
      <c r="J152" s="31">
        <f t="shared" si="41"/>
        <v>13.1306267743089</v>
      </c>
      <c r="K152" s="31">
        <f t="shared" si="42"/>
        <v>16.35</v>
      </c>
      <c r="L152" s="145">
        <f t="shared" si="43"/>
        <v>-1</v>
      </c>
    </row>
    <row r="153" spans="1:12">
      <c r="A153" s="31">
        <v>63</v>
      </c>
      <c r="B153" s="144">
        <f>sRGB_Data!H834</f>
        <v>0</v>
      </c>
      <c r="C153" s="144">
        <f>sRGB_Data!I834</f>
        <v>0</v>
      </c>
      <c r="D153" s="144">
        <f t="shared" si="44"/>
        <v>-0.19783</v>
      </c>
      <c r="E153" s="144">
        <f t="shared" si="45"/>
        <v>-0.46832</v>
      </c>
      <c r="F153" s="144">
        <f t="shared" si="46"/>
        <v>0.508389940203384</v>
      </c>
      <c r="G153" s="31">
        <f>sRGB_Data!C834</f>
        <v>0</v>
      </c>
      <c r="H153" s="31">
        <f t="shared" si="39"/>
        <v>15.6670705139639</v>
      </c>
      <c r="I153" s="31">
        <f t="shared" si="40"/>
        <v>18.0180488981114</v>
      </c>
      <c r="J153" s="31">
        <f t="shared" si="41"/>
        <v>13.6228456187199</v>
      </c>
      <c r="K153" s="31">
        <f t="shared" si="42"/>
        <v>16.87</v>
      </c>
      <c r="L153" s="145">
        <f t="shared" si="43"/>
        <v>-1</v>
      </c>
    </row>
    <row r="154" spans="1:12">
      <c r="A154" s="31">
        <v>64</v>
      </c>
      <c r="B154" s="144">
        <f>sRGB_Data!H835</f>
        <v>0</v>
      </c>
      <c r="C154" s="144">
        <f>sRGB_Data!I835</f>
        <v>0</v>
      </c>
      <c r="D154" s="144">
        <f t="shared" si="44"/>
        <v>-0.19783</v>
      </c>
      <c r="E154" s="144">
        <f t="shared" si="45"/>
        <v>-0.46832</v>
      </c>
      <c r="F154" s="144">
        <f t="shared" si="46"/>
        <v>0.508389940203384</v>
      </c>
      <c r="G154" s="31">
        <f>sRGB_Data!C835</f>
        <v>0</v>
      </c>
      <c r="H154" s="31">
        <f t="shared" si="39"/>
        <v>16.2193905747844</v>
      </c>
      <c r="I154" s="31">
        <f t="shared" si="40"/>
        <v>18.6238966400206</v>
      </c>
      <c r="J154" s="31">
        <f t="shared" si="41"/>
        <v>14.1253270302252</v>
      </c>
      <c r="K154" s="31">
        <f t="shared" si="42"/>
        <v>17.41</v>
      </c>
      <c r="L154" s="145">
        <f t="shared" si="43"/>
        <v>-1</v>
      </c>
    </row>
    <row r="155" spans="1:12">
      <c r="A155" s="31">
        <v>65</v>
      </c>
      <c r="B155" s="144">
        <f>sRGB_Data!H836</f>
        <v>0</v>
      </c>
      <c r="C155" s="144">
        <f>sRGB_Data!I836</f>
        <v>0</v>
      </c>
      <c r="D155" s="144">
        <f t="shared" si="44"/>
        <v>-0.19783</v>
      </c>
      <c r="E155" s="144">
        <f t="shared" si="45"/>
        <v>-0.46832</v>
      </c>
      <c r="F155" s="144">
        <f t="shared" si="46"/>
        <v>0.508389940203384</v>
      </c>
      <c r="G155" s="31">
        <f>sRGB_Data!C836</f>
        <v>0</v>
      </c>
      <c r="H155" s="31">
        <f t="shared" ref="H155:H218" si="47">(A155/255)^2.2*($G$345-$G$90)+$G$90</f>
        <v>16.7821645056552</v>
      </c>
      <c r="I155" s="31">
        <f t="shared" ref="I155:I218" si="48">(A155/255)^2.1*($G$345-$G$90)+$G$90</f>
        <v>19.2402475856556</v>
      </c>
      <c r="J155" s="31">
        <f t="shared" ref="J155:J218" si="49">(A155/255)^2.3*($G$345-$G$90)+$G$90</f>
        <v>14.6381196105214</v>
      </c>
      <c r="K155" s="31">
        <f t="shared" ref="K155:K218" si="50">ROUND(IF((A155/255)&gt;0.04045,(((A155/255)+0.055)/1.055)^2.4,(A155/255)/12.92)*($G$345-$G$90)+$G$90,2)</f>
        <v>17.95</v>
      </c>
      <c r="L155" s="145">
        <f t="shared" ref="L155:L218" si="51">(G155-K155)/K155</f>
        <v>-1</v>
      </c>
    </row>
    <row r="156" spans="1:12">
      <c r="A156" s="31">
        <v>66</v>
      </c>
      <c r="B156" s="144">
        <f>sRGB_Data!H837</f>
        <v>0</v>
      </c>
      <c r="C156" s="144">
        <f>sRGB_Data!I837</f>
        <v>0</v>
      </c>
      <c r="D156" s="144">
        <f t="shared" ref="D156:D219" si="52">B156-0.19783</f>
        <v>-0.19783</v>
      </c>
      <c r="E156" s="144">
        <f t="shared" ref="E156:E219" si="53">C156-0.46832</f>
        <v>-0.46832</v>
      </c>
      <c r="F156" s="144">
        <f t="shared" ref="F156:F219" si="54">(D156^2+E156^2)^0.5</f>
        <v>0.508389940203384</v>
      </c>
      <c r="G156" s="31">
        <f>sRGB_Data!C837</f>
        <v>0</v>
      </c>
      <c r="H156" s="31">
        <f t="shared" si="47"/>
        <v>17.3554247736789</v>
      </c>
      <c r="I156" s="31">
        <f t="shared" si="48"/>
        <v>19.8671180325978</v>
      </c>
      <c r="J156" s="31">
        <f t="shared" si="49"/>
        <v>15.1612714325553</v>
      </c>
      <c r="K156" s="31">
        <f t="shared" si="50"/>
        <v>18.5</v>
      </c>
      <c r="L156" s="145">
        <f t="shared" si="51"/>
        <v>-1</v>
      </c>
    </row>
    <row r="157" spans="1:12">
      <c r="A157" s="31">
        <v>67</v>
      </c>
      <c r="B157" s="144">
        <f>sRGB_Data!H838</f>
        <v>0</v>
      </c>
      <c r="C157" s="144">
        <f>sRGB_Data!I838</f>
        <v>0</v>
      </c>
      <c r="D157" s="144">
        <f t="shared" si="52"/>
        <v>-0.19783</v>
      </c>
      <c r="E157" s="144">
        <f t="shared" si="53"/>
        <v>-0.46832</v>
      </c>
      <c r="F157" s="144">
        <f t="shared" si="54"/>
        <v>0.508389940203384</v>
      </c>
      <c r="G157" s="31">
        <f>sRGB_Data!C838</f>
        <v>0</v>
      </c>
      <c r="H157" s="31">
        <f t="shared" si="47"/>
        <v>17.9392034487622</v>
      </c>
      <c r="I157" s="31">
        <f t="shared" si="48"/>
        <v>20.5045240542955</v>
      </c>
      <c r="J157" s="31">
        <f t="shared" si="49"/>
        <v>15.6948300542809</v>
      </c>
      <c r="K157" s="31">
        <f t="shared" si="50"/>
        <v>19.06</v>
      </c>
      <c r="L157" s="145">
        <f t="shared" si="51"/>
        <v>-1</v>
      </c>
    </row>
    <row r="158" spans="1:12">
      <c r="A158" s="31">
        <v>68</v>
      </c>
      <c r="B158" s="144">
        <f>sRGB_Data!H839</f>
        <v>0</v>
      </c>
      <c r="C158" s="144">
        <f>sRGB_Data!I839</f>
        <v>0</v>
      </c>
      <c r="D158" s="144">
        <f t="shared" si="52"/>
        <v>-0.19783</v>
      </c>
      <c r="E158" s="144">
        <f t="shared" si="53"/>
        <v>-0.46832</v>
      </c>
      <c r="F158" s="144">
        <f t="shared" si="54"/>
        <v>0.508389940203384</v>
      </c>
      <c r="G158" s="31">
        <f>sRGB_Data!C839</f>
        <v>0</v>
      </c>
      <c r="H158" s="31">
        <f t="shared" si="47"/>
        <v>18.5335322143848</v>
      </c>
      <c r="I158" s="31">
        <f t="shared" si="48"/>
        <v>21.1524815064736</v>
      </c>
      <c r="J158" s="31">
        <f t="shared" si="49"/>
        <v>16.2388425318569</v>
      </c>
      <c r="K158" s="31">
        <f t="shared" si="50"/>
        <v>19.62</v>
      </c>
      <c r="L158" s="145">
        <f t="shared" si="51"/>
        <v>-1</v>
      </c>
    </row>
    <row r="159" spans="1:12">
      <c r="A159" s="31">
        <v>69</v>
      </c>
      <c r="B159" s="144">
        <f>sRGB_Data!H840</f>
        <v>0</v>
      </c>
      <c r="C159" s="144">
        <f>sRGB_Data!I840</f>
        <v>0</v>
      </c>
      <c r="D159" s="144">
        <f t="shared" si="52"/>
        <v>-0.19783</v>
      </c>
      <c r="E159" s="144">
        <f t="shared" si="53"/>
        <v>-0.46832</v>
      </c>
      <c r="F159" s="144">
        <f t="shared" si="54"/>
        <v>0.508389940203384</v>
      </c>
      <c r="G159" s="31">
        <f>sRGB_Data!C840</f>
        <v>0</v>
      </c>
      <c r="H159" s="31">
        <f t="shared" si="47"/>
        <v>19.1384423779216</v>
      </c>
      <c r="I159" s="31">
        <f t="shared" si="48"/>
        <v>21.8110060332675</v>
      </c>
      <c r="J159" s="31">
        <f t="shared" si="49"/>
        <v>16.7933554323149</v>
      </c>
      <c r="K159" s="31">
        <f t="shared" si="50"/>
        <v>20.2</v>
      </c>
      <c r="L159" s="145">
        <f t="shared" si="51"/>
        <v>-1</v>
      </c>
    </row>
    <row r="160" spans="1:12">
      <c r="A160" s="31">
        <v>70</v>
      </c>
      <c r="B160" s="144">
        <f>sRGB_Data!H841</f>
        <v>0</v>
      </c>
      <c r="C160" s="144">
        <f>sRGB_Data!I841</f>
        <v>0</v>
      </c>
      <c r="D160" s="144">
        <f t="shared" si="52"/>
        <v>-0.19783</v>
      </c>
      <c r="E160" s="144">
        <f t="shared" si="53"/>
        <v>-0.46832</v>
      </c>
      <c r="F160" s="144">
        <f t="shared" si="54"/>
        <v>0.508389940203384</v>
      </c>
      <c r="G160" s="31">
        <f>sRGB_Data!C841</f>
        <v>0</v>
      </c>
      <c r="H160" s="31">
        <f t="shared" si="47"/>
        <v>19.7539648805415</v>
      </c>
      <c r="I160" s="31">
        <f t="shared" si="48"/>
        <v>22.4801130730975</v>
      </c>
      <c r="J160" s="31">
        <f t="shared" si="49"/>
        <v>17.3584148457265</v>
      </c>
      <c r="K160" s="31">
        <f t="shared" si="50"/>
        <v>20.79</v>
      </c>
      <c r="L160" s="145">
        <f t="shared" si="51"/>
        <v>-1</v>
      </c>
    </row>
    <row r="161" spans="1:12">
      <c r="A161" s="31">
        <v>71</v>
      </c>
      <c r="B161" s="144">
        <f>sRGB_Data!H842</f>
        <v>0</v>
      </c>
      <c r="C161" s="144">
        <f>sRGB_Data!I842</f>
        <v>0</v>
      </c>
      <c r="D161" s="144">
        <f t="shared" si="52"/>
        <v>-0.19783</v>
      </c>
      <c r="E161" s="144">
        <f t="shared" si="53"/>
        <v>-0.46832</v>
      </c>
      <c r="F161" s="144">
        <f t="shared" si="54"/>
        <v>0.508389940203384</v>
      </c>
      <c r="G161" s="31">
        <f>sRGB_Data!C842</f>
        <v>0</v>
      </c>
      <c r="H161" s="31">
        <f t="shared" si="47"/>
        <v>20.380130306707</v>
      </c>
      <c r="I161" s="31">
        <f t="shared" si="48"/>
        <v>23.1598178642974</v>
      </c>
      <c r="J161" s="31">
        <f t="shared" si="49"/>
        <v>17.9340663968972</v>
      </c>
      <c r="K161" s="31">
        <f t="shared" si="50"/>
        <v>21.39</v>
      </c>
      <c r="L161" s="145">
        <f t="shared" si="51"/>
        <v>-1</v>
      </c>
    </row>
    <row r="162" spans="1:12">
      <c r="A162" s="31">
        <v>72</v>
      </c>
      <c r="B162" s="144">
        <f>sRGB_Data!H843</f>
        <v>0</v>
      </c>
      <c r="C162" s="144">
        <f>sRGB_Data!I843</f>
        <v>0</v>
      </c>
      <c r="D162" s="144">
        <f t="shared" si="52"/>
        <v>-0.19783</v>
      </c>
      <c r="E162" s="144">
        <f t="shared" si="53"/>
        <v>-0.46832</v>
      </c>
      <c r="F162" s="144">
        <f t="shared" si="54"/>
        <v>0.508389940203384</v>
      </c>
      <c r="G162" s="31">
        <f>sRGB_Data!C843</f>
        <v>0</v>
      </c>
      <c r="H162" s="31">
        <f t="shared" si="47"/>
        <v>21.0169688932962</v>
      </c>
      <c r="I162" s="31">
        <f t="shared" si="48"/>
        <v>23.8501354505117</v>
      </c>
      <c r="J162" s="31">
        <f t="shared" si="49"/>
        <v>18.5203552566114</v>
      </c>
      <c r="K162" s="31">
        <f t="shared" si="50"/>
        <v>22</v>
      </c>
      <c r="L162" s="145">
        <f t="shared" si="51"/>
        <v>-1</v>
      </c>
    </row>
    <row r="163" spans="1:12">
      <c r="A163" s="31">
        <v>73</v>
      </c>
      <c r="B163" s="144">
        <f>sRGB_Data!H844</f>
        <v>0</v>
      </c>
      <c r="C163" s="144">
        <f>sRGB_Data!I844</f>
        <v>0</v>
      </c>
      <c r="D163" s="144">
        <f t="shared" si="52"/>
        <v>-0.19783</v>
      </c>
      <c r="E163" s="144">
        <f t="shared" si="53"/>
        <v>-0.46832</v>
      </c>
      <c r="F163" s="144">
        <f t="shared" si="54"/>
        <v>0.508389940203384</v>
      </c>
      <c r="G163" s="31">
        <f>sRGB_Data!C844</f>
        <v>0</v>
      </c>
      <c r="H163" s="31">
        <f t="shared" si="47"/>
        <v>21.6645105383664</v>
      </c>
      <c r="I163" s="31">
        <f t="shared" si="48"/>
        <v>24.5510806858735</v>
      </c>
      <c r="J163" s="31">
        <f t="shared" si="49"/>
        <v>19.1173261524513</v>
      </c>
      <c r="K163" s="31">
        <f t="shared" si="50"/>
        <v>22.62</v>
      </c>
      <c r="L163" s="145">
        <f t="shared" si="51"/>
        <v>-1</v>
      </c>
    </row>
    <row r="164" spans="1:12">
      <c r="A164" s="31">
        <v>74</v>
      </c>
      <c r="B164" s="144">
        <f>sRGB_Data!H845</f>
        <v>0</v>
      </c>
      <c r="C164" s="144">
        <f>sRGB_Data!I845</f>
        <v>0</v>
      </c>
      <c r="D164" s="144">
        <f t="shared" si="52"/>
        <v>-0.19783</v>
      </c>
      <c r="E164" s="144">
        <f t="shared" si="53"/>
        <v>-0.46832</v>
      </c>
      <c r="F164" s="144">
        <f t="shared" si="54"/>
        <v>0.508389940203384</v>
      </c>
      <c r="G164" s="31">
        <f>sRGB_Data!C845</f>
        <v>0</v>
      </c>
      <c r="H164" s="31">
        <f t="shared" si="47"/>
        <v>22.3227848095795</v>
      </c>
      <c r="I164" s="31">
        <f t="shared" si="48"/>
        <v>25.262668239975</v>
      </c>
      <c r="J164" s="31">
        <f t="shared" si="49"/>
        <v>19.7250233792124</v>
      </c>
      <c r="K164" s="31">
        <f t="shared" si="50"/>
        <v>23.25</v>
      </c>
      <c r="L164" s="145">
        <f t="shared" si="51"/>
        <v>-1</v>
      </c>
    </row>
    <row r="165" spans="1:12">
      <c r="A165" s="31">
        <v>75</v>
      </c>
      <c r="B165" s="144">
        <f>sRGB_Data!H846</f>
        <v>0</v>
      </c>
      <c r="C165" s="144">
        <f>sRGB_Data!I846</f>
        <v>0</v>
      </c>
      <c r="D165" s="144">
        <f t="shared" si="52"/>
        <v>-0.19783</v>
      </c>
      <c r="E165" s="144">
        <f t="shared" si="53"/>
        <v>-0.46832</v>
      </c>
      <c r="F165" s="144">
        <f t="shared" si="54"/>
        <v>0.508389940203384</v>
      </c>
      <c r="G165" s="31">
        <f>sRGB_Data!C846</f>
        <v>0</v>
      </c>
      <c r="H165" s="31">
        <f t="shared" si="47"/>
        <v>22.9918209523047</v>
      </c>
      <c r="I165" s="31">
        <f t="shared" si="48"/>
        <v>25.9849126026421</v>
      </c>
      <c r="J165" s="31">
        <f t="shared" si="49"/>
        <v>20.3434908089353</v>
      </c>
      <c r="K165" s="31">
        <f t="shared" si="50"/>
        <v>23.89</v>
      </c>
      <c r="L165" s="145">
        <f t="shared" si="51"/>
        <v>-1</v>
      </c>
    </row>
    <row r="166" spans="1:12">
      <c r="A166" s="31">
        <v>76</v>
      </c>
      <c r="B166" s="144">
        <f>sRGB_Data!H847</f>
        <v>0</v>
      </c>
      <c r="C166" s="144">
        <f>sRGB_Data!I847</f>
        <v>0</v>
      </c>
      <c r="D166" s="144">
        <f t="shared" si="52"/>
        <v>-0.19783</v>
      </c>
      <c r="E166" s="144">
        <f t="shared" si="53"/>
        <v>-0.46832</v>
      </c>
      <c r="F166" s="144">
        <f t="shared" si="54"/>
        <v>0.508389940203384</v>
      </c>
      <c r="G166" s="31">
        <f>sRGB_Data!C847</f>
        <v>0</v>
      </c>
      <c r="H166" s="31">
        <f t="shared" si="47"/>
        <v>23.6716478974179</v>
      </c>
      <c r="I166" s="31">
        <f t="shared" si="48"/>
        <v>26.7178280885228</v>
      </c>
      <c r="J166" s="31">
        <f t="shared" si="49"/>
        <v>20.9727719005737</v>
      </c>
      <c r="K166" s="31">
        <f t="shared" si="50"/>
        <v>24.54</v>
      </c>
      <c r="L166" s="145">
        <f t="shared" si="51"/>
        <v>-1</v>
      </c>
    </row>
    <row r="167" spans="1:12">
      <c r="A167" s="31">
        <v>77</v>
      </c>
      <c r="B167" s="144">
        <f>sRGB_Data!H848</f>
        <v>0</v>
      </c>
      <c r="C167" s="144">
        <f>sRGB_Data!I848</f>
        <v>0</v>
      </c>
      <c r="D167" s="144">
        <f t="shared" si="52"/>
        <v>-0.19783</v>
      </c>
      <c r="E167" s="144">
        <f t="shared" si="53"/>
        <v>-0.46832</v>
      </c>
      <c r="F167" s="144">
        <f t="shared" si="54"/>
        <v>0.508389940203384</v>
      </c>
      <c r="G167" s="31">
        <f>sRGB_Data!C848</f>
        <v>0</v>
      </c>
      <c r="H167" s="31">
        <f t="shared" si="47"/>
        <v>24.3622942688097</v>
      </c>
      <c r="I167" s="31">
        <f t="shared" si="48"/>
        <v>27.4614288414987</v>
      </c>
      <c r="J167" s="31">
        <f t="shared" si="49"/>
        <v>21.6129097093146</v>
      </c>
      <c r="K167" s="31">
        <f t="shared" si="50"/>
        <v>25.19</v>
      </c>
      <c r="L167" s="145">
        <f t="shared" si="51"/>
        <v>-1</v>
      </c>
    </row>
    <row r="168" spans="1:12">
      <c r="A168" s="31">
        <v>78</v>
      </c>
      <c r="B168" s="144">
        <f>sRGB_Data!H849</f>
        <v>0</v>
      </c>
      <c r="C168" s="144">
        <f>sRGB_Data!I849</f>
        <v>0</v>
      </c>
      <c r="D168" s="144">
        <f t="shared" si="52"/>
        <v>-0.19783</v>
      </c>
      <c r="E168" s="144">
        <f t="shared" si="53"/>
        <v>-0.46832</v>
      </c>
      <c r="F168" s="144">
        <f t="shared" si="54"/>
        <v>0.508389940203384</v>
      </c>
      <c r="G168" s="31">
        <f>sRGB_Data!C849</f>
        <v>0</v>
      </c>
      <c r="H168" s="31">
        <f t="shared" si="47"/>
        <v>25.0637883906196</v>
      </c>
      <c r="I168" s="31">
        <f t="shared" si="48"/>
        <v>28.2157288389302</v>
      </c>
      <c r="J168" s="31">
        <f t="shared" si="49"/>
        <v>22.2639468955705</v>
      </c>
      <c r="K168" s="31">
        <f t="shared" si="50"/>
        <v>25.86</v>
      </c>
      <c r="L168" s="145">
        <f t="shared" si="51"/>
        <v>-1</v>
      </c>
    </row>
    <row r="169" spans="1:12">
      <c r="A169" s="31">
        <v>79</v>
      </c>
      <c r="B169" s="144">
        <f>sRGB_Data!H850</f>
        <v>0</v>
      </c>
      <c r="C169" s="144">
        <f>sRGB_Data!I850</f>
        <v>0</v>
      </c>
      <c r="D169" s="144">
        <f t="shared" si="52"/>
        <v>-0.19783</v>
      </c>
      <c r="E169" s="144">
        <f t="shared" si="53"/>
        <v>-0.46832</v>
      </c>
      <c r="F169" s="144">
        <f t="shared" si="54"/>
        <v>0.508389940203384</v>
      </c>
      <c r="G169" s="31">
        <f>sRGB_Data!C850</f>
        <v>0</v>
      </c>
      <c r="H169" s="31">
        <f t="shared" si="47"/>
        <v>25.7761582942073</v>
      </c>
      <c r="I169" s="31">
        <f t="shared" si="48"/>
        <v>28.9807418957416</v>
      </c>
      <c r="J169" s="31">
        <f t="shared" si="49"/>
        <v>22.9259257336563</v>
      </c>
      <c r="K169" s="31">
        <f t="shared" si="50"/>
        <v>26.54</v>
      </c>
      <c r="L169" s="145">
        <f t="shared" si="51"/>
        <v>-1</v>
      </c>
    </row>
    <row r="170" spans="1:12">
      <c r="A170" s="31">
        <v>80</v>
      </c>
      <c r="B170" s="144">
        <f>sRGB_Data!H851</f>
        <v>0</v>
      </c>
      <c r="C170" s="144">
        <f>sRGB_Data!I851</f>
        <v>0</v>
      </c>
      <c r="D170" s="144">
        <f t="shared" si="52"/>
        <v>-0.19783</v>
      </c>
      <c r="E170" s="144">
        <f t="shared" si="53"/>
        <v>-0.46832</v>
      </c>
      <c r="F170" s="144">
        <f t="shared" si="54"/>
        <v>0.508389940203384</v>
      </c>
      <c r="G170" s="31">
        <f>sRGB_Data!C851</f>
        <v>0</v>
      </c>
      <c r="H170" s="31">
        <f t="shared" si="47"/>
        <v>26.499431724876</v>
      </c>
      <c r="I170" s="31">
        <f t="shared" si="48"/>
        <v>29.7564816683559</v>
      </c>
      <c r="J170" s="31">
        <f t="shared" si="49"/>
        <v>23.5988881201681</v>
      </c>
      <c r="K170" s="31">
        <f t="shared" si="50"/>
        <v>27.23</v>
      </c>
      <c r="L170" s="145">
        <f t="shared" si="51"/>
        <v>-1</v>
      </c>
    </row>
    <row r="171" spans="1:12">
      <c r="A171" s="31">
        <v>81</v>
      </c>
      <c r="B171" s="144">
        <f>sRGB_Data!H852</f>
        <v>0</v>
      </c>
      <c r="C171" s="144">
        <f>sRGB_Data!I852</f>
        <v>0</v>
      </c>
      <c r="D171" s="144">
        <f t="shared" si="52"/>
        <v>-0.19783</v>
      </c>
      <c r="E171" s="144">
        <f t="shared" si="53"/>
        <v>-0.46832</v>
      </c>
      <c r="F171" s="144">
        <f t="shared" si="54"/>
        <v>0.508389940203384</v>
      </c>
      <c r="G171" s="31">
        <f>sRGB_Data!C852</f>
        <v>0</v>
      </c>
      <c r="H171" s="31">
        <f t="shared" si="47"/>
        <v>27.2336361483576</v>
      </c>
      <c r="I171" s="31">
        <f t="shared" si="48"/>
        <v>30.5429616584859</v>
      </c>
      <c r="J171" s="31">
        <f t="shared" si="49"/>
        <v>24.282875582076</v>
      </c>
      <c r="K171" s="31">
        <f t="shared" si="50"/>
        <v>27.93</v>
      </c>
      <c r="L171" s="145">
        <f t="shared" si="51"/>
        <v>-1</v>
      </c>
    </row>
    <row r="172" spans="1:12">
      <c r="A172" s="31">
        <v>82</v>
      </c>
      <c r="B172" s="144">
        <f>sRGB_Data!H853</f>
        <v>0</v>
      </c>
      <c r="C172" s="144">
        <f>sRGB_Data!I853</f>
        <v>0</v>
      </c>
      <c r="D172" s="144">
        <f t="shared" si="52"/>
        <v>-0.19783</v>
      </c>
      <c r="E172" s="144">
        <f t="shared" si="53"/>
        <v>-0.46832</v>
      </c>
      <c r="F172" s="144">
        <f t="shared" si="54"/>
        <v>0.508389940203384</v>
      </c>
      <c r="G172" s="31">
        <f>sRGB_Data!C853</f>
        <v>0</v>
      </c>
      <c r="H172" s="31">
        <f t="shared" si="47"/>
        <v>27.978798757073</v>
      </c>
      <c r="I172" s="31">
        <f t="shared" si="48"/>
        <v>31.340195216788</v>
      </c>
      <c r="J172" s="31">
        <f t="shared" si="49"/>
        <v>24.9779292845458</v>
      </c>
      <c r="K172" s="31">
        <f t="shared" si="50"/>
        <v>28.64</v>
      </c>
      <c r="L172" s="145">
        <f t="shared" si="51"/>
        <v>-1</v>
      </c>
    </row>
    <row r="173" spans="1:12">
      <c r="A173" s="31">
        <v>83</v>
      </c>
      <c r="B173" s="144">
        <f>sRGB_Data!H854</f>
        <v>0</v>
      </c>
      <c r="C173" s="144">
        <f>sRGB_Data!I854</f>
        <v>0</v>
      </c>
      <c r="D173" s="144">
        <f t="shared" si="52"/>
        <v>-0.19783</v>
      </c>
      <c r="E173" s="144">
        <f t="shared" si="53"/>
        <v>-0.46832</v>
      </c>
      <c r="F173" s="144">
        <f t="shared" si="54"/>
        <v>0.508389940203384</v>
      </c>
      <c r="G173" s="31">
        <f>sRGB_Data!C854</f>
        <v>0</v>
      </c>
      <c r="H173" s="31">
        <f t="shared" si="47"/>
        <v>28.734946476176</v>
      </c>
      <c r="I173" s="31">
        <f t="shared" si="48"/>
        <v>32.1481955463865</v>
      </c>
      <c r="J173" s="31">
        <f t="shared" si="49"/>
        <v>25.6840900385002</v>
      </c>
      <c r="K173" s="31">
        <f t="shared" si="50"/>
        <v>29.37</v>
      </c>
      <c r="L173" s="145">
        <f t="shared" si="51"/>
        <v>-1</v>
      </c>
    </row>
    <row r="174" spans="1:12">
      <c r="A174" s="31">
        <v>84</v>
      </c>
      <c r="B174" s="144">
        <f>sRGB_Data!H855</f>
        <v>0</v>
      </c>
      <c r="C174" s="144">
        <f>sRGB_Data!I855</f>
        <v>0</v>
      </c>
      <c r="D174" s="144">
        <f t="shared" si="52"/>
        <v>-0.19783</v>
      </c>
      <c r="E174" s="144">
        <f t="shared" si="53"/>
        <v>-0.46832</v>
      </c>
      <c r="F174" s="144">
        <f t="shared" si="54"/>
        <v>0.508389940203384</v>
      </c>
      <c r="G174" s="31">
        <f>sRGB_Data!C855</f>
        <v>0</v>
      </c>
      <c r="H174" s="31">
        <f t="shared" si="47"/>
        <v>29.5021059693928</v>
      </c>
      <c r="I174" s="31">
        <f t="shared" si="48"/>
        <v>32.9669757062741</v>
      </c>
      <c r="J174" s="31">
        <f t="shared" si="49"/>
        <v>26.4013983079327</v>
      </c>
      <c r="K174" s="31">
        <f t="shared" si="50"/>
        <v>30.1</v>
      </c>
      <c r="L174" s="145">
        <f t="shared" si="51"/>
        <v>-1</v>
      </c>
    </row>
    <row r="175" spans="1:12">
      <c r="A175" s="31">
        <v>85</v>
      </c>
      <c r="B175" s="144">
        <f>sRGB_Data!H856</f>
        <v>0</v>
      </c>
      <c r="C175" s="144">
        <f>sRGB_Data!I856</f>
        <v>0</v>
      </c>
      <c r="D175" s="144">
        <f t="shared" si="52"/>
        <v>-0.19783</v>
      </c>
      <c r="E175" s="144">
        <f t="shared" si="53"/>
        <v>-0.46832</v>
      </c>
      <c r="F175" s="144">
        <f t="shared" si="54"/>
        <v>0.508389940203384</v>
      </c>
      <c r="G175" s="31">
        <f>sRGB_Data!C856</f>
        <v>0</v>
      </c>
      <c r="H175" s="31">
        <f t="shared" si="47"/>
        <v>30.2803036446645</v>
      </c>
      <c r="I175" s="31">
        <f t="shared" si="48"/>
        <v>33.7965486145934</v>
      </c>
      <c r="J175" s="31">
        <f t="shared" si="49"/>
        <v>27.1298942169842</v>
      </c>
      <c r="K175" s="31">
        <f t="shared" si="50"/>
        <v>30.84</v>
      </c>
      <c r="L175" s="145">
        <f t="shared" si="51"/>
        <v>-1</v>
      </c>
    </row>
    <row r="176" spans="1:12">
      <c r="A176" s="31">
        <v>86</v>
      </c>
      <c r="B176" s="144">
        <f>sRGB_Data!H857</f>
        <v>0</v>
      </c>
      <c r="C176" s="144">
        <f>sRGB_Data!I857</f>
        <v>0</v>
      </c>
      <c r="D176" s="144">
        <f t="shared" si="52"/>
        <v>-0.19783</v>
      </c>
      <c r="E176" s="144">
        <f t="shared" si="53"/>
        <v>-0.46832</v>
      </c>
      <c r="F176" s="144">
        <f t="shared" si="54"/>
        <v>0.508389940203384</v>
      </c>
      <c r="G176" s="31">
        <f>sRGB_Data!C857</f>
        <v>0</v>
      </c>
      <c r="H176" s="31">
        <f t="shared" si="47"/>
        <v>31.0695656596032</v>
      </c>
      <c r="I176" s="31">
        <f t="shared" si="48"/>
        <v>34.6369270518062</v>
      </c>
      <c r="J176" s="31">
        <f t="shared" si="49"/>
        <v>27.8696175567935</v>
      </c>
      <c r="K176" s="31">
        <f t="shared" si="50"/>
        <v>31.59</v>
      </c>
      <c r="L176" s="145">
        <f t="shared" si="51"/>
        <v>-1</v>
      </c>
    </row>
    <row r="177" spans="1:12">
      <c r="A177" s="31">
        <v>87</v>
      </c>
      <c r="B177" s="144">
        <f>sRGB_Data!H858</f>
        <v>0</v>
      </c>
      <c r="C177" s="144">
        <f>sRGB_Data!I858</f>
        <v>0</v>
      </c>
      <c r="D177" s="144">
        <f t="shared" si="52"/>
        <v>-0.19783</v>
      </c>
      <c r="E177" s="144">
        <f t="shared" si="53"/>
        <v>-0.46832</v>
      </c>
      <c r="F177" s="144">
        <f t="shared" si="54"/>
        <v>0.508389940203384</v>
      </c>
      <c r="G177" s="31">
        <f>sRGB_Data!C858</f>
        <v>0</v>
      </c>
      <c r="H177" s="31">
        <f t="shared" si="47"/>
        <v>31.8699179267684</v>
      </c>
      <c r="I177" s="31">
        <f t="shared" si="48"/>
        <v>35.4881236637555</v>
      </c>
      <c r="J177" s="31">
        <f t="shared" si="49"/>
        <v>28.62060779213</v>
      </c>
      <c r="K177" s="31">
        <f t="shared" si="50"/>
        <v>32.36</v>
      </c>
      <c r="L177" s="145">
        <f t="shared" si="51"/>
        <v>-1</v>
      </c>
    </row>
    <row r="178" spans="1:12">
      <c r="A178" s="31">
        <v>88</v>
      </c>
      <c r="B178" s="144">
        <f>sRGB_Data!H859</f>
        <v>0</v>
      </c>
      <c r="C178" s="144">
        <f>sRGB_Data!I859</f>
        <v>0</v>
      </c>
      <c r="D178" s="144">
        <f t="shared" si="52"/>
        <v>-0.19783</v>
      </c>
      <c r="E178" s="144">
        <f t="shared" si="53"/>
        <v>-0.46832</v>
      </c>
      <c r="F178" s="144">
        <f t="shared" si="54"/>
        <v>0.508389940203384</v>
      </c>
      <c r="G178" s="31">
        <f>sRGB_Data!C859</f>
        <v>0</v>
      </c>
      <c r="H178" s="31">
        <f t="shared" si="47"/>
        <v>32.6813861187732</v>
      </c>
      <c r="I178" s="31">
        <f t="shared" si="48"/>
        <v>36.3501509646243</v>
      </c>
      <c r="J178" s="31">
        <f t="shared" si="49"/>
        <v>29.3829040678203</v>
      </c>
      <c r="K178" s="31">
        <f t="shared" si="50"/>
        <v>33.13</v>
      </c>
      <c r="L178" s="145">
        <f t="shared" si="51"/>
        <v>-1</v>
      </c>
    </row>
    <row r="179" spans="1:12">
      <c r="A179" s="31">
        <v>89</v>
      </c>
      <c r="B179" s="144">
        <f>sRGB_Data!H860</f>
        <v>0</v>
      </c>
      <c r="C179" s="144">
        <f>sRGB_Data!I860</f>
        <v>0</v>
      </c>
      <c r="D179" s="144">
        <f t="shared" si="52"/>
        <v>-0.19783</v>
      </c>
      <c r="E179" s="144">
        <f t="shared" si="53"/>
        <v>-0.46832</v>
      </c>
      <c r="F179" s="144">
        <f t="shared" si="54"/>
        <v>0.508389940203384</v>
      </c>
      <c r="G179" s="31">
        <f>sRGB_Data!C860</f>
        <v>0</v>
      </c>
      <c r="H179" s="31">
        <f t="shared" si="47"/>
        <v>33.5039956732262</v>
      </c>
      <c r="I179" s="31">
        <f t="shared" si="48"/>
        <v>37.2230213397961</v>
      </c>
      <c r="J179" s="31">
        <f t="shared" si="49"/>
        <v>30.1565452149754</v>
      </c>
      <c r="K179" s="31">
        <f t="shared" si="50"/>
        <v>33.91</v>
      </c>
      <c r="L179" s="145">
        <f t="shared" si="51"/>
        <v>-1</v>
      </c>
    </row>
    <row r="180" spans="1:12">
      <c r="A180" s="31">
        <v>90</v>
      </c>
      <c r="B180" s="144">
        <f>sRGB_Data!H861</f>
        <v>0</v>
      </c>
      <c r="C180" s="144">
        <f>sRGB_Data!I861</f>
        <v>0</v>
      </c>
      <c r="D180" s="144">
        <f t="shared" si="52"/>
        <v>-0.19783</v>
      </c>
      <c r="E180" s="144">
        <f t="shared" si="53"/>
        <v>-0.46832</v>
      </c>
      <c r="F180" s="144">
        <f t="shared" si="54"/>
        <v>0.508389940203384</v>
      </c>
      <c r="G180" s="31">
        <f>sRGB_Data!C861</f>
        <v>0</v>
      </c>
      <c r="H180" s="31">
        <f t="shared" si="47"/>
        <v>34.3377717975171</v>
      </c>
      <c r="I180" s="31">
        <f t="shared" si="48"/>
        <v>38.1067470486226</v>
      </c>
      <c r="J180" s="31">
        <f t="shared" si="49"/>
        <v>30.9415697570276</v>
      </c>
      <c r="K180" s="31">
        <f t="shared" si="50"/>
        <v>34.71</v>
      </c>
      <c r="L180" s="145">
        <f t="shared" si="51"/>
        <v>-1</v>
      </c>
    </row>
    <row r="181" spans="1:12">
      <c r="A181" s="31">
        <v>91</v>
      </c>
      <c r="B181" s="144">
        <f>sRGB_Data!H862</f>
        <v>0</v>
      </c>
      <c r="C181" s="144">
        <f>sRGB_Data!I862</f>
        <v>0</v>
      </c>
      <c r="D181" s="144">
        <f t="shared" si="52"/>
        <v>-0.19783</v>
      </c>
      <c r="E181" s="144">
        <f t="shared" si="53"/>
        <v>-0.46832</v>
      </c>
      <c r="F181" s="144">
        <f t="shared" si="54"/>
        <v>0.508389940203384</v>
      </c>
      <c r="G181" s="31">
        <f>sRGB_Data!C862</f>
        <v>0</v>
      </c>
      <c r="H181" s="31">
        <f t="shared" si="47"/>
        <v>35.1827394734526</v>
      </c>
      <c r="I181" s="31">
        <f t="shared" si="48"/>
        <v>39.0013402271002</v>
      </c>
      <c r="J181" s="31">
        <f t="shared" si="49"/>
        <v>31.7380159155847</v>
      </c>
      <c r="K181" s="31">
        <f t="shared" si="50"/>
        <v>35.52</v>
      </c>
      <c r="L181" s="145">
        <f t="shared" si="51"/>
        <v>-1</v>
      </c>
    </row>
    <row r="182" spans="1:12">
      <c r="A182" s="31">
        <v>92</v>
      </c>
      <c r="B182" s="144">
        <f>sRGB_Data!H863</f>
        <v>0</v>
      </c>
      <c r="C182" s="144">
        <f>sRGB_Data!I863</f>
        <v>0</v>
      </c>
      <c r="D182" s="144">
        <f t="shared" si="52"/>
        <v>-0.19783</v>
      </c>
      <c r="E182" s="144">
        <f t="shared" si="53"/>
        <v>-0.46832</v>
      </c>
      <c r="F182" s="144">
        <f t="shared" si="54"/>
        <v>0.508389940203384</v>
      </c>
      <c r="G182" s="31">
        <f>sRGB_Data!C863</f>
        <v>0</v>
      </c>
      <c r="H182" s="31">
        <f t="shared" si="47"/>
        <v>36.0389234617484</v>
      </c>
      <c r="I182" s="31">
        <f t="shared" si="48"/>
        <v>39.906812890462</v>
      </c>
      <c r="J182" s="31">
        <f t="shared" si="49"/>
        <v>32.5459216161104</v>
      </c>
      <c r="K182" s="31">
        <f t="shared" si="50"/>
        <v>36.33</v>
      </c>
      <c r="L182" s="145">
        <f t="shared" si="51"/>
        <v>-1</v>
      </c>
    </row>
    <row r="183" spans="1:12">
      <c r="A183" s="31">
        <v>93</v>
      </c>
      <c r="B183" s="144">
        <f>sRGB_Data!H864</f>
        <v>0</v>
      </c>
      <c r="C183" s="144">
        <f>sRGB_Data!I864</f>
        <v>0</v>
      </c>
      <c r="D183" s="144">
        <f t="shared" si="52"/>
        <v>-0.19783</v>
      </c>
      <c r="E183" s="144">
        <f t="shared" si="53"/>
        <v>-0.46832</v>
      </c>
      <c r="F183" s="144">
        <f t="shared" si="54"/>
        <v>0.508389940203384</v>
      </c>
      <c r="G183" s="31">
        <f>sRGB_Data!C864</f>
        <v>0</v>
      </c>
      <c r="H183" s="31">
        <f t="shared" si="47"/>
        <v>36.9063483063838</v>
      </c>
      <c r="I183" s="31">
        <f t="shared" si="48"/>
        <v>40.823176935687</v>
      </c>
      <c r="J183" s="31">
        <f t="shared" si="49"/>
        <v>33.3653244934353</v>
      </c>
      <c r="K183" s="31">
        <f t="shared" si="50"/>
        <v>37.16</v>
      </c>
      <c r="L183" s="145">
        <f t="shared" si="51"/>
        <v>-1</v>
      </c>
    </row>
    <row r="184" spans="1:12">
      <c r="A184" s="31">
        <v>94</v>
      </c>
      <c r="B184" s="144">
        <f>sRGB_Data!H865</f>
        <v>0</v>
      </c>
      <c r="C184" s="144">
        <f>sRGB_Data!I865</f>
        <v>0</v>
      </c>
      <c r="D184" s="144">
        <f t="shared" si="52"/>
        <v>-0.19783</v>
      </c>
      <c r="E184" s="144">
        <f t="shared" si="53"/>
        <v>-0.46832</v>
      </c>
      <c r="F184" s="144">
        <f t="shared" si="54"/>
        <v>0.508389940203384</v>
      </c>
      <c r="G184" s="31">
        <f>sRGB_Data!C865</f>
        <v>0</v>
      </c>
      <c r="H184" s="31">
        <f t="shared" si="47"/>
        <v>37.7850383388239</v>
      </c>
      <c r="I184" s="31">
        <f t="shared" si="48"/>
        <v>41.7504441439304</v>
      </c>
      <c r="J184" s="31">
        <f t="shared" si="49"/>
        <v>34.1962618971073</v>
      </c>
      <c r="K184" s="31">
        <f t="shared" si="50"/>
        <v>38</v>
      </c>
      <c r="L184" s="145">
        <f t="shared" si="51"/>
        <v>-1</v>
      </c>
    </row>
    <row r="185" spans="1:12">
      <c r="A185" s="31">
        <v>95</v>
      </c>
      <c r="B185" s="144">
        <f>sRGB_Data!H866</f>
        <v>0</v>
      </c>
      <c r="C185" s="144">
        <f>sRGB_Data!I866</f>
        <v>0</v>
      </c>
      <c r="D185" s="144">
        <f t="shared" si="52"/>
        <v>-0.19783</v>
      </c>
      <c r="E185" s="144">
        <f t="shared" si="53"/>
        <v>-0.46832</v>
      </c>
      <c r="F185" s="144">
        <f t="shared" si="54"/>
        <v>0.508389940203384</v>
      </c>
      <c r="G185" s="31">
        <f>sRGB_Data!C866</f>
        <v>0</v>
      </c>
      <c r="H185" s="31">
        <f t="shared" si="47"/>
        <v>38.6750176821159</v>
      </c>
      <c r="I185" s="31">
        <f t="shared" si="48"/>
        <v>42.6886261828788</v>
      </c>
      <c r="J185" s="31">
        <f t="shared" si="49"/>
        <v>35.038770896588</v>
      </c>
      <c r="K185" s="31">
        <f t="shared" si="50"/>
        <v>38.85</v>
      </c>
      <c r="L185" s="145">
        <f t="shared" si="51"/>
        <v>-1</v>
      </c>
    </row>
    <row r="186" spans="1:12">
      <c r="A186" s="31">
        <v>96</v>
      </c>
      <c r="B186" s="144">
        <f>sRGB_Data!H867</f>
        <v>0</v>
      </c>
      <c r="C186" s="144">
        <f>sRGB_Data!I867</f>
        <v>0</v>
      </c>
      <c r="D186" s="144">
        <f t="shared" si="52"/>
        <v>-0.19783</v>
      </c>
      <c r="E186" s="144">
        <f t="shared" si="53"/>
        <v>-0.46832</v>
      </c>
      <c r="F186" s="144">
        <f t="shared" si="54"/>
        <v>0.508389940203384</v>
      </c>
      <c r="G186" s="31">
        <f>sRGB_Data!C867</f>
        <v>0</v>
      </c>
      <c r="H186" s="31">
        <f t="shared" si="47"/>
        <v>39.5763102548633</v>
      </c>
      <c r="I186" s="31">
        <f t="shared" si="48"/>
        <v>43.637734609033</v>
      </c>
      <c r="J186" s="31">
        <f t="shared" si="49"/>
        <v>35.8928882862992</v>
      </c>
      <c r="K186" s="31">
        <f t="shared" si="50"/>
        <v>39.71</v>
      </c>
      <c r="L186" s="145">
        <f t="shared" si="51"/>
        <v>-1</v>
      </c>
    </row>
    <row r="187" spans="1:12">
      <c r="A187" s="31">
        <v>97</v>
      </c>
      <c r="B187" s="144">
        <f>sRGB_Data!H868</f>
        <v>0</v>
      </c>
      <c r="C187" s="144">
        <f>sRGB_Data!I868</f>
        <v>0</v>
      </c>
      <c r="D187" s="144">
        <f t="shared" si="52"/>
        <v>-0.19783</v>
      </c>
      <c r="E187" s="144">
        <f t="shared" si="53"/>
        <v>-0.46832</v>
      </c>
      <c r="F187" s="144">
        <f t="shared" si="54"/>
        <v>0.508389940203384</v>
      </c>
      <c r="G187" s="31">
        <f>sRGB_Data!C868</f>
        <v>0</v>
      </c>
      <c r="H187" s="31">
        <f t="shared" si="47"/>
        <v>40.4889397750836</v>
      </c>
      <c r="I187" s="31">
        <f t="shared" si="48"/>
        <v>44.5977808699216</v>
      </c>
      <c r="J187" s="31">
        <f t="shared" si="49"/>
        <v>36.7586505905271</v>
      </c>
      <c r="K187" s="31">
        <f t="shared" si="50"/>
        <v>40.58</v>
      </c>
      <c r="L187" s="145">
        <f t="shared" si="51"/>
        <v>-1</v>
      </c>
    </row>
    <row r="188" spans="1:12">
      <c r="A188" s="31">
        <v>98</v>
      </c>
      <c r="B188" s="144">
        <f>sRGB_Data!H869</f>
        <v>0</v>
      </c>
      <c r="C188" s="144">
        <f>sRGB_Data!I869</f>
        <v>0</v>
      </c>
      <c r="D188" s="144">
        <f t="shared" si="52"/>
        <v>-0.19783</v>
      </c>
      <c r="E188" s="144">
        <f t="shared" si="53"/>
        <v>-0.46832</v>
      </c>
      <c r="F188" s="144">
        <f t="shared" si="54"/>
        <v>0.508389940203384</v>
      </c>
      <c r="G188" s="31">
        <f>sRGB_Data!C869</f>
        <v>0</v>
      </c>
      <c r="H188" s="31">
        <f t="shared" si="47"/>
        <v>41.4129297639541</v>
      </c>
      <c r="I188" s="31">
        <f t="shared" si="48"/>
        <v>45.5687763062474</v>
      </c>
      <c r="J188" s="31">
        <f t="shared" si="49"/>
        <v>37.6360940681892</v>
      </c>
      <c r="K188" s="31">
        <f t="shared" si="50"/>
        <v>41.46</v>
      </c>
      <c r="L188" s="145">
        <f t="shared" si="51"/>
        <v>-1</v>
      </c>
    </row>
    <row r="189" spans="1:12">
      <c r="A189" s="31">
        <v>99</v>
      </c>
      <c r="B189" s="144">
        <f>sRGB_Data!H870</f>
        <v>0</v>
      </c>
      <c r="C189" s="144">
        <f>sRGB_Data!I870</f>
        <v>0</v>
      </c>
      <c r="D189" s="144">
        <f t="shared" si="52"/>
        <v>-0.19783</v>
      </c>
      <c r="E189" s="144">
        <f t="shared" si="53"/>
        <v>-0.46832</v>
      </c>
      <c r="F189" s="144">
        <f t="shared" si="54"/>
        <v>0.508389940203384</v>
      </c>
      <c r="G189" s="31">
        <f>sRGB_Data!C870</f>
        <v>0</v>
      </c>
      <c r="H189" s="31">
        <f t="shared" si="47"/>
        <v>42.34830354945</v>
      </c>
      <c r="I189" s="31">
        <f t="shared" si="48"/>
        <v>46.5507321539708</v>
      </c>
      <c r="J189" s="31">
        <f t="shared" si="49"/>
        <v>38.5252547174682</v>
      </c>
      <c r="K189" s="31">
        <f t="shared" si="50"/>
        <v>42.36</v>
      </c>
      <c r="L189" s="145">
        <f t="shared" si="51"/>
        <v>-1</v>
      </c>
    </row>
    <row r="190" spans="1:12">
      <c r="A190" s="31">
        <v>100</v>
      </c>
      <c r="B190" s="144">
        <f>sRGB_Data!H871</f>
        <v>0</v>
      </c>
      <c r="C190" s="144">
        <f>sRGB_Data!I871</f>
        <v>0</v>
      </c>
      <c r="D190" s="144">
        <f t="shared" si="52"/>
        <v>-0.19783</v>
      </c>
      <c r="E190" s="144">
        <f t="shared" si="53"/>
        <v>-0.46832</v>
      </c>
      <c r="F190" s="144">
        <f t="shared" si="54"/>
        <v>0.508389940203384</v>
      </c>
      <c r="G190" s="31">
        <f>sRGB_Data!C871</f>
        <v>0</v>
      </c>
      <c r="H190" s="31">
        <f t="shared" si="47"/>
        <v>43.2950842698787</v>
      </c>
      <c r="I190" s="31">
        <f t="shared" si="48"/>
        <v>47.5436595463313</v>
      </c>
      <c r="J190" s="31">
        <f t="shared" si="49"/>
        <v>39.4261682803199</v>
      </c>
      <c r="K190" s="31">
        <f t="shared" si="50"/>
        <v>43.26</v>
      </c>
      <c r="L190" s="145">
        <f t="shared" si="51"/>
        <v>-1</v>
      </c>
    </row>
    <row r="191" spans="1:12">
      <c r="A191" s="31">
        <v>101</v>
      </c>
      <c r="B191" s="144">
        <f>sRGB_Data!H872</f>
        <v>0</v>
      </c>
      <c r="C191" s="144">
        <f>sRGB_Data!I872</f>
        <v>0</v>
      </c>
      <c r="D191" s="144">
        <f t="shared" si="52"/>
        <v>-0.19783</v>
      </c>
      <c r="E191" s="144">
        <f t="shared" si="53"/>
        <v>-0.46832</v>
      </c>
      <c r="F191" s="144">
        <f t="shared" si="54"/>
        <v>0.508389940203384</v>
      </c>
      <c r="G191" s="31">
        <f>sRGB_Data!C872</f>
        <v>0</v>
      </c>
      <c r="H191" s="31">
        <f t="shared" si="47"/>
        <v>44.2532948773144</v>
      </c>
      <c r="I191" s="31">
        <f t="shared" si="48"/>
        <v>48.5475695158098</v>
      </c>
      <c r="J191" s="31">
        <f t="shared" si="49"/>
        <v>40.3388702468574</v>
      </c>
      <c r="K191" s="31">
        <f t="shared" si="50"/>
        <v>44.18</v>
      </c>
      <c r="L191" s="145">
        <f t="shared" si="51"/>
        <v>-1</v>
      </c>
    </row>
    <row r="192" spans="1:12">
      <c r="A192" s="31">
        <v>102</v>
      </c>
      <c r="B192" s="144">
        <f>sRGB_Data!H873</f>
        <v>0</v>
      </c>
      <c r="C192" s="144">
        <f>sRGB_Data!I873</f>
        <v>0</v>
      </c>
      <c r="D192" s="144">
        <f t="shared" si="52"/>
        <v>-0.19783</v>
      </c>
      <c r="E192" s="144">
        <f t="shared" si="53"/>
        <v>-0.46832</v>
      </c>
      <c r="F192" s="144">
        <f t="shared" si="54"/>
        <v>0.508389940203384</v>
      </c>
      <c r="G192" s="31">
        <f>sRGB_Data!C873</f>
        <v>0</v>
      </c>
      <c r="H192" s="31">
        <f t="shared" si="47"/>
        <v>45.2229581409379</v>
      </c>
      <c r="I192" s="31">
        <f t="shared" si="48"/>
        <v>49.5624729960352</v>
      </c>
      <c r="J192" s="31">
        <f t="shared" si="49"/>
        <v>41.2633958596179</v>
      </c>
      <c r="K192" s="31">
        <f t="shared" si="50"/>
        <v>45.11</v>
      </c>
      <c r="L192" s="145">
        <f t="shared" si="51"/>
        <v>-1</v>
      </c>
    </row>
    <row r="193" spans="1:12">
      <c r="A193" s="31">
        <v>103</v>
      </c>
      <c r="B193" s="144">
        <f>sRGB_Data!H874</f>
        <v>0</v>
      </c>
      <c r="C193" s="144">
        <f>sRGB_Data!I874</f>
        <v>0</v>
      </c>
      <c r="D193" s="144">
        <f t="shared" si="52"/>
        <v>-0.19783</v>
      </c>
      <c r="E193" s="144">
        <f t="shared" si="53"/>
        <v>-0.46832</v>
      </c>
      <c r="F193" s="144">
        <f t="shared" si="54"/>
        <v>0.508389940203384</v>
      </c>
      <c r="G193" s="31">
        <f>sRGB_Data!C874</f>
        <v>0</v>
      </c>
      <c r="H193" s="31">
        <f t="shared" si="47"/>
        <v>46.2040966502829</v>
      </c>
      <c r="I193" s="31">
        <f t="shared" si="48"/>
        <v>50.5883808236354</v>
      </c>
      <c r="J193" s="31">
        <f t="shared" si="49"/>
        <v>42.1997801177158</v>
      </c>
      <c r="K193" s="31">
        <f t="shared" si="50"/>
        <v>46.05</v>
      </c>
      <c r="L193" s="145">
        <f t="shared" si="51"/>
        <v>-1</v>
      </c>
    </row>
    <row r="194" spans="1:12">
      <c r="A194" s="31">
        <v>104</v>
      </c>
      <c r="B194" s="144">
        <f>sRGB_Data!H875</f>
        <v>0</v>
      </c>
      <c r="C194" s="144">
        <f>sRGB_Data!I875</f>
        <v>0</v>
      </c>
      <c r="D194" s="144">
        <f t="shared" si="52"/>
        <v>-0.19783</v>
      </c>
      <c r="E194" s="144">
        <f t="shared" si="53"/>
        <v>-0.46832</v>
      </c>
      <c r="F194" s="144">
        <f t="shared" si="54"/>
        <v>0.508389940203384</v>
      </c>
      <c r="G194" s="31">
        <f>sRGB_Data!C875</f>
        <v>0</v>
      </c>
      <c r="H194" s="31">
        <f t="shared" si="47"/>
        <v>47.1967328183942</v>
      </c>
      <c r="I194" s="31">
        <f t="shared" si="48"/>
        <v>51.6253037400363</v>
      </c>
      <c r="J194" s="31">
        <f t="shared" si="49"/>
        <v>43.1480577808861</v>
      </c>
      <c r="K194" s="31">
        <f t="shared" si="50"/>
        <v>47</v>
      </c>
      <c r="L194" s="145">
        <f t="shared" si="51"/>
        <v>-1</v>
      </c>
    </row>
    <row r="195" spans="1:12">
      <c r="A195" s="31">
        <v>105</v>
      </c>
      <c r="B195" s="144">
        <f>sRGB_Data!H876</f>
        <v>0</v>
      </c>
      <c r="C195" s="144">
        <f>sRGB_Data!I876</f>
        <v>0</v>
      </c>
      <c r="D195" s="144">
        <f t="shared" si="52"/>
        <v>-0.19783</v>
      </c>
      <c r="E195" s="144">
        <f t="shared" si="53"/>
        <v>-0.46832</v>
      </c>
      <c r="F195" s="144">
        <f t="shared" si="54"/>
        <v>0.508389940203384</v>
      </c>
      <c r="G195" s="31">
        <f>sRGB_Data!C876</f>
        <v>0</v>
      </c>
      <c r="H195" s="31">
        <f t="shared" si="47"/>
        <v>48.2008888849004</v>
      </c>
      <c r="I195" s="31">
        <f t="shared" si="48"/>
        <v>52.6732523932111</v>
      </c>
      <c r="J195" s="31">
        <f t="shared" si="49"/>
        <v>44.1082633734225</v>
      </c>
      <c r="K195" s="31">
        <f t="shared" si="50"/>
        <v>47.96</v>
      </c>
      <c r="L195" s="145">
        <f t="shared" si="51"/>
        <v>-1</v>
      </c>
    </row>
    <row r="196" spans="1:12">
      <c r="A196" s="31">
        <v>106</v>
      </c>
      <c r="B196" s="144">
        <f>sRGB_Data!H877</f>
        <v>0</v>
      </c>
      <c r="C196" s="144">
        <f>sRGB_Data!I877</f>
        <v>0</v>
      </c>
      <c r="D196" s="144">
        <f t="shared" si="52"/>
        <v>-0.19783</v>
      </c>
      <c r="E196" s="144">
        <f t="shared" si="53"/>
        <v>-0.46832</v>
      </c>
      <c r="F196" s="144">
        <f t="shared" si="54"/>
        <v>0.508389940203384</v>
      </c>
      <c r="G196" s="31">
        <f>sRGB_Data!C877</f>
        <v>0</v>
      </c>
      <c r="H196" s="31">
        <f t="shared" si="47"/>
        <v>49.2165869190039</v>
      </c>
      <c r="I196" s="31">
        <f t="shared" si="48"/>
        <v>53.7322373393794</v>
      </c>
      <c r="J196" s="31">
        <f t="shared" si="49"/>
        <v>45.0804311880128</v>
      </c>
      <c r="K196" s="31">
        <f t="shared" si="50"/>
        <v>48.93</v>
      </c>
      <c r="L196" s="145">
        <f t="shared" si="51"/>
        <v>-1</v>
      </c>
    </row>
    <row r="197" spans="1:12">
      <c r="A197" s="31">
        <v>107</v>
      </c>
      <c r="B197" s="144">
        <f>sRGB_Data!H878</f>
        <v>0</v>
      </c>
      <c r="C197" s="144">
        <f>sRGB_Data!I878</f>
        <v>0</v>
      </c>
      <c r="D197" s="144">
        <f t="shared" si="52"/>
        <v>-0.19783</v>
      </c>
      <c r="E197" s="144">
        <f t="shared" si="53"/>
        <v>-0.46832</v>
      </c>
      <c r="F197" s="144">
        <f t="shared" si="54"/>
        <v>0.508389940203384</v>
      </c>
      <c r="G197" s="31">
        <f>sRGB_Data!C878</f>
        <v>0</v>
      </c>
      <c r="H197" s="31">
        <f t="shared" si="47"/>
        <v>50.2438488223918</v>
      </c>
      <c r="I197" s="31">
        <f t="shared" si="48"/>
        <v>54.8022690446615</v>
      </c>
      <c r="J197" s="31">
        <f t="shared" si="49"/>
        <v>46.0645952894769</v>
      </c>
      <c r="K197" s="31">
        <f t="shared" si="50"/>
        <v>49.91</v>
      </c>
      <c r="L197" s="145">
        <f t="shared" si="51"/>
        <v>-1</v>
      </c>
    </row>
    <row r="198" spans="1:12">
      <c r="A198" s="31">
        <v>108</v>
      </c>
      <c r="B198" s="144">
        <f>sRGB_Data!H879</f>
        <v>0</v>
      </c>
      <c r="C198" s="144">
        <f>sRGB_Data!I879</f>
        <v>0</v>
      </c>
      <c r="D198" s="144">
        <f t="shared" si="52"/>
        <v>-0.19783</v>
      </c>
      <c r="E198" s="144">
        <f t="shared" si="53"/>
        <v>-0.46832</v>
      </c>
      <c r="F198" s="144">
        <f t="shared" si="54"/>
        <v>0.508389940203384</v>
      </c>
      <c r="G198" s="31">
        <f>sRGB_Data!C879</f>
        <v>0</v>
      </c>
      <c r="H198" s="31">
        <f t="shared" si="47"/>
        <v>51.2826963320696</v>
      </c>
      <c r="I198" s="31">
        <f t="shared" si="48"/>
        <v>55.8833578866859</v>
      </c>
      <c r="J198" s="31">
        <f t="shared" si="49"/>
        <v>47.0607895184094</v>
      </c>
      <c r="K198" s="31">
        <f t="shared" si="50"/>
        <v>50.91</v>
      </c>
      <c r="L198" s="145">
        <f t="shared" si="51"/>
        <v>-1</v>
      </c>
    </row>
    <row r="199" spans="1:12">
      <c r="A199" s="31">
        <v>109</v>
      </c>
      <c r="B199" s="144">
        <f>sRGB_Data!H880</f>
        <v>0</v>
      </c>
      <c r="C199" s="144">
        <f>sRGB_Data!I880</f>
        <v>0</v>
      </c>
      <c r="D199" s="144">
        <f t="shared" si="52"/>
        <v>-0.19783</v>
      </c>
      <c r="E199" s="144">
        <f t="shared" si="53"/>
        <v>-0.46832</v>
      </c>
      <c r="F199" s="144">
        <f t="shared" si="54"/>
        <v>0.508389940203384</v>
      </c>
      <c r="G199" s="31">
        <f>sRGB_Data!C880</f>
        <v>0</v>
      </c>
      <c r="H199" s="31">
        <f t="shared" si="47"/>
        <v>52.333151023122</v>
      </c>
      <c r="I199" s="31">
        <f t="shared" si="48"/>
        <v>56.9755141561547</v>
      </c>
      <c r="J199" s="31">
        <f t="shared" si="49"/>
        <v>48.0690474947305</v>
      </c>
      <c r="K199" s="31">
        <f t="shared" si="50"/>
        <v>51.92</v>
      </c>
      <c r="L199" s="145">
        <f t="shared" si="51"/>
        <v>-1</v>
      </c>
    </row>
    <row r="200" spans="1:12">
      <c r="A200" s="31">
        <v>110</v>
      </c>
      <c r="B200" s="144">
        <f>sRGB_Data!H881</f>
        <v>0</v>
      </c>
      <c r="C200" s="144">
        <f>sRGB_Data!I881</f>
        <v>0</v>
      </c>
      <c r="D200" s="144">
        <f t="shared" si="52"/>
        <v>-0.19783</v>
      </c>
      <c r="E200" s="144">
        <f t="shared" si="53"/>
        <v>-0.46832</v>
      </c>
      <c r="F200" s="144">
        <f t="shared" si="54"/>
        <v>0.508389940203384</v>
      </c>
      <c r="G200" s="31">
        <f>sRGB_Data!C881</f>
        <v>0</v>
      </c>
      <c r="H200" s="31">
        <f t="shared" si="47"/>
        <v>53.395234311401</v>
      </c>
      <c r="I200" s="31">
        <f t="shared" si="48"/>
        <v>58.0787480583663</v>
      </c>
      <c r="J200" s="31">
        <f t="shared" si="49"/>
        <v>49.0894026211489</v>
      </c>
      <c r="K200" s="31">
        <f t="shared" si="50"/>
        <v>52.94</v>
      </c>
      <c r="L200" s="145">
        <f t="shared" si="51"/>
        <v>-1</v>
      </c>
    </row>
    <row r="201" spans="1:12">
      <c r="A201" s="31">
        <v>111</v>
      </c>
      <c r="B201" s="144">
        <f>sRGB_Data!H882</f>
        <v>0</v>
      </c>
      <c r="C201" s="144">
        <f>sRGB_Data!I882</f>
        <v>0</v>
      </c>
      <c r="D201" s="144">
        <f t="shared" si="52"/>
        <v>-0.19783</v>
      </c>
      <c r="E201" s="144">
        <f t="shared" si="53"/>
        <v>-0.46832</v>
      </c>
      <c r="F201" s="144">
        <f t="shared" si="54"/>
        <v>0.508389940203384</v>
      </c>
      <c r="G201" s="31">
        <f>sRGB_Data!C882</f>
        <v>0</v>
      </c>
      <c r="H201" s="31">
        <f t="shared" si="47"/>
        <v>54.4689674561469</v>
      </c>
      <c r="I201" s="31">
        <f t="shared" si="48"/>
        <v>59.1930697146982</v>
      </c>
      <c r="J201" s="31">
        <f t="shared" si="49"/>
        <v>50.1218880865387</v>
      </c>
      <c r="K201" s="31">
        <f t="shared" si="50"/>
        <v>53.97</v>
      </c>
      <c r="L201" s="145">
        <f t="shared" si="51"/>
        <v>-1</v>
      </c>
    </row>
    <row r="202" spans="1:12">
      <c r="A202" s="31">
        <v>112</v>
      </c>
      <c r="B202" s="144">
        <f>sRGB_Data!H883</f>
        <v>0</v>
      </c>
      <c r="C202" s="144">
        <f>sRGB_Data!I883</f>
        <v>0</v>
      </c>
      <c r="D202" s="144">
        <f t="shared" si="52"/>
        <v>-0.19783</v>
      </c>
      <c r="E202" s="144">
        <f t="shared" si="53"/>
        <v>-0.46832</v>
      </c>
      <c r="F202" s="144">
        <f t="shared" si="54"/>
        <v>0.508389940203384</v>
      </c>
      <c r="G202" s="31">
        <f>sRGB_Data!C883</f>
        <v>0</v>
      </c>
      <c r="H202" s="31">
        <f t="shared" si="47"/>
        <v>55.5543715625411</v>
      </c>
      <c r="I202" s="31">
        <f t="shared" si="48"/>
        <v>60.3184891640507</v>
      </c>
      <c r="J202" s="31">
        <f t="shared" si="49"/>
        <v>51.1665368692337</v>
      </c>
      <c r="K202" s="31">
        <f t="shared" si="50"/>
        <v>55.01</v>
      </c>
      <c r="L202" s="145">
        <f t="shared" si="51"/>
        <v>-1</v>
      </c>
    </row>
    <row r="203" spans="1:12">
      <c r="A203" s="31">
        <v>113</v>
      </c>
      <c r="B203" s="144">
        <f>sRGB_Data!H884</f>
        <v>0</v>
      </c>
      <c r="C203" s="144">
        <f>sRGB_Data!I884</f>
        <v>0</v>
      </c>
      <c r="D203" s="144">
        <f t="shared" si="52"/>
        <v>-0.19783</v>
      </c>
      <c r="E203" s="144">
        <f t="shared" si="53"/>
        <v>-0.46832</v>
      </c>
      <c r="F203" s="144">
        <f t="shared" si="54"/>
        <v>0.508389940203384</v>
      </c>
      <c r="G203" s="31">
        <f>sRGB_Data!C884</f>
        <v>0</v>
      </c>
      <c r="H203" s="31">
        <f t="shared" si="47"/>
        <v>56.651467584196</v>
      </c>
      <c r="I203" s="31">
        <f t="shared" si="48"/>
        <v>61.4550163642528</v>
      </c>
      <c r="J203" s="31">
        <f t="shared" si="49"/>
        <v>52.2233817402422</v>
      </c>
      <c r="K203" s="31">
        <f t="shared" si="50"/>
        <v>56.06</v>
      </c>
      <c r="L203" s="145">
        <f t="shared" si="51"/>
        <v>-1</v>
      </c>
    </row>
    <row r="204" spans="1:12">
      <c r="A204" s="31">
        <v>114</v>
      </c>
      <c r="B204" s="144">
        <f>sRGB_Data!H885</f>
        <v>0</v>
      </c>
      <c r="C204" s="144">
        <f>sRGB_Data!I885</f>
        <v>0</v>
      </c>
      <c r="D204" s="144">
        <f t="shared" si="52"/>
        <v>-0.19783</v>
      </c>
      <c r="E204" s="144">
        <f t="shared" si="53"/>
        <v>-0.46832</v>
      </c>
      <c r="F204" s="144">
        <f t="shared" si="54"/>
        <v>0.508389940203384</v>
      </c>
      <c r="G204" s="31">
        <f>sRGB_Data!C885</f>
        <v>0</v>
      </c>
      <c r="H204" s="31">
        <f t="shared" si="47"/>
        <v>57.7602763255823</v>
      </c>
      <c r="I204" s="31">
        <f t="shared" si="48"/>
        <v>62.6026611934329</v>
      </c>
      <c r="J204" s="31">
        <f t="shared" si="49"/>
        <v>53.2924552663842</v>
      </c>
      <c r="K204" s="31">
        <f t="shared" si="50"/>
        <v>57.13</v>
      </c>
      <c r="L204" s="145">
        <f t="shared" si="51"/>
        <v>-1</v>
      </c>
    </row>
    <row r="205" spans="1:12">
      <c r="A205" s="31">
        <v>115</v>
      </c>
      <c r="B205" s="144">
        <f>sRGB_Data!H886</f>
        <v>0</v>
      </c>
      <c r="C205" s="144">
        <f>sRGB_Data!I886</f>
        <v>0</v>
      </c>
      <c r="D205" s="144">
        <f t="shared" si="52"/>
        <v>-0.19783</v>
      </c>
      <c r="E205" s="144">
        <f t="shared" si="53"/>
        <v>-0.46832</v>
      </c>
      <c r="F205" s="144">
        <f t="shared" si="54"/>
        <v>0.508389940203384</v>
      </c>
      <c r="G205" s="31">
        <f>sRGB_Data!C886</f>
        <v>0</v>
      </c>
      <c r="H205" s="31">
        <f t="shared" si="47"/>
        <v>58.8808184443965</v>
      </c>
      <c r="I205" s="31">
        <f t="shared" si="48"/>
        <v>63.7614334513525</v>
      </c>
      <c r="J205" s="31">
        <f t="shared" si="49"/>
        <v>54.3737898133538</v>
      </c>
      <c r="K205" s="31">
        <f t="shared" si="50"/>
        <v>58.2</v>
      </c>
      <c r="L205" s="145">
        <f t="shared" si="51"/>
        <v>-1</v>
      </c>
    </row>
    <row r="206" spans="1:12">
      <c r="A206" s="31">
        <v>116</v>
      </c>
      <c r="B206" s="144">
        <f>sRGB_Data!H887</f>
        <v>0</v>
      </c>
      <c r="C206" s="144">
        <f>sRGB_Data!I887</f>
        <v>0</v>
      </c>
      <c r="D206" s="144">
        <f t="shared" si="52"/>
        <v>-0.19783</v>
      </c>
      <c r="E206" s="144">
        <f t="shared" si="53"/>
        <v>-0.46832</v>
      </c>
      <c r="F206" s="144">
        <f t="shared" si="54"/>
        <v>0.508389940203384</v>
      </c>
      <c r="G206" s="31">
        <f>sRGB_Data!C887</f>
        <v>0</v>
      </c>
      <c r="H206" s="31">
        <f t="shared" si="47"/>
        <v>60.0131144538703</v>
      </c>
      <c r="I206" s="31">
        <f t="shared" si="48"/>
        <v>64.9313428607083</v>
      </c>
      <c r="J206" s="31">
        <f t="shared" si="49"/>
        <v>55.4674175487096</v>
      </c>
      <c r="K206" s="31">
        <f t="shared" si="50"/>
        <v>59.29</v>
      </c>
      <c r="L206" s="145">
        <f t="shared" si="51"/>
        <v>-1</v>
      </c>
    </row>
    <row r="207" spans="1:12">
      <c r="A207" s="31">
        <v>117</v>
      </c>
      <c r="B207" s="144">
        <f>sRGB_Data!H888</f>
        <v>0</v>
      </c>
      <c r="C207" s="144">
        <f>sRGB_Data!I888</f>
        <v>0</v>
      </c>
      <c r="D207" s="144">
        <f t="shared" si="52"/>
        <v>-0.19783</v>
      </c>
      <c r="E207" s="144">
        <f t="shared" si="53"/>
        <v>-0.46832</v>
      </c>
      <c r="F207" s="144">
        <f t="shared" si="54"/>
        <v>0.508389940203384</v>
      </c>
      <c r="G207" s="31">
        <f>sRGB_Data!C888</f>
        <v>0</v>
      </c>
      <c r="H207" s="31">
        <f t="shared" si="47"/>
        <v>61.157184725024</v>
      </c>
      <c r="I207" s="31">
        <f t="shared" si="48"/>
        <v>66.1123990683998</v>
      </c>
      <c r="J207" s="31">
        <f t="shared" si="49"/>
        <v>56.5733704447951</v>
      </c>
      <c r="K207" s="31">
        <f t="shared" si="50"/>
        <v>60.39</v>
      </c>
      <c r="L207" s="145">
        <f t="shared" si="51"/>
        <v>-1</v>
      </c>
    </row>
    <row r="208" spans="1:12">
      <c r="A208" s="31">
        <v>118</v>
      </c>
      <c r="B208" s="144">
        <f>sRGB_Data!H889</f>
        <v>0</v>
      </c>
      <c r="C208" s="144">
        <f>sRGB_Data!I889</f>
        <v>0</v>
      </c>
      <c r="D208" s="144">
        <f t="shared" si="52"/>
        <v>-0.19783</v>
      </c>
      <c r="E208" s="144">
        <f t="shared" si="53"/>
        <v>-0.46832</v>
      </c>
      <c r="F208" s="144">
        <f t="shared" si="54"/>
        <v>0.508389940203384</v>
      </c>
      <c r="G208" s="31">
        <f>sRGB_Data!C889</f>
        <v>0</v>
      </c>
      <c r="H208" s="31">
        <f t="shared" si="47"/>
        <v>62.3130494888662</v>
      </c>
      <c r="I208" s="31">
        <f t="shared" si="48"/>
        <v>67.3046116467667</v>
      </c>
      <c r="J208" s="31">
        <f t="shared" si="49"/>
        <v>57.6916802815906</v>
      </c>
      <c r="K208" s="31">
        <f t="shared" si="50"/>
        <v>61.5</v>
      </c>
      <c r="L208" s="145">
        <f t="shared" si="51"/>
        <v>-1</v>
      </c>
    </row>
    <row r="209" spans="1:12">
      <c r="A209" s="31">
        <v>119</v>
      </c>
      <c r="B209" s="144">
        <f>sRGB_Data!H890</f>
        <v>0</v>
      </c>
      <c r="C209" s="144">
        <f>sRGB_Data!I890</f>
        <v>0</v>
      </c>
      <c r="D209" s="144">
        <f t="shared" si="52"/>
        <v>-0.19783</v>
      </c>
      <c r="E209" s="144">
        <f t="shared" si="53"/>
        <v>-0.46832</v>
      </c>
      <c r="F209" s="144">
        <f t="shared" si="54"/>
        <v>0.508389940203384</v>
      </c>
      <c r="G209" s="31">
        <f>sRGB_Data!C890</f>
        <v>0</v>
      </c>
      <c r="H209" s="31">
        <f t="shared" si="47"/>
        <v>63.48072883854</v>
      </c>
      <c r="I209" s="31">
        <f t="shared" si="48"/>
        <v>68.5079900947944</v>
      </c>
      <c r="J209" s="31">
        <f t="shared" si="49"/>
        <v>58.8223786495008</v>
      </c>
      <c r="K209" s="31">
        <f t="shared" si="50"/>
        <v>62.63</v>
      </c>
      <c r="L209" s="145">
        <f t="shared" si="51"/>
        <v>-1</v>
      </c>
    </row>
    <row r="210" spans="1:12">
      <c r="A210" s="31">
        <v>120</v>
      </c>
      <c r="B210" s="144">
        <f>sRGB_Data!H891</f>
        <v>0</v>
      </c>
      <c r="C210" s="144">
        <f>sRGB_Data!I891</f>
        <v>0</v>
      </c>
      <c r="D210" s="144">
        <f t="shared" si="52"/>
        <v>-0.19783</v>
      </c>
      <c r="E210" s="144">
        <f t="shared" si="53"/>
        <v>-0.46832</v>
      </c>
      <c r="F210" s="144">
        <f t="shared" si="54"/>
        <v>0.508389940203384</v>
      </c>
      <c r="G210" s="31">
        <f>sRGB_Data!C891</f>
        <v>0</v>
      </c>
      <c r="H210" s="31">
        <f t="shared" si="47"/>
        <v>64.6602427314197</v>
      </c>
      <c r="I210" s="31">
        <f t="shared" si="48"/>
        <v>69.7225438392916</v>
      </c>
      <c r="J210" s="31">
        <f t="shared" si="49"/>
        <v>59.9654969520774</v>
      </c>
      <c r="K210" s="31">
        <f t="shared" si="50"/>
        <v>63.76</v>
      </c>
      <c r="L210" s="145">
        <f t="shared" si="51"/>
        <v>-1</v>
      </c>
    </row>
    <row r="211" spans="1:12">
      <c r="A211" s="31">
        <v>121</v>
      </c>
      <c r="B211" s="144">
        <f>sRGB_Data!H892</f>
        <v>0</v>
      </c>
      <c r="C211" s="144">
        <f>sRGB_Data!I892</f>
        <v>0</v>
      </c>
      <c r="D211" s="144">
        <f t="shared" si="52"/>
        <v>-0.19783</v>
      </c>
      <c r="E211" s="144">
        <f t="shared" si="53"/>
        <v>-0.46832</v>
      </c>
      <c r="F211" s="144">
        <f t="shared" si="54"/>
        <v>0.508389940203384</v>
      </c>
      <c r="G211" s="31">
        <f>sRGB_Data!C892</f>
        <v>0</v>
      </c>
      <c r="H211" s="31">
        <f t="shared" si="47"/>
        <v>65.8516109911571</v>
      </c>
      <c r="I211" s="31">
        <f t="shared" si="48"/>
        <v>70.9482822360376</v>
      </c>
      <c r="J211" s="31">
        <f t="shared" si="49"/>
        <v>61.1210664086809</v>
      </c>
      <c r="K211" s="31">
        <f t="shared" si="50"/>
        <v>64.91</v>
      </c>
      <c r="L211" s="145">
        <f t="shared" si="51"/>
        <v>-1</v>
      </c>
    </row>
    <row r="212" spans="1:12">
      <c r="A212" s="31">
        <v>122</v>
      </c>
      <c r="B212" s="144">
        <f>sRGB_Data!H893</f>
        <v>0</v>
      </c>
      <c r="C212" s="144">
        <f>sRGB_Data!I893</f>
        <v>0</v>
      </c>
      <c r="D212" s="144">
        <f t="shared" si="52"/>
        <v>-0.19783</v>
      </c>
      <c r="E212" s="144">
        <f t="shared" si="53"/>
        <v>-0.46832</v>
      </c>
      <c r="F212" s="144">
        <f t="shared" si="54"/>
        <v>0.508389940203384</v>
      </c>
      <c r="G212" s="31">
        <f>sRGB_Data!C893</f>
        <v>0</v>
      </c>
      <c r="H212" s="31">
        <f t="shared" si="47"/>
        <v>67.0548533096811</v>
      </c>
      <c r="I212" s="31">
        <f t="shared" si="48"/>
        <v>72.1852145709031</v>
      </c>
      <c r="J212" s="31">
        <f t="shared" si="49"/>
        <v>62.289118057083</v>
      </c>
      <c r="K212" s="31">
        <f t="shared" si="50"/>
        <v>66.07</v>
      </c>
      <c r="L212" s="145">
        <f t="shared" si="51"/>
        <v>-1</v>
      </c>
    </row>
    <row r="213" spans="1:12">
      <c r="A213" s="31">
        <v>123</v>
      </c>
      <c r="B213" s="144">
        <f>sRGB_Data!H894</f>
        <v>0</v>
      </c>
      <c r="C213" s="144">
        <f>sRGB_Data!I894</f>
        <v>0</v>
      </c>
      <c r="D213" s="144">
        <f t="shared" si="52"/>
        <v>-0.19783</v>
      </c>
      <c r="E213" s="144">
        <f t="shared" si="53"/>
        <v>-0.46832</v>
      </c>
      <c r="F213" s="144">
        <f t="shared" si="54"/>
        <v>0.508389940203384</v>
      </c>
      <c r="G213" s="31">
        <f>sRGB_Data!C894</f>
        <v>0</v>
      </c>
      <c r="H213" s="31">
        <f t="shared" si="47"/>
        <v>68.2699892491506</v>
      </c>
      <c r="I213" s="31">
        <f t="shared" si="48"/>
        <v>73.4333500609444</v>
      </c>
      <c r="J213" s="31">
        <f t="shared" si="49"/>
        <v>63.4696827560097</v>
      </c>
      <c r="K213" s="31">
        <f t="shared" si="50"/>
        <v>67.24</v>
      </c>
      <c r="L213" s="145">
        <f t="shared" si="51"/>
        <v>-1</v>
      </c>
    </row>
    <row r="214" spans="1:12">
      <c r="A214" s="31">
        <v>124</v>
      </c>
      <c r="B214" s="144">
        <f>sRGB_Data!H895</f>
        <v>0</v>
      </c>
      <c r="C214" s="144">
        <f>sRGB_Data!I895</f>
        <v>0</v>
      </c>
      <c r="D214" s="144">
        <f t="shared" si="52"/>
        <v>-0.19783</v>
      </c>
      <c r="E214" s="144">
        <f t="shared" si="53"/>
        <v>-0.46832</v>
      </c>
      <c r="F214" s="144">
        <f t="shared" si="54"/>
        <v>0.508389940203384</v>
      </c>
      <c r="G214" s="31">
        <f>sRGB_Data!C895</f>
        <v>0</v>
      </c>
      <c r="H214" s="31">
        <f t="shared" si="47"/>
        <v>69.4970382438634</v>
      </c>
      <c r="I214" s="31">
        <f t="shared" si="48"/>
        <v>74.6926978554702</v>
      </c>
      <c r="J214" s="31">
        <f t="shared" si="49"/>
        <v>64.6627911876301</v>
      </c>
      <c r="K214" s="31">
        <f t="shared" si="50"/>
        <v>68.43</v>
      </c>
      <c r="L214" s="145">
        <f t="shared" si="51"/>
        <v>-1</v>
      </c>
    </row>
    <row r="215" spans="1:12">
      <c r="A215" s="31">
        <v>125</v>
      </c>
      <c r="B215" s="144">
        <f>sRGB_Data!H896</f>
        <v>0</v>
      </c>
      <c r="C215" s="144">
        <f>sRGB_Data!I896</f>
        <v>0</v>
      </c>
      <c r="D215" s="144">
        <f t="shared" si="52"/>
        <v>-0.19783</v>
      </c>
      <c r="E215" s="144">
        <f t="shared" si="53"/>
        <v>-0.46832</v>
      </c>
      <c r="F215" s="144">
        <f t="shared" si="54"/>
        <v>0.508389940203384</v>
      </c>
      <c r="G215" s="31">
        <f>sRGB_Data!C896</f>
        <v>0</v>
      </c>
      <c r="H215" s="31">
        <f t="shared" si="47"/>
        <v>70.7360196021209</v>
      </c>
      <c r="I215" s="31">
        <f t="shared" si="48"/>
        <v>75.9632670370853</v>
      </c>
      <c r="J215" s="31">
        <f t="shared" si="49"/>
        <v>65.8684738599893</v>
      </c>
      <c r="K215" s="31">
        <f t="shared" si="50"/>
        <v>69.62</v>
      </c>
      <c r="L215" s="145">
        <f t="shared" si="51"/>
        <v>-1</v>
      </c>
    </row>
    <row r="216" spans="1:12">
      <c r="A216" s="31">
        <v>126</v>
      </c>
      <c r="B216" s="144">
        <f>sRGB_Data!H897</f>
        <v>0</v>
      </c>
      <c r="C216" s="144">
        <f>sRGB_Data!I897</f>
        <v>0</v>
      </c>
      <c r="D216" s="144">
        <f t="shared" si="52"/>
        <v>-0.19783</v>
      </c>
      <c r="E216" s="144">
        <f t="shared" si="53"/>
        <v>-0.46832</v>
      </c>
      <c r="F216" s="144">
        <f t="shared" si="54"/>
        <v>0.508389940203384</v>
      </c>
      <c r="G216" s="31">
        <f>sRGB_Data!C897</f>
        <v>0</v>
      </c>
      <c r="H216" s="31">
        <f t="shared" si="47"/>
        <v>71.9869525080517</v>
      </c>
      <c r="I216" s="31">
        <f t="shared" si="48"/>
        <v>77.2450666227085</v>
      </c>
      <c r="J216" s="31">
        <f t="shared" si="49"/>
        <v>67.086761109389</v>
      </c>
      <c r="K216" s="31">
        <f t="shared" si="50"/>
        <v>70.83</v>
      </c>
      <c r="L216" s="145">
        <f t="shared" si="51"/>
        <v>-1</v>
      </c>
    </row>
    <row r="217" spans="1:12">
      <c r="A217" s="31">
        <v>127</v>
      </c>
      <c r="B217" s="144">
        <f>sRGB_Data!H898</f>
        <v>0</v>
      </c>
      <c r="C217" s="144">
        <f>sRGB_Data!I898</f>
        <v>0</v>
      </c>
      <c r="D217" s="144">
        <f t="shared" si="52"/>
        <v>-0.19783</v>
      </c>
      <c r="E217" s="144">
        <f t="shared" si="53"/>
        <v>-0.46832</v>
      </c>
      <c r="F217" s="144">
        <f t="shared" si="54"/>
        <v>0.508389940203384</v>
      </c>
      <c r="G217" s="31">
        <f>sRGB_Data!C898</f>
        <v>0</v>
      </c>
      <c r="H217" s="31">
        <f t="shared" si="47"/>
        <v>73.2498560233935</v>
      </c>
      <c r="I217" s="31">
        <f t="shared" si="48"/>
        <v>78.5381055645677</v>
      </c>
      <c r="J217" s="31">
        <f t="shared" si="49"/>
        <v>68.3176831027172</v>
      </c>
      <c r="K217" s="31">
        <f t="shared" si="50"/>
        <v>72.05</v>
      </c>
      <c r="L217" s="145">
        <f t="shared" si="51"/>
        <v>-1</v>
      </c>
    </row>
    <row r="218" spans="1:12">
      <c r="A218" s="31">
        <v>128</v>
      </c>
      <c r="B218" s="144">
        <f>sRGB_Data!H899</f>
        <v>0</v>
      </c>
      <c r="C218" s="144">
        <f>sRGB_Data!I899</f>
        <v>0</v>
      </c>
      <c r="D218" s="144">
        <f t="shared" si="52"/>
        <v>-0.19783</v>
      </c>
      <c r="E218" s="144">
        <f t="shared" si="53"/>
        <v>-0.46832</v>
      </c>
      <c r="F218" s="144">
        <f t="shared" si="54"/>
        <v>0.508389940203384</v>
      </c>
      <c r="G218" s="31">
        <f>sRGB_Data!C899</f>
        <v>0</v>
      </c>
      <c r="H218" s="31">
        <f t="shared" si="47"/>
        <v>74.5247490892369</v>
      </c>
      <c r="I218" s="31">
        <f t="shared" si="48"/>
        <v>79.8423927511718</v>
      </c>
      <c r="J218" s="31">
        <f t="shared" si="49"/>
        <v>69.5612698397269</v>
      </c>
      <c r="K218" s="31">
        <f t="shared" si="50"/>
        <v>73.28</v>
      </c>
      <c r="L218" s="145">
        <f t="shared" si="51"/>
        <v>-1</v>
      </c>
    </row>
    <row r="219" spans="1:12">
      <c r="A219" s="31">
        <v>129</v>
      </c>
      <c r="B219" s="144">
        <f>sRGB_Data!H900</f>
        <v>0</v>
      </c>
      <c r="C219" s="144">
        <f>sRGB_Data!I900</f>
        <v>0</v>
      </c>
      <c r="D219" s="144">
        <f t="shared" si="52"/>
        <v>-0.19783</v>
      </c>
      <c r="E219" s="144">
        <f t="shared" si="53"/>
        <v>-0.46832</v>
      </c>
      <c r="F219" s="144">
        <f t="shared" si="54"/>
        <v>0.508389940203384</v>
      </c>
      <c r="G219" s="31">
        <f>sRGB_Data!C900</f>
        <v>0</v>
      </c>
      <c r="H219" s="31">
        <f t="shared" ref="H219:H282" si="55">(A219/255)^2.2*($G$345-$G$90)+$G$90</f>
        <v>75.8116505277294</v>
      </c>
      <c r="I219" s="31">
        <f t="shared" ref="I219:I282" si="56">(A219/255)^2.1*($G$345-$G$90)+$G$90</f>
        <v>81.1579370082609</v>
      </c>
      <c r="J219" s="31">
        <f t="shared" ref="J219:J282" si="57">(A219/255)^2.3*($G$345-$G$90)+$G$90</f>
        <v>70.8175511552684</v>
      </c>
      <c r="K219" s="31">
        <f t="shared" ref="K219:K282" si="58">ROUND(IF((A219/255)&gt;0.04045,(((A219/255)+0.055)/1.055)^2.4,(A219/255)/12.92)*($G$345-$G$90)+$G$90,2)</f>
        <v>74.53</v>
      </c>
      <c r="L219" s="145">
        <f t="shared" ref="L219:L282" si="59">(G219-K219)/K219</f>
        <v>-1</v>
      </c>
    </row>
    <row r="220" spans="1:12">
      <c r="A220" s="31">
        <v>130</v>
      </c>
      <c r="B220" s="144">
        <f>sRGB_Data!H901</f>
        <v>0</v>
      </c>
      <c r="C220" s="144">
        <f>sRGB_Data!I901</f>
        <v>0</v>
      </c>
      <c r="D220" s="144">
        <f t="shared" ref="D220:D283" si="60">B220-0.19783</f>
        <v>-0.19783</v>
      </c>
      <c r="E220" s="144">
        <f t="shared" ref="E220:E283" si="61">C220-0.46832</f>
        <v>-0.46832</v>
      </c>
      <c r="F220" s="144">
        <f t="shared" ref="F220:F283" si="62">(D220^2+E220^2)^0.5</f>
        <v>0.508389940203384</v>
      </c>
      <c r="G220" s="31">
        <f>sRGB_Data!C901</f>
        <v>0</v>
      </c>
      <c r="H220" s="31">
        <f t="shared" si="55"/>
        <v>77.110579043743</v>
      </c>
      <c r="I220" s="31">
        <f t="shared" si="56"/>
        <v>82.4847470997346</v>
      </c>
      <c r="J220" s="31">
        <f t="shared" si="57"/>
        <v>72.0865567214726</v>
      </c>
      <c r="K220" s="31">
        <f t="shared" si="58"/>
        <v>75.78</v>
      </c>
      <c r="L220" s="145">
        <f t="shared" si="59"/>
        <v>-1</v>
      </c>
    </row>
    <row r="221" spans="1:12">
      <c r="A221" s="31">
        <v>131</v>
      </c>
      <c r="B221" s="144">
        <f>sRGB_Data!H902</f>
        <v>0</v>
      </c>
      <c r="C221" s="144">
        <f>sRGB_Data!I902</f>
        <v>0</v>
      </c>
      <c r="D221" s="144">
        <f t="shared" si="60"/>
        <v>-0.19783</v>
      </c>
      <c r="E221" s="144">
        <f t="shared" si="61"/>
        <v>-0.46832</v>
      </c>
      <c r="F221" s="144">
        <f t="shared" si="62"/>
        <v>0.508389940203384</v>
      </c>
      <c r="G221" s="31">
        <f>sRGB_Data!C902</f>
        <v>0</v>
      </c>
      <c r="H221" s="31">
        <f t="shared" si="55"/>
        <v>78.421553226506</v>
      </c>
      <c r="I221" s="31">
        <f t="shared" si="56"/>
        <v>83.8228317285598</v>
      </c>
      <c r="J221" s="31">
        <f t="shared" si="57"/>
        <v>73.36831604989</v>
      </c>
      <c r="K221" s="31">
        <f t="shared" si="58"/>
        <v>77.05</v>
      </c>
      <c r="L221" s="145">
        <f t="shared" si="59"/>
        <v>-1</v>
      </c>
    </row>
    <row r="222" spans="1:12">
      <c r="A222" s="31">
        <v>132</v>
      </c>
      <c r="B222" s="144">
        <f>sRGB_Data!H903</f>
        <v>0</v>
      </c>
      <c r="C222" s="144">
        <f>sRGB_Data!I903</f>
        <v>0</v>
      </c>
      <c r="D222" s="144">
        <f t="shared" si="60"/>
        <v>-0.19783</v>
      </c>
      <c r="E222" s="144">
        <f t="shared" si="61"/>
        <v>-0.46832</v>
      </c>
      <c r="F222" s="144">
        <f t="shared" si="62"/>
        <v>0.508389940203384</v>
      </c>
      <c r="G222" s="31">
        <f>sRGB_Data!C903</f>
        <v>0</v>
      </c>
      <c r="H222" s="31">
        <f t="shared" si="55"/>
        <v>79.7445915511992</v>
      </c>
      <c r="I222" s="31">
        <f t="shared" si="56"/>
        <v>85.1721995376583</v>
      </c>
      <c r="J222" s="31">
        <f t="shared" si="57"/>
        <v>74.6628584935853</v>
      </c>
      <c r="K222" s="31">
        <f t="shared" si="58"/>
        <v>78.33</v>
      </c>
      <c r="L222" s="145">
        <f t="shared" si="59"/>
        <v>-1</v>
      </c>
    </row>
    <row r="223" spans="1:12">
      <c r="A223" s="31">
        <v>133</v>
      </c>
      <c r="B223" s="144">
        <f>sRGB_Data!H904</f>
        <v>0</v>
      </c>
      <c r="C223" s="144">
        <f>sRGB_Data!I904</f>
        <v>0</v>
      </c>
      <c r="D223" s="144">
        <f t="shared" si="60"/>
        <v>-0.19783</v>
      </c>
      <c r="E223" s="144">
        <f t="shared" si="61"/>
        <v>-0.46832</v>
      </c>
      <c r="F223" s="144">
        <f t="shared" si="62"/>
        <v>0.508389940203384</v>
      </c>
      <c r="G223" s="31">
        <f>sRGB_Data!C904</f>
        <v>0</v>
      </c>
      <c r="H223" s="31">
        <f t="shared" si="55"/>
        <v>81.0797123805177</v>
      </c>
      <c r="I223" s="31">
        <f t="shared" si="56"/>
        <v>86.5328591107743</v>
      </c>
      <c r="J223" s="31">
        <f t="shared" si="57"/>
        <v>75.9702132491881</v>
      </c>
      <c r="K223" s="31">
        <f t="shared" si="58"/>
        <v>79.63</v>
      </c>
      <c r="L223" s="145">
        <f t="shared" si="59"/>
        <v>-1</v>
      </c>
    </row>
    <row r="224" spans="1:12">
      <c r="A224" s="31">
        <v>134</v>
      </c>
      <c r="B224" s="144">
        <f>sRGB_Data!H905</f>
        <v>0</v>
      </c>
      <c r="C224" s="144">
        <f>sRGB_Data!I905</f>
        <v>0</v>
      </c>
      <c r="D224" s="144">
        <f t="shared" si="60"/>
        <v>-0.19783</v>
      </c>
      <c r="E224" s="144">
        <f t="shared" si="61"/>
        <v>-0.46832</v>
      </c>
      <c r="F224" s="144">
        <f t="shared" si="62"/>
        <v>0.508389940203384</v>
      </c>
      <c r="G224" s="31">
        <f>sRGB_Data!C905</f>
        <v>0</v>
      </c>
      <c r="H224" s="31">
        <f t="shared" si="55"/>
        <v>82.4269339662011</v>
      </c>
      <c r="I224" s="31">
        <f t="shared" si="56"/>
        <v>87.904818973324</v>
      </c>
      <c r="J224" s="31">
        <f t="shared" si="57"/>
        <v>77.290409358903</v>
      </c>
      <c r="K224" s="31">
        <f t="shared" si="58"/>
        <v>80.93</v>
      </c>
      <c r="L224" s="145">
        <f t="shared" si="59"/>
        <v>-1</v>
      </c>
    </row>
    <row r="225" spans="1:12">
      <c r="A225" s="31">
        <v>135</v>
      </c>
      <c r="B225" s="144">
        <f>sRGB_Data!H906</f>
        <v>0</v>
      </c>
      <c r="C225" s="144">
        <f>sRGB_Data!I906</f>
        <v>0</v>
      </c>
      <c r="D225" s="144">
        <f t="shared" si="60"/>
        <v>-0.19783</v>
      </c>
      <c r="E225" s="144">
        <f t="shared" si="61"/>
        <v>-0.46832</v>
      </c>
      <c r="F225" s="144">
        <f t="shared" si="62"/>
        <v>0.508389940203384</v>
      </c>
      <c r="G225" s="31">
        <f>sRGB_Data!C906</f>
        <v>0</v>
      </c>
      <c r="H225" s="31">
        <f t="shared" si="55"/>
        <v>83.7862744505304</v>
      </c>
      <c r="I225" s="31">
        <f t="shared" si="56"/>
        <v>89.2880875932258</v>
      </c>
      <c r="J225" s="31">
        <f t="shared" si="57"/>
        <v>78.6234757124781</v>
      </c>
      <c r="K225" s="31">
        <f t="shared" si="58"/>
        <v>82.25</v>
      </c>
      <c r="L225" s="145">
        <f t="shared" si="59"/>
        <v>-1</v>
      </c>
    </row>
    <row r="226" spans="1:12">
      <c r="A226" s="31">
        <v>136</v>
      </c>
      <c r="B226" s="144">
        <f>sRGB_Data!H907</f>
        <v>0</v>
      </c>
      <c r="C226" s="144">
        <f>sRGB_Data!I907</f>
        <v>0</v>
      </c>
      <c r="D226" s="144">
        <f t="shared" si="60"/>
        <v>-0.19783</v>
      </c>
      <c r="E226" s="144">
        <f t="shared" si="61"/>
        <v>-0.46832</v>
      </c>
      <c r="F226" s="144">
        <f t="shared" si="62"/>
        <v>0.508389940203384</v>
      </c>
      <c r="G226" s="31">
        <f>sRGB_Data!C907</f>
        <v>0</v>
      </c>
      <c r="H226" s="31">
        <f t="shared" si="55"/>
        <v>85.1577518677936</v>
      </c>
      <c r="I226" s="31">
        <f t="shared" si="56"/>
        <v>90.6826733817124</v>
      </c>
      <c r="J226" s="31">
        <f t="shared" si="57"/>
        <v>79.9694410491338</v>
      </c>
      <c r="K226" s="31">
        <f t="shared" si="58"/>
        <v>83.58</v>
      </c>
      <c r="L226" s="145">
        <f t="shared" si="59"/>
        <v>-1</v>
      </c>
    </row>
    <row r="227" spans="1:12">
      <c r="A227" s="31">
        <v>137</v>
      </c>
      <c r="B227" s="144">
        <f>sRGB_Data!H908</f>
        <v>0</v>
      </c>
      <c r="C227" s="144">
        <f>sRGB_Data!I908</f>
        <v>0</v>
      </c>
      <c r="D227" s="144">
        <f t="shared" si="60"/>
        <v>-0.19783</v>
      </c>
      <c r="E227" s="144">
        <f t="shared" si="61"/>
        <v>-0.46832</v>
      </c>
      <c r="F227" s="144">
        <f t="shared" si="62"/>
        <v>0.508389940203384</v>
      </c>
      <c r="G227" s="31">
        <f>sRGB_Data!C908</f>
        <v>0</v>
      </c>
      <c r="H227" s="31">
        <f t="shared" si="55"/>
        <v>86.5413841457221</v>
      </c>
      <c r="I227" s="31">
        <f t="shared" si="56"/>
        <v>92.0885846941269</v>
      </c>
      <c r="J227" s="31">
        <f t="shared" si="57"/>
        <v>81.3283339594543</v>
      </c>
      <c r="K227" s="31">
        <f t="shared" si="58"/>
        <v>84.93</v>
      </c>
      <c r="L227" s="145">
        <f t="shared" si="59"/>
        <v>-1</v>
      </c>
    </row>
    <row r="228" spans="1:12">
      <c r="A228" s="31">
        <v>138</v>
      </c>
      <c r="B228" s="144">
        <f>sRGB_Data!H909</f>
        <v>0</v>
      </c>
      <c r="C228" s="144">
        <f>sRGB_Data!I909</f>
        <v>0</v>
      </c>
      <c r="D228" s="144">
        <f t="shared" si="60"/>
        <v>-0.19783</v>
      </c>
      <c r="E228" s="144">
        <f t="shared" si="61"/>
        <v>-0.46832</v>
      </c>
      <c r="F228" s="144">
        <f t="shared" si="62"/>
        <v>0.508389940203384</v>
      </c>
      <c r="G228" s="31">
        <f>sRGB_Data!C909</f>
        <v>0</v>
      </c>
      <c r="H228" s="31">
        <f t="shared" si="55"/>
        <v>87.9371891068964</v>
      </c>
      <c r="I228" s="31">
        <f t="shared" si="56"/>
        <v>93.5058298307003</v>
      </c>
      <c r="J228" s="31">
        <f t="shared" si="57"/>
        <v>82.70018288724</v>
      </c>
      <c r="K228" s="31">
        <f t="shared" si="58"/>
        <v>86.28</v>
      </c>
      <c r="L228" s="145">
        <f t="shared" si="59"/>
        <v>-1</v>
      </c>
    </row>
    <row r="229" spans="1:12">
      <c r="A229" s="31">
        <v>139</v>
      </c>
      <c r="B229" s="144">
        <f>sRGB_Data!H910</f>
        <v>0</v>
      </c>
      <c r="C229" s="144">
        <f>sRGB_Data!I910</f>
        <v>0</v>
      </c>
      <c r="D229" s="144">
        <f t="shared" si="60"/>
        <v>-0.19783</v>
      </c>
      <c r="E229" s="144">
        <f t="shared" si="61"/>
        <v>-0.46832</v>
      </c>
      <c r="F229" s="144">
        <f t="shared" si="62"/>
        <v>0.508389940203384</v>
      </c>
      <c r="G229" s="31">
        <f>sRGB_Data!C910</f>
        <v>0</v>
      </c>
      <c r="H229" s="31">
        <f t="shared" si="55"/>
        <v>89.3451844701239</v>
      </c>
      <c r="I229" s="31">
        <f t="shared" si="56"/>
        <v>94.9344170373137</v>
      </c>
      <c r="J229" s="31">
        <f t="shared" si="57"/>
        <v>84.0850161313252</v>
      </c>
      <c r="K229" s="31">
        <f t="shared" si="58"/>
        <v>87.65</v>
      </c>
      <c r="L229" s="145">
        <f t="shared" si="59"/>
        <v>-1</v>
      </c>
    </row>
    <row r="230" spans="1:12">
      <c r="A230" s="31">
        <v>140</v>
      </c>
      <c r="B230" s="144">
        <f>sRGB_Data!H911</f>
        <v>0</v>
      </c>
      <c r="C230" s="144">
        <f>sRGB_Data!I911</f>
        <v>0</v>
      </c>
      <c r="D230" s="144">
        <f t="shared" si="60"/>
        <v>-0.19783</v>
      </c>
      <c r="E230" s="144">
        <f t="shared" si="61"/>
        <v>-0.46832</v>
      </c>
      <c r="F230" s="144">
        <f t="shared" si="62"/>
        <v>0.508389940203384</v>
      </c>
      <c r="G230" s="31">
        <f>sRGB_Data!C911</f>
        <v>0</v>
      </c>
      <c r="H230" s="31">
        <f t="shared" si="55"/>
        <v>90.7653878517887</v>
      </c>
      <c r="I230" s="31">
        <f t="shared" si="56"/>
        <v>96.3743545062443</v>
      </c>
      <c r="J230" s="31">
        <f t="shared" si="57"/>
        <v>85.4828618473586</v>
      </c>
      <c r="K230" s="31">
        <f t="shared" si="58"/>
        <v>89.03</v>
      </c>
      <c r="L230" s="145">
        <f t="shared" si="59"/>
        <v>-1</v>
      </c>
    </row>
    <row r="231" spans="1:12">
      <c r="A231" s="31">
        <v>141</v>
      </c>
      <c r="B231" s="144">
        <f>sRGB_Data!H912</f>
        <v>0</v>
      </c>
      <c r="C231" s="144">
        <f>sRGB_Data!I912</f>
        <v>0</v>
      </c>
      <c r="D231" s="144">
        <f t="shared" si="60"/>
        <v>-0.19783</v>
      </c>
      <c r="E231" s="144">
        <f t="shared" si="61"/>
        <v>-0.46832</v>
      </c>
      <c r="F231" s="144">
        <f t="shared" si="62"/>
        <v>0.508389940203384</v>
      </c>
      <c r="G231" s="31">
        <f>sRGB_Data!C912</f>
        <v>0</v>
      </c>
      <c r="H231" s="31">
        <f t="shared" si="55"/>
        <v>92.1978167671739</v>
      </c>
      <c r="I231" s="31">
        <f t="shared" si="56"/>
        <v>97.8256503768953</v>
      </c>
      <c r="J231" s="31">
        <f t="shared" si="57"/>
        <v>86.8937480495508</v>
      </c>
      <c r="K231" s="31">
        <f t="shared" si="58"/>
        <v>90.43</v>
      </c>
      <c r="L231" s="145">
        <f t="shared" si="59"/>
        <v>-1</v>
      </c>
    </row>
    <row r="232" spans="1:12">
      <c r="A232" s="31">
        <v>142</v>
      </c>
      <c r="B232" s="144">
        <f>sRGB_Data!H913</f>
        <v>0</v>
      </c>
      <c r="C232" s="144">
        <f>sRGB_Data!I913</f>
        <v>0</v>
      </c>
      <c r="D232" s="144">
        <f t="shared" si="60"/>
        <v>-0.19783</v>
      </c>
      <c r="E232" s="144">
        <f t="shared" si="61"/>
        <v>-0.46832</v>
      </c>
      <c r="F232" s="144">
        <f t="shared" si="62"/>
        <v>0.508389940203384</v>
      </c>
      <c r="G232" s="31">
        <f>sRGB_Data!C913</f>
        <v>0</v>
      </c>
      <c r="H232" s="31">
        <f t="shared" si="55"/>
        <v>93.6424886317581</v>
      </c>
      <c r="I232" s="31">
        <f t="shared" si="56"/>
        <v>99.2883127365117</v>
      </c>
      <c r="J232" s="31">
        <f t="shared" si="57"/>
        <v>88.3177026123874</v>
      </c>
      <c r="K232" s="31">
        <f t="shared" si="58"/>
        <v>91.83</v>
      </c>
      <c r="L232" s="145">
        <f t="shared" si="59"/>
        <v>-1</v>
      </c>
    </row>
    <row r="233" spans="1:12">
      <c r="A233" s="31">
        <v>143</v>
      </c>
      <c r="B233" s="144">
        <f>sRGB_Data!H914</f>
        <v>0</v>
      </c>
      <c r="C233" s="144">
        <f>sRGB_Data!I914</f>
        <v>0</v>
      </c>
      <c r="D233" s="144">
        <f t="shared" si="60"/>
        <v>-0.19783</v>
      </c>
      <c r="E233" s="144">
        <f t="shared" si="61"/>
        <v>-0.46832</v>
      </c>
      <c r="F233" s="144">
        <f t="shared" si="62"/>
        <v>0.508389940203384</v>
      </c>
      <c r="G233" s="31">
        <f>sRGB_Data!C914</f>
        <v>0</v>
      </c>
      <c r="H233" s="31">
        <f t="shared" si="55"/>
        <v>95.0994207624857</v>
      </c>
      <c r="I233" s="31">
        <f t="shared" si="56"/>
        <v>100.762349620881</v>
      </c>
      <c r="J233" s="31">
        <f t="shared" si="57"/>
        <v>89.7547532723092</v>
      </c>
      <c r="K233" s="31">
        <f t="shared" si="58"/>
        <v>93.25</v>
      </c>
      <c r="L233" s="145">
        <f t="shared" si="59"/>
        <v>-1</v>
      </c>
    </row>
    <row r="234" spans="1:12">
      <c r="A234" s="31">
        <v>144</v>
      </c>
      <c r="B234" s="144">
        <f>sRGB_Data!H915</f>
        <v>0</v>
      </c>
      <c r="C234" s="144">
        <f>sRGB_Data!I915</f>
        <v>0</v>
      </c>
      <c r="D234" s="144">
        <f t="shared" si="60"/>
        <v>-0.19783</v>
      </c>
      <c r="E234" s="144">
        <f t="shared" si="61"/>
        <v>-0.46832</v>
      </c>
      <c r="F234" s="144">
        <f t="shared" si="62"/>
        <v>0.508389940203384</v>
      </c>
      <c r="G234" s="31">
        <f>sRGB_Data!C915</f>
        <v>0</v>
      </c>
      <c r="H234" s="31">
        <f t="shared" si="55"/>
        <v>96.5686303790127</v>
      </c>
      <c r="I234" s="31">
        <f t="shared" si="56"/>
        <v>102.247769015018</v>
      </c>
      <c r="J234" s="31">
        <f t="shared" si="57"/>
        <v>91.2049276293613</v>
      </c>
      <c r="K234" s="31">
        <f t="shared" si="58"/>
        <v>94.68</v>
      </c>
      <c r="L234" s="145">
        <f t="shared" si="59"/>
        <v>-1</v>
      </c>
    </row>
    <row r="235" spans="1:12">
      <c r="A235" s="31">
        <v>145</v>
      </c>
      <c r="B235" s="144">
        <f>sRGB_Data!H916</f>
        <v>0</v>
      </c>
      <c r="C235" s="144">
        <f>sRGB_Data!I916</f>
        <v>0</v>
      </c>
      <c r="D235" s="144">
        <f t="shared" si="60"/>
        <v>-0.19783</v>
      </c>
      <c r="E235" s="144">
        <f t="shared" si="61"/>
        <v>-0.46832</v>
      </c>
      <c r="F235" s="144">
        <f t="shared" si="62"/>
        <v>0.508389940203384</v>
      </c>
      <c r="G235" s="31">
        <f>sRGB_Data!C916</f>
        <v>0</v>
      </c>
      <c r="H235" s="31">
        <f t="shared" si="55"/>
        <v>98.0501346049277</v>
      </c>
      <c r="I235" s="31">
        <f t="shared" si="56"/>
        <v>103.744578853841</v>
      </c>
      <c r="J235" s="31">
        <f t="shared" si="57"/>
        <v>92.6682531488105</v>
      </c>
      <c r="K235" s="31">
        <f t="shared" si="58"/>
        <v>96.13</v>
      </c>
      <c r="L235" s="145">
        <f t="shared" si="59"/>
        <v>-1</v>
      </c>
    </row>
    <row r="236" spans="1:12">
      <c r="A236" s="31">
        <v>146</v>
      </c>
      <c r="B236" s="144">
        <f>sRGB_Data!H917</f>
        <v>0</v>
      </c>
      <c r="C236" s="144">
        <f>sRGB_Data!I917</f>
        <v>0</v>
      </c>
      <c r="D236" s="144">
        <f t="shared" si="60"/>
        <v>-0.19783</v>
      </c>
      <c r="E236" s="144">
        <f t="shared" si="61"/>
        <v>-0.46832</v>
      </c>
      <c r="F236" s="144">
        <f t="shared" si="62"/>
        <v>0.508389940203384</v>
      </c>
      <c r="G236" s="31">
        <f>sRGB_Data!C917</f>
        <v>0</v>
      </c>
      <c r="H236" s="31">
        <f t="shared" si="55"/>
        <v>99.5439504689498</v>
      </c>
      <c r="I236" s="31">
        <f t="shared" si="56"/>
        <v>105.252787022826</v>
      </c>
      <c r="J236" s="31">
        <f t="shared" si="57"/>
        <v>94.1447571627324</v>
      </c>
      <c r="K236" s="31">
        <f t="shared" si="58"/>
        <v>97.58</v>
      </c>
      <c r="L236" s="145">
        <f t="shared" si="59"/>
        <v>-1</v>
      </c>
    </row>
    <row r="237" spans="1:12">
      <c r="A237" s="31">
        <v>147</v>
      </c>
      <c r="B237" s="144">
        <f>sRGB_Data!H918</f>
        <v>0</v>
      </c>
      <c r="C237" s="144">
        <f>sRGB_Data!I918</f>
        <v>0</v>
      </c>
      <c r="D237" s="144">
        <f t="shared" si="60"/>
        <v>-0.19783</v>
      </c>
      <c r="E237" s="144">
        <f t="shared" si="61"/>
        <v>-0.46832</v>
      </c>
      <c r="F237" s="144">
        <f t="shared" si="62"/>
        <v>0.508389940203384</v>
      </c>
      <c r="G237" s="31">
        <f>sRGB_Data!C918</f>
        <v>0</v>
      </c>
      <c r="H237" s="31">
        <f t="shared" si="55"/>
        <v>101.050094906103</v>
      </c>
      <c r="I237" s="31">
        <f t="shared" si="56"/>
        <v>106.772401358656</v>
      </c>
      <c r="J237" s="31">
        <f t="shared" si="57"/>
        <v>95.6344668715696</v>
      </c>
      <c r="K237" s="31">
        <f t="shared" si="58"/>
        <v>99.05</v>
      </c>
      <c r="L237" s="145">
        <f t="shared" si="59"/>
        <v>-1</v>
      </c>
    </row>
    <row r="238" spans="1:12">
      <c r="A238" s="31">
        <v>148</v>
      </c>
      <c r="B238" s="144">
        <f>sRGB_Data!H919</f>
        <v>0</v>
      </c>
      <c r="C238" s="144">
        <f>sRGB_Data!I919</f>
        <v>0</v>
      </c>
      <c r="D238" s="144">
        <f t="shared" si="60"/>
        <v>-0.19783</v>
      </c>
      <c r="E238" s="144">
        <f t="shared" si="61"/>
        <v>-0.46832</v>
      </c>
      <c r="F238" s="144">
        <f t="shared" si="62"/>
        <v>0.508389940203384</v>
      </c>
      <c r="G238" s="31">
        <f>sRGB_Data!C919</f>
        <v>0</v>
      </c>
      <c r="H238" s="31">
        <f t="shared" si="55"/>
        <v>102.568584758867</v>
      </c>
      <c r="I238" s="31">
        <f t="shared" si="56"/>
        <v>108.303429649854</v>
      </c>
      <c r="J238" s="31">
        <f t="shared" si="57"/>
        <v>97.1374093456607</v>
      </c>
      <c r="K238" s="31">
        <f t="shared" si="58"/>
        <v>100.54</v>
      </c>
      <c r="L238" s="145">
        <f t="shared" si="59"/>
        <v>-1</v>
      </c>
    </row>
    <row r="239" spans="1:12">
      <c r="A239" s="31">
        <v>149</v>
      </c>
      <c r="B239" s="144">
        <f>sRGB_Data!H920</f>
        <v>0</v>
      </c>
      <c r="C239" s="144">
        <f>sRGB_Data!I920</f>
        <v>0</v>
      </c>
      <c r="D239" s="144">
        <f t="shared" si="60"/>
        <v>-0.19783</v>
      </c>
      <c r="E239" s="144">
        <f t="shared" si="61"/>
        <v>-0.46832</v>
      </c>
      <c r="F239" s="144">
        <f t="shared" si="62"/>
        <v>0.508389940203384</v>
      </c>
      <c r="G239" s="31">
        <f>sRGB_Data!C920</f>
        <v>0</v>
      </c>
      <c r="H239" s="31">
        <f t="shared" si="55"/>
        <v>104.09943677831</v>
      </c>
      <c r="I239" s="31">
        <f t="shared" si="56"/>
        <v>109.845879637401</v>
      </c>
      <c r="J239" s="31">
        <f t="shared" si="57"/>
        <v>98.6536115267412</v>
      </c>
      <c r="K239" s="31">
        <f t="shared" si="58"/>
        <v>102.03</v>
      </c>
      <c r="L239" s="145">
        <f t="shared" si="59"/>
        <v>-1</v>
      </c>
    </row>
    <row r="240" spans="1:12">
      <c r="A240" s="31">
        <v>150</v>
      </c>
      <c r="B240" s="144">
        <f>sRGB_Data!H921</f>
        <v>0</v>
      </c>
      <c r="C240" s="144">
        <f>sRGB_Data!I921</f>
        <v>0</v>
      </c>
      <c r="D240" s="144">
        <f t="shared" si="60"/>
        <v>-0.19783</v>
      </c>
      <c r="E240" s="144">
        <f t="shared" si="61"/>
        <v>-0.46832</v>
      </c>
      <c r="F240" s="144">
        <f t="shared" si="62"/>
        <v>0.508389940203384</v>
      </c>
      <c r="G240" s="31">
        <f>sRGB_Data!C921</f>
        <v>0</v>
      </c>
      <c r="H240" s="31">
        <f t="shared" si="55"/>
        <v>105.642667625195</v>
      </c>
      <c r="I240" s="31">
        <f t="shared" si="56"/>
        <v>111.399759015347</v>
      </c>
      <c r="J240" s="31">
        <f t="shared" si="57"/>
        <v>100.183100229418</v>
      </c>
      <c r="K240" s="31">
        <f t="shared" si="58"/>
        <v>103.54</v>
      </c>
      <c r="L240" s="145">
        <f t="shared" si="59"/>
        <v>-1</v>
      </c>
    </row>
    <row r="241" spans="1:12">
      <c r="A241" s="31">
        <v>151</v>
      </c>
      <c r="B241" s="144">
        <f>sRGB_Data!H922</f>
        <v>0</v>
      </c>
      <c r="C241" s="144">
        <f>sRGB_Data!I922</f>
        <v>0</v>
      </c>
      <c r="D241" s="144">
        <f t="shared" si="60"/>
        <v>-0.19783</v>
      </c>
      <c r="E241" s="144">
        <f t="shared" si="61"/>
        <v>-0.46832</v>
      </c>
      <c r="F241" s="144">
        <f t="shared" si="62"/>
        <v>0.508389940203384</v>
      </c>
      <c r="G241" s="31">
        <f>sRGB_Data!C922</f>
        <v>0</v>
      </c>
      <c r="H241" s="31">
        <f t="shared" si="55"/>
        <v>107.198293871069</v>
      </c>
      <c r="I241" s="31">
        <f t="shared" si="56"/>
        <v>112.965075431405</v>
      </c>
      <c r="J241" s="31">
        <f t="shared" si="57"/>
        <v>101.725902142614</v>
      </c>
      <c r="K241" s="31">
        <f t="shared" si="58"/>
        <v>105.06</v>
      </c>
      <c r="L241" s="145">
        <f t="shared" si="59"/>
        <v>-1</v>
      </c>
    </row>
    <row r="242" spans="1:12">
      <c r="A242" s="31">
        <v>152</v>
      </c>
      <c r="B242" s="144">
        <f>sRGB_Data!H923</f>
        <v>0</v>
      </c>
      <c r="C242" s="144">
        <f>sRGB_Data!I923</f>
        <v>0</v>
      </c>
      <c r="D242" s="144">
        <f t="shared" si="60"/>
        <v>-0.19783</v>
      </c>
      <c r="E242" s="144">
        <f t="shared" si="61"/>
        <v>-0.46832</v>
      </c>
      <c r="F242" s="144">
        <f t="shared" si="62"/>
        <v>0.508389940203384</v>
      </c>
      <c r="G242" s="31">
        <f>sRGB_Data!C923</f>
        <v>0</v>
      </c>
      <c r="H242" s="31">
        <f t="shared" si="55"/>
        <v>108.766331999332</v>
      </c>
      <c r="I242" s="31">
        <f t="shared" si="56"/>
        <v>114.541836487542</v>
      </c>
      <c r="J242" s="31">
        <f t="shared" si="57"/>
        <v>103.282043830994</v>
      </c>
      <c r="K242" s="31">
        <f t="shared" si="58"/>
        <v>106.6</v>
      </c>
      <c r="L242" s="145">
        <f t="shared" si="59"/>
        <v>-1</v>
      </c>
    </row>
    <row r="243" spans="1:12">
      <c r="A243" s="31">
        <v>153</v>
      </c>
      <c r="B243" s="144">
        <f>sRGB_Data!H924</f>
        <v>0</v>
      </c>
      <c r="C243" s="144">
        <f>sRGB_Data!I924</f>
        <v>0</v>
      </c>
      <c r="D243" s="144">
        <f t="shared" si="60"/>
        <v>-0.19783</v>
      </c>
      <c r="E243" s="144">
        <f t="shared" si="61"/>
        <v>-0.46832</v>
      </c>
      <c r="F243" s="144">
        <f t="shared" si="62"/>
        <v>0.508389940203384</v>
      </c>
      <c r="G243" s="31">
        <f>sRGB_Data!C924</f>
        <v>0</v>
      </c>
      <c r="H243" s="31">
        <f t="shared" si="55"/>
        <v>110.34679840628</v>
      </c>
      <c r="I243" s="31">
        <f t="shared" si="56"/>
        <v>116.130049740544</v>
      </c>
      <c r="J243" s="31">
        <f t="shared" si="57"/>
        <v>104.851551736356</v>
      </c>
      <c r="K243" s="31">
        <f t="shared" si="58"/>
        <v>108.14</v>
      </c>
      <c r="L243" s="145">
        <f t="shared" si="59"/>
        <v>-1</v>
      </c>
    </row>
    <row r="244" spans="1:12">
      <c r="A244" s="31">
        <v>154</v>
      </c>
      <c r="B244" s="144">
        <f>sRGB_Data!H925</f>
        <v>0</v>
      </c>
      <c r="C244" s="144">
        <f>sRGB_Data!I925</f>
        <v>0</v>
      </c>
      <c r="D244" s="144">
        <f t="shared" si="60"/>
        <v>-0.19783</v>
      </c>
      <c r="E244" s="144">
        <f t="shared" si="61"/>
        <v>-0.46832</v>
      </c>
      <c r="F244" s="144">
        <f t="shared" si="62"/>
        <v>0.508389940203384</v>
      </c>
      <c r="G244" s="31">
        <f>sRGB_Data!C925</f>
        <v>0</v>
      </c>
      <c r="H244" s="31">
        <f t="shared" si="55"/>
        <v>111.939709402142</v>
      </c>
      <c r="I244" s="31">
        <f t="shared" si="56"/>
        <v>117.729722702588</v>
      </c>
      <c r="J244" s="31">
        <f t="shared" si="57"/>
        <v>106.434452179003</v>
      </c>
      <c r="K244" s="31">
        <f t="shared" si="58"/>
        <v>109.7</v>
      </c>
      <c r="L244" s="145">
        <f t="shared" si="59"/>
        <v>-1</v>
      </c>
    </row>
    <row r="245" spans="1:12">
      <c r="A245" s="31">
        <v>155</v>
      </c>
      <c r="B245" s="144">
        <f>sRGB_Data!H926</f>
        <v>0</v>
      </c>
      <c r="C245" s="144">
        <f>sRGB_Data!I926</f>
        <v>0</v>
      </c>
      <c r="D245" s="144">
        <f t="shared" si="60"/>
        <v>-0.19783</v>
      </c>
      <c r="E245" s="144">
        <f t="shared" si="61"/>
        <v>-0.46832</v>
      </c>
      <c r="F245" s="144">
        <f t="shared" si="62"/>
        <v>0.508389940203384</v>
      </c>
      <c r="G245" s="31">
        <f>sRGB_Data!C926</f>
        <v>0</v>
      </c>
      <c r="H245" s="31">
        <f t="shared" si="55"/>
        <v>113.545081212081</v>
      </c>
      <c r="I245" s="31">
        <f t="shared" si="56"/>
        <v>119.340862841789</v>
      </c>
      <c r="J245" s="31">
        <f t="shared" si="57"/>
        <v>108.030771359093</v>
      </c>
      <c r="K245" s="31">
        <f t="shared" si="58"/>
        <v>111.28</v>
      </c>
      <c r="L245" s="145">
        <f t="shared" si="59"/>
        <v>-1</v>
      </c>
    </row>
    <row r="246" spans="1:12">
      <c r="A246" s="31">
        <v>156</v>
      </c>
      <c r="B246" s="144">
        <f>sRGB_Data!H927</f>
        <v>0</v>
      </c>
      <c r="C246" s="144">
        <f>sRGB_Data!I927</f>
        <v>0</v>
      </c>
      <c r="D246" s="144">
        <f t="shared" si="60"/>
        <v>-0.19783</v>
      </c>
      <c r="E246" s="144">
        <f t="shared" si="61"/>
        <v>-0.46832</v>
      </c>
      <c r="F246" s="144">
        <f t="shared" si="62"/>
        <v>0.508389940203384</v>
      </c>
      <c r="G246" s="31">
        <f>sRGB_Data!C927</f>
        <v>0</v>
      </c>
      <c r="H246" s="31">
        <f t="shared" si="55"/>
        <v>115.162929977194</v>
      </c>
      <c r="I246" s="31">
        <f t="shared" si="56"/>
        <v>120.963477582741</v>
      </c>
      <c r="J246" s="31">
        <f t="shared" si="57"/>
        <v>109.640535357958</v>
      </c>
      <c r="K246" s="31">
        <f t="shared" si="58"/>
        <v>112.86</v>
      </c>
      <c r="L246" s="145">
        <f t="shared" si="59"/>
        <v>-1</v>
      </c>
    </row>
    <row r="247" spans="1:12">
      <c r="A247" s="31">
        <v>157</v>
      </c>
      <c r="B247" s="144">
        <f>sRGB_Data!H928</f>
        <v>0</v>
      </c>
      <c r="C247" s="144">
        <f>sRGB_Data!I928</f>
        <v>0</v>
      </c>
      <c r="D247" s="144">
        <f t="shared" si="60"/>
        <v>-0.19783</v>
      </c>
      <c r="E247" s="144">
        <f t="shared" si="61"/>
        <v>-0.46832</v>
      </c>
      <c r="F247" s="144">
        <f t="shared" si="62"/>
        <v>0.508389940203384</v>
      </c>
      <c r="G247" s="31">
        <f>sRGB_Data!C928</f>
        <v>0</v>
      </c>
      <c r="H247" s="31">
        <f t="shared" si="55"/>
        <v>116.793271755479</v>
      </c>
      <c r="I247" s="31">
        <f t="shared" si="56"/>
        <v>122.597574307056</v>
      </c>
      <c r="J247" s="31">
        <f t="shared" si="57"/>
        <v>111.263770139408</v>
      </c>
      <c r="K247" s="31">
        <f t="shared" si="58"/>
        <v>114.46</v>
      </c>
      <c r="L247" s="145">
        <f t="shared" si="59"/>
        <v>-1</v>
      </c>
    </row>
    <row r="248" spans="1:12">
      <c r="A248" s="31">
        <v>158</v>
      </c>
      <c r="B248" s="144">
        <f>sRGB_Data!H929</f>
        <v>0</v>
      </c>
      <c r="C248" s="144">
        <f>sRGB_Data!I929</f>
        <v>0</v>
      </c>
      <c r="D248" s="144">
        <f t="shared" si="60"/>
        <v>-0.19783</v>
      </c>
      <c r="E248" s="144">
        <f t="shared" si="61"/>
        <v>-0.46832</v>
      </c>
      <c r="F248" s="144">
        <f t="shared" si="62"/>
        <v>0.508389940203384</v>
      </c>
      <c r="G248" s="31">
        <f>sRGB_Data!C929</f>
        <v>0</v>
      </c>
      <c r="H248" s="31">
        <f t="shared" si="55"/>
        <v>118.436122522797</v>
      </c>
      <c r="I248" s="31">
        <f t="shared" si="56"/>
        <v>124.243160353878</v>
      </c>
      <c r="J248" s="31">
        <f t="shared" si="57"/>
        <v>112.900501551006</v>
      </c>
      <c r="K248" s="31">
        <f t="shared" si="58"/>
        <v>116.08</v>
      </c>
      <c r="L248" s="145">
        <f t="shared" si="59"/>
        <v>-1</v>
      </c>
    </row>
    <row r="249" spans="1:12">
      <c r="A249" s="31">
        <v>159</v>
      </c>
      <c r="B249" s="144">
        <f>sRGB_Data!H930</f>
        <v>0</v>
      </c>
      <c r="C249" s="144">
        <f>sRGB_Data!I930</f>
        <v>0</v>
      </c>
      <c r="D249" s="144">
        <f t="shared" si="60"/>
        <v>-0.19783</v>
      </c>
      <c r="E249" s="144">
        <f t="shared" si="61"/>
        <v>-0.46832</v>
      </c>
      <c r="F249" s="144">
        <f t="shared" si="62"/>
        <v>0.508389940203384</v>
      </c>
      <c r="G249" s="31">
        <f>sRGB_Data!C930</f>
        <v>0</v>
      </c>
      <c r="H249" s="31">
        <f t="shared" si="55"/>
        <v>120.091498173805</v>
      </c>
      <c r="I249" s="31">
        <f t="shared" si="56"/>
        <v>125.9002430204</v>
      </c>
      <c r="J249" s="31">
        <f t="shared" si="57"/>
        <v>114.550755325326</v>
      </c>
      <c r="K249" s="31">
        <f t="shared" si="58"/>
        <v>117.7</v>
      </c>
      <c r="L249" s="145">
        <f t="shared" si="59"/>
        <v>-1</v>
      </c>
    </row>
    <row r="250" spans="1:12">
      <c r="A250" s="31">
        <v>160</v>
      </c>
      <c r="B250" s="144">
        <f>sRGB_Data!H931</f>
        <v>0</v>
      </c>
      <c r="C250" s="144">
        <f>sRGB_Data!I931</f>
        <v>0</v>
      </c>
      <c r="D250" s="144">
        <f t="shared" si="60"/>
        <v>-0.19783</v>
      </c>
      <c r="E250" s="144">
        <f t="shared" si="61"/>
        <v>-0.46832</v>
      </c>
      <c r="F250" s="144">
        <f t="shared" si="62"/>
        <v>0.508389940203384</v>
      </c>
      <c r="G250" s="31">
        <f>sRGB_Data!C931</f>
        <v>0</v>
      </c>
      <c r="H250" s="31">
        <f t="shared" si="55"/>
        <v>121.759414522885</v>
      </c>
      <c r="I250" s="31">
        <f t="shared" si="56"/>
        <v>127.568829562366</v>
      </c>
      <c r="J250" s="31">
        <f t="shared" si="57"/>
        <v>116.214557081187</v>
      </c>
      <c r="K250" s="31">
        <f t="shared" si="58"/>
        <v>119.34</v>
      </c>
      <c r="L250" s="145">
        <f t="shared" si="59"/>
        <v>-1</v>
      </c>
    </row>
    <row r="251" spans="1:12">
      <c r="A251" s="31">
        <v>161</v>
      </c>
      <c r="B251" s="144">
        <f>sRGB_Data!H932</f>
        <v>0</v>
      </c>
      <c r="C251" s="144">
        <f>sRGB_Data!I932</f>
        <v>0</v>
      </c>
      <c r="D251" s="144">
        <f t="shared" si="60"/>
        <v>-0.19783</v>
      </c>
      <c r="E251" s="144">
        <f t="shared" si="61"/>
        <v>-0.46832</v>
      </c>
      <c r="F251" s="144">
        <f t="shared" si="62"/>
        <v>0.508389940203384</v>
      </c>
      <c r="G251" s="31">
        <f>sRGB_Data!C932</f>
        <v>0</v>
      </c>
      <c r="H251" s="31">
        <f t="shared" si="55"/>
        <v>123.439887305049</v>
      </c>
      <c r="I251" s="31">
        <f t="shared" si="56"/>
        <v>129.248927194565</v>
      </c>
      <c r="J251" s="31">
        <f t="shared" si="57"/>
        <v>117.891932324865</v>
      </c>
      <c r="K251" s="31">
        <f t="shared" si="58"/>
        <v>120.99</v>
      </c>
      <c r="L251" s="145">
        <f t="shared" si="59"/>
        <v>-1</v>
      </c>
    </row>
    <row r="252" spans="1:12">
      <c r="A252" s="31">
        <v>162</v>
      </c>
      <c r="B252" s="144">
        <f>sRGB_Data!H933</f>
        <v>0</v>
      </c>
      <c r="C252" s="144">
        <f>sRGB_Data!I933</f>
        <v>0</v>
      </c>
      <c r="D252" s="144">
        <f t="shared" si="60"/>
        <v>-0.19783</v>
      </c>
      <c r="E252" s="144">
        <f t="shared" si="61"/>
        <v>-0.46832</v>
      </c>
      <c r="F252" s="144">
        <f t="shared" si="62"/>
        <v>0.508389940203384</v>
      </c>
      <c r="G252" s="31">
        <f>sRGB_Data!C933</f>
        <v>0</v>
      </c>
      <c r="H252" s="31">
        <f t="shared" si="55"/>
        <v>125.132932176825</v>
      </c>
      <c r="I252" s="31">
        <f t="shared" si="56"/>
        <v>130.940543091315</v>
      </c>
      <c r="J252" s="31">
        <f t="shared" si="57"/>
        <v>119.58290645129</v>
      </c>
      <c r="K252" s="31">
        <f t="shared" si="58"/>
        <v>122.66</v>
      </c>
      <c r="L252" s="145">
        <f t="shared" si="59"/>
        <v>-1</v>
      </c>
    </row>
    <row r="253" spans="1:12">
      <c r="A253" s="31">
        <v>163</v>
      </c>
      <c r="B253" s="144">
        <f>sRGB_Data!H934</f>
        <v>0</v>
      </c>
      <c r="C253" s="144">
        <f>sRGB_Data!I934</f>
        <v>0</v>
      </c>
      <c r="D253" s="144">
        <f t="shared" si="60"/>
        <v>-0.19783</v>
      </c>
      <c r="E253" s="144">
        <f t="shared" si="61"/>
        <v>-0.46832</v>
      </c>
      <c r="F253" s="144">
        <f t="shared" si="62"/>
        <v>0.508389940203384</v>
      </c>
      <c r="G253" s="31">
        <f>sRGB_Data!C934</f>
        <v>0</v>
      </c>
      <c r="H253" s="31">
        <f t="shared" si="55"/>
        <v>126.838564717139</v>
      </c>
      <c r="I253" s="31">
        <f t="shared" si="56"/>
        <v>132.643684386941</v>
      </c>
      <c r="J253" s="31">
        <f t="shared" si="57"/>
        <v>121.287504745215</v>
      </c>
      <c r="K253" s="31">
        <f t="shared" si="58"/>
        <v>124.34</v>
      </c>
      <c r="L253" s="145">
        <f t="shared" si="59"/>
        <v>-1</v>
      </c>
    </row>
    <row r="254" spans="1:12">
      <c r="A254" s="31">
        <v>164</v>
      </c>
      <c r="B254" s="144">
        <f>sRGB_Data!H935</f>
        <v>0</v>
      </c>
      <c r="C254" s="144">
        <f>sRGB_Data!I935</f>
        <v>0</v>
      </c>
      <c r="D254" s="144">
        <f t="shared" si="60"/>
        <v>-0.19783</v>
      </c>
      <c r="E254" s="144">
        <f t="shared" si="61"/>
        <v>-0.46832</v>
      </c>
      <c r="F254" s="144">
        <f t="shared" si="62"/>
        <v>0.508389940203384</v>
      </c>
      <c r="G254" s="31">
        <f>sRGB_Data!C935</f>
        <v>0</v>
      </c>
      <c r="H254" s="31">
        <f t="shared" si="55"/>
        <v>128.556800428171</v>
      </c>
      <c r="I254" s="31">
        <f t="shared" si="56"/>
        <v>134.358358176241</v>
      </c>
      <c r="J254" s="31">
        <f t="shared" si="57"/>
        <v>123.005752382372</v>
      </c>
      <c r="K254" s="31">
        <f t="shared" si="58"/>
        <v>126.03</v>
      </c>
      <c r="L254" s="145">
        <f t="shared" si="59"/>
        <v>-1</v>
      </c>
    </row>
    <row r="255" spans="1:12">
      <c r="A255" s="31">
        <v>165</v>
      </c>
      <c r="B255" s="144">
        <f>sRGB_Data!H936</f>
        <v>0</v>
      </c>
      <c r="C255" s="144">
        <f>sRGB_Data!I936</f>
        <v>0</v>
      </c>
      <c r="D255" s="144">
        <f t="shared" si="60"/>
        <v>-0.19783</v>
      </c>
      <c r="E255" s="144">
        <f t="shared" si="61"/>
        <v>-0.46832</v>
      </c>
      <c r="F255" s="144">
        <f t="shared" si="62"/>
        <v>0.508389940203384</v>
      </c>
      <c r="G255" s="31">
        <f>sRGB_Data!C936</f>
        <v>0</v>
      </c>
      <c r="H255" s="31">
        <f t="shared" si="55"/>
        <v>130.287654736203</v>
      </c>
      <c r="I255" s="31">
        <f t="shared" si="56"/>
        <v>136.084571514948</v>
      </c>
      <c r="J255" s="31">
        <f t="shared" si="57"/>
        <v>124.737674430605</v>
      </c>
      <c r="K255" s="31">
        <f t="shared" si="58"/>
        <v>127.74</v>
      </c>
      <c r="L255" s="145">
        <f t="shared" si="59"/>
        <v>-1</v>
      </c>
    </row>
    <row r="256" spans="1:12">
      <c r="A256" s="31">
        <v>166</v>
      </c>
      <c r="B256" s="144">
        <f>sRGB_Data!H937</f>
        <v>0</v>
      </c>
      <c r="C256" s="144">
        <f>sRGB_Data!I937</f>
        <v>0</v>
      </c>
      <c r="D256" s="144">
        <f t="shared" si="60"/>
        <v>-0.19783</v>
      </c>
      <c r="E256" s="144">
        <f t="shared" si="61"/>
        <v>-0.46832</v>
      </c>
      <c r="F256" s="144">
        <f t="shared" si="62"/>
        <v>0.508389940203384</v>
      </c>
      <c r="G256" s="31">
        <f>sRGB_Data!C937</f>
        <v>0</v>
      </c>
      <c r="H256" s="31">
        <f t="shared" si="55"/>
        <v>132.031142992445</v>
      </c>
      <c r="I256" s="31">
        <f t="shared" si="56"/>
        <v>137.822331420178</v>
      </c>
      <c r="J256" s="31">
        <f t="shared" si="57"/>
        <v>126.483295850989</v>
      </c>
      <c r="K256" s="31">
        <f t="shared" si="58"/>
        <v>129.46</v>
      </c>
      <c r="L256" s="145">
        <f t="shared" si="59"/>
        <v>-1</v>
      </c>
    </row>
    <row r="257" spans="1:12">
      <c r="A257" s="31">
        <v>167</v>
      </c>
      <c r="B257" s="144">
        <f>sRGB_Data!H938</f>
        <v>0</v>
      </c>
      <c r="C257" s="144">
        <f>sRGB_Data!I938</f>
        <v>0</v>
      </c>
      <c r="D257" s="144">
        <f t="shared" si="60"/>
        <v>-0.19783</v>
      </c>
      <c r="E257" s="144">
        <f t="shared" si="61"/>
        <v>-0.46832</v>
      </c>
      <c r="F257" s="144">
        <f t="shared" si="62"/>
        <v>0.508389940203384</v>
      </c>
      <c r="G257" s="31">
        <f>sRGB_Data!C938</f>
        <v>0</v>
      </c>
      <c r="H257" s="31">
        <f t="shared" si="55"/>
        <v>133.78728047386</v>
      </c>
      <c r="I257" s="31">
        <f t="shared" si="56"/>
        <v>139.571644870877</v>
      </c>
      <c r="J257" s="31">
        <f t="shared" si="57"/>
        <v>128.242641498925</v>
      </c>
      <c r="K257" s="31">
        <f t="shared" si="58"/>
        <v>131.19</v>
      </c>
      <c r="L257" s="145">
        <f t="shared" si="59"/>
        <v>-1</v>
      </c>
    </row>
    <row r="258" spans="1:12">
      <c r="A258" s="31">
        <v>168</v>
      </c>
      <c r="B258" s="144">
        <f>sRGB_Data!H939</f>
        <v>0</v>
      </c>
      <c r="C258" s="144">
        <f>sRGB_Data!I939</f>
        <v>0</v>
      </c>
      <c r="D258" s="144">
        <f t="shared" si="60"/>
        <v>-0.19783</v>
      </c>
      <c r="E258" s="144">
        <f t="shared" si="61"/>
        <v>-0.46832</v>
      </c>
      <c r="F258" s="144">
        <f t="shared" si="62"/>
        <v>0.508389940203384</v>
      </c>
      <c r="G258" s="31">
        <f>sRGB_Data!C939</f>
        <v>0</v>
      </c>
      <c r="H258" s="31">
        <f t="shared" si="55"/>
        <v>135.556082383959</v>
      </c>
      <c r="I258" s="31">
        <f t="shared" si="56"/>
        <v>141.332518808253</v>
      </c>
      <c r="J258" s="31">
        <f t="shared" si="57"/>
        <v>130.015736125221</v>
      </c>
      <c r="K258" s="31">
        <f t="shared" si="58"/>
        <v>132.93</v>
      </c>
      <c r="L258" s="145">
        <f t="shared" si="59"/>
        <v>-1</v>
      </c>
    </row>
    <row r="259" spans="1:12">
      <c r="A259" s="31">
        <v>169</v>
      </c>
      <c r="B259" s="144">
        <f>sRGB_Data!H940</f>
        <v>0</v>
      </c>
      <c r="C259" s="144">
        <f>sRGB_Data!I940</f>
        <v>0</v>
      </c>
      <c r="D259" s="144">
        <f t="shared" si="60"/>
        <v>-0.19783</v>
      </c>
      <c r="E259" s="144">
        <f t="shared" si="61"/>
        <v>-0.46832</v>
      </c>
      <c r="F259" s="144">
        <f t="shared" si="62"/>
        <v>0.508389940203384</v>
      </c>
      <c r="G259" s="31">
        <f>sRGB_Data!C940</f>
        <v>0</v>
      </c>
      <c r="H259" s="31">
        <f t="shared" si="55"/>
        <v>137.337563853597</v>
      </c>
      <c r="I259" s="31">
        <f t="shared" si="56"/>
        <v>143.104960136208</v>
      </c>
      <c r="J259" s="31">
        <f t="shared" si="57"/>
        <v>131.802604377153</v>
      </c>
      <c r="K259" s="31">
        <f t="shared" si="58"/>
        <v>134.69</v>
      </c>
      <c r="L259" s="145">
        <f t="shared" si="59"/>
        <v>-1</v>
      </c>
    </row>
    <row r="260" spans="1:12">
      <c r="A260" s="31">
        <v>170</v>
      </c>
      <c r="B260" s="144">
        <f>sRGB_Data!H941</f>
        <v>0</v>
      </c>
      <c r="C260" s="144">
        <f>sRGB_Data!I941</f>
        <v>0</v>
      </c>
      <c r="D260" s="144">
        <f t="shared" si="60"/>
        <v>-0.19783</v>
      </c>
      <c r="E260" s="144">
        <f t="shared" si="61"/>
        <v>-0.46832</v>
      </c>
      <c r="F260" s="144">
        <f t="shared" si="62"/>
        <v>0.508389940203384</v>
      </c>
      <c r="G260" s="31">
        <f>sRGB_Data!C941</f>
        <v>0</v>
      </c>
      <c r="H260" s="31">
        <f t="shared" si="55"/>
        <v>139.131739941747</v>
      </c>
      <c r="I260" s="31">
        <f t="shared" si="56"/>
        <v>144.888975721756</v>
      </c>
      <c r="J260" s="31">
        <f t="shared" si="57"/>
        <v>133.603270799515</v>
      </c>
      <c r="K260" s="31">
        <f t="shared" si="58"/>
        <v>136.47</v>
      </c>
      <c r="L260" s="145">
        <f t="shared" si="59"/>
        <v>-1</v>
      </c>
    </row>
    <row r="261" spans="1:12">
      <c r="A261" s="31">
        <v>171</v>
      </c>
      <c r="B261" s="144">
        <f>sRGB_Data!H942</f>
        <v>0</v>
      </c>
      <c r="C261" s="144">
        <f>sRGB_Data!I942</f>
        <v>0</v>
      </c>
      <c r="D261" s="144">
        <f t="shared" si="60"/>
        <v>-0.19783</v>
      </c>
      <c r="E261" s="144">
        <f t="shared" si="61"/>
        <v>-0.46832</v>
      </c>
      <c r="F261" s="144">
        <f t="shared" si="62"/>
        <v>0.508389940203384</v>
      </c>
      <c r="G261" s="31">
        <f>sRGB_Data!C942</f>
        <v>0</v>
      </c>
      <c r="H261" s="31">
        <f t="shared" si="55"/>
        <v>140.938625636264</v>
      </c>
      <c r="I261" s="31">
        <f t="shared" si="56"/>
        <v>146.684572395437</v>
      </c>
      <c r="J261" s="31">
        <f t="shared" si="57"/>
        <v>135.417759835641</v>
      </c>
      <c r="K261" s="31">
        <f t="shared" si="58"/>
        <v>138.25</v>
      </c>
      <c r="L261" s="145">
        <f t="shared" si="59"/>
        <v>-1</v>
      </c>
    </row>
    <row r="262" spans="1:12">
      <c r="A262" s="31">
        <v>172</v>
      </c>
      <c r="B262" s="144">
        <f>sRGB_Data!H943</f>
        <v>0</v>
      </c>
      <c r="C262" s="144">
        <f>sRGB_Data!I943</f>
        <v>0</v>
      </c>
      <c r="D262" s="144">
        <f t="shared" si="60"/>
        <v>-0.19783</v>
      </c>
      <c r="E262" s="144">
        <f t="shared" si="61"/>
        <v>-0.46832</v>
      </c>
      <c r="F262" s="144">
        <f t="shared" si="62"/>
        <v>0.508389940203384</v>
      </c>
      <c r="G262" s="31">
        <f>sRGB_Data!C943</f>
        <v>0</v>
      </c>
      <c r="H262" s="31">
        <f t="shared" si="55"/>
        <v>142.758235854634</v>
      </c>
      <c r="I262" s="31">
        <f t="shared" si="56"/>
        <v>148.491756951725</v>
      </c>
      <c r="J262" s="31">
        <f t="shared" si="57"/>
        <v>137.246095828423</v>
      </c>
      <c r="K262" s="31">
        <f t="shared" si="58"/>
        <v>140.05</v>
      </c>
      <c r="L262" s="145">
        <f t="shared" si="59"/>
        <v>-1</v>
      </c>
    </row>
    <row r="263" spans="1:12">
      <c r="A263" s="31">
        <v>173</v>
      </c>
      <c r="B263" s="144">
        <f>sRGB_Data!H944</f>
        <v>0</v>
      </c>
      <c r="C263" s="144">
        <f>sRGB_Data!I944</f>
        <v>0</v>
      </c>
      <c r="D263" s="144">
        <f t="shared" si="60"/>
        <v>-0.19783</v>
      </c>
      <c r="E263" s="144">
        <f t="shared" si="61"/>
        <v>-0.46832</v>
      </c>
      <c r="F263" s="144">
        <f t="shared" si="62"/>
        <v>0.508389940203384</v>
      </c>
      <c r="G263" s="31">
        <f>sRGB_Data!C944</f>
        <v>0</v>
      </c>
      <c r="H263" s="31">
        <f t="shared" si="55"/>
        <v>144.590585444719</v>
      </c>
      <c r="I263" s="31">
        <f t="shared" si="56"/>
        <v>150.310536149428</v>
      </c>
      <c r="J263" s="31">
        <f t="shared" si="57"/>
        <v>139.088303021306</v>
      </c>
      <c r="K263" s="31">
        <f t="shared" si="58"/>
        <v>141.87</v>
      </c>
      <c r="L263" s="145">
        <f t="shared" si="59"/>
        <v>-1</v>
      </c>
    </row>
    <row r="264" spans="1:12">
      <c r="A264" s="31">
        <v>174</v>
      </c>
      <c r="B264" s="144">
        <f>sRGB_Data!H945</f>
        <v>0</v>
      </c>
      <c r="C264" s="144">
        <f>sRGB_Data!I945</f>
        <v>0</v>
      </c>
      <c r="D264" s="144">
        <f t="shared" si="60"/>
        <v>-0.19783</v>
      </c>
      <c r="E264" s="144">
        <f t="shared" si="61"/>
        <v>-0.46832</v>
      </c>
      <c r="F264" s="144">
        <f t="shared" si="62"/>
        <v>0.508389940203384</v>
      </c>
      <c r="G264" s="31">
        <f>sRGB_Data!C945</f>
        <v>0</v>
      </c>
      <c r="H264" s="31">
        <f t="shared" si="55"/>
        <v>146.435689185478</v>
      </c>
      <c r="I264" s="31">
        <f t="shared" si="56"/>
        <v>152.140916712078</v>
      </c>
      <c r="J264" s="31">
        <f t="shared" si="57"/>
        <v>140.944405559267</v>
      </c>
      <c r="K264" s="31">
        <f t="shared" si="58"/>
        <v>143.7</v>
      </c>
      <c r="L264" s="145">
        <f t="shared" si="59"/>
        <v>-1</v>
      </c>
    </row>
    <row r="265" spans="1:12">
      <c r="A265" s="31">
        <v>175</v>
      </c>
      <c r="B265" s="144">
        <f>sRGB_Data!H946</f>
        <v>0</v>
      </c>
      <c r="C265" s="144">
        <f>sRGB_Data!I946</f>
        <v>0</v>
      </c>
      <c r="D265" s="144">
        <f t="shared" si="60"/>
        <v>-0.19783</v>
      </c>
      <c r="E265" s="144">
        <f t="shared" si="61"/>
        <v>-0.46832</v>
      </c>
      <c r="F265" s="144">
        <f t="shared" si="62"/>
        <v>0.508389940203384</v>
      </c>
      <c r="G265" s="31">
        <f>sRGB_Data!C946</f>
        <v>0</v>
      </c>
      <c r="H265" s="31">
        <f t="shared" si="55"/>
        <v>148.293561787684</v>
      </c>
      <c r="I265" s="31">
        <f t="shared" si="56"/>
        <v>153.982905328319</v>
      </c>
      <c r="J265" s="31">
        <f t="shared" si="57"/>
        <v>142.814427489785</v>
      </c>
      <c r="K265" s="31">
        <f t="shared" si="58"/>
        <v>145.54</v>
      </c>
      <c r="L265" s="145">
        <f t="shared" si="59"/>
        <v>-1</v>
      </c>
    </row>
    <row r="266" spans="1:12">
      <c r="A266" s="31">
        <v>176</v>
      </c>
      <c r="B266" s="144">
        <f>sRGB_Data!H947</f>
        <v>0</v>
      </c>
      <c r="C266" s="144">
        <f>sRGB_Data!I947</f>
        <v>0</v>
      </c>
      <c r="D266" s="144">
        <f t="shared" si="60"/>
        <v>-0.19783</v>
      </c>
      <c r="E266" s="144">
        <f t="shared" si="61"/>
        <v>-0.46832</v>
      </c>
      <c r="F266" s="144">
        <f t="shared" si="62"/>
        <v>0.508389940203384</v>
      </c>
      <c r="G266" s="31">
        <f>sRGB_Data!C947</f>
        <v>0</v>
      </c>
      <c r="H266" s="31">
        <f t="shared" si="55"/>
        <v>150.164217894631</v>
      </c>
      <c r="I266" s="31">
        <f t="shared" si="56"/>
        <v>155.836508652289</v>
      </c>
      <c r="J266" s="31">
        <f t="shared" si="57"/>
        <v>144.698392763786</v>
      </c>
      <c r="K266" s="31">
        <f t="shared" si="58"/>
        <v>147.39</v>
      </c>
      <c r="L266" s="145">
        <f t="shared" si="59"/>
        <v>-1</v>
      </c>
    </row>
    <row r="267" spans="1:12">
      <c r="A267" s="31">
        <v>177</v>
      </c>
      <c r="B267" s="144">
        <f>sRGB_Data!H948</f>
        <v>0</v>
      </c>
      <c r="C267" s="144">
        <f>sRGB_Data!I948</f>
        <v>0</v>
      </c>
      <c r="D267" s="144">
        <f t="shared" si="60"/>
        <v>-0.19783</v>
      </c>
      <c r="E267" s="144">
        <f t="shared" si="61"/>
        <v>-0.46832</v>
      </c>
      <c r="F267" s="144">
        <f t="shared" si="62"/>
        <v>0.508389940203384</v>
      </c>
      <c r="G267" s="31">
        <f>sRGB_Data!C948</f>
        <v>0</v>
      </c>
      <c r="H267" s="31">
        <f t="shared" si="55"/>
        <v>152.047672082821</v>
      </c>
      <c r="I267" s="31">
        <f t="shared" si="56"/>
        <v>157.701733303992</v>
      </c>
      <c r="J267" s="31">
        <f t="shared" si="57"/>
        <v>146.596325236585</v>
      </c>
      <c r="K267" s="31">
        <f t="shared" si="58"/>
        <v>149.26</v>
      </c>
      <c r="L267" s="145">
        <f t="shared" si="59"/>
        <v>-1</v>
      </c>
    </row>
    <row r="268" spans="1:12">
      <c r="A268" s="31">
        <v>178</v>
      </c>
      <c r="B268" s="144">
        <f>sRGB_Data!H949</f>
        <v>0</v>
      </c>
      <c r="C268" s="144">
        <f>sRGB_Data!I949</f>
        <v>0</v>
      </c>
      <c r="D268" s="144">
        <f t="shared" si="60"/>
        <v>-0.19783</v>
      </c>
      <c r="E268" s="144">
        <f t="shared" si="61"/>
        <v>-0.46832</v>
      </c>
      <c r="F268" s="144">
        <f t="shared" si="62"/>
        <v>0.508389940203384</v>
      </c>
      <c r="G268" s="31">
        <f>sRGB_Data!C949</f>
        <v>0</v>
      </c>
      <c r="H268" s="31">
        <f t="shared" si="55"/>
        <v>153.943938862651</v>
      </c>
      <c r="I268" s="31">
        <f t="shared" si="56"/>
        <v>159.578585869662</v>
      </c>
      <c r="J268" s="31">
        <f t="shared" si="57"/>
        <v>148.508248668802</v>
      </c>
      <c r="K268" s="31">
        <f t="shared" si="58"/>
        <v>151.14</v>
      </c>
      <c r="L268" s="145">
        <f t="shared" si="59"/>
        <v>-1</v>
      </c>
    </row>
    <row r="269" spans="1:12">
      <c r="A269" s="31">
        <v>179</v>
      </c>
      <c r="B269" s="144">
        <f>sRGB_Data!H950</f>
        <v>0</v>
      </c>
      <c r="C269" s="144">
        <f>sRGB_Data!I950</f>
        <v>0</v>
      </c>
      <c r="D269" s="144">
        <f t="shared" si="60"/>
        <v>-0.19783</v>
      </c>
      <c r="E269" s="144">
        <f t="shared" si="61"/>
        <v>-0.46832</v>
      </c>
      <c r="F269" s="144">
        <f t="shared" si="62"/>
        <v>0.508389940203384</v>
      </c>
      <c r="G269" s="31">
        <f>sRGB_Data!C950</f>
        <v>0</v>
      </c>
      <c r="H269" s="31">
        <f t="shared" si="55"/>
        <v>155.853032679078</v>
      </c>
      <c r="I269" s="31">
        <f t="shared" si="56"/>
        <v>161.467072902134</v>
      </c>
      <c r="J269" s="31">
        <f t="shared" si="57"/>
        <v>150.434186727273</v>
      </c>
      <c r="K269" s="31">
        <f t="shared" si="58"/>
        <v>153.04</v>
      </c>
      <c r="L269" s="145">
        <f t="shared" si="59"/>
        <v>-1</v>
      </c>
    </row>
    <row r="270" spans="1:12">
      <c r="A270" s="31">
        <v>180</v>
      </c>
      <c r="B270" s="144">
        <f>sRGB_Data!H951</f>
        <v>0</v>
      </c>
      <c r="C270" s="144">
        <f>sRGB_Data!I951</f>
        <v>0</v>
      </c>
      <c r="D270" s="144">
        <f t="shared" si="60"/>
        <v>-0.19783</v>
      </c>
      <c r="E270" s="144">
        <f t="shared" si="61"/>
        <v>-0.46832</v>
      </c>
      <c r="F270" s="144">
        <f t="shared" si="62"/>
        <v>0.508389940203384</v>
      </c>
      <c r="G270" s="31">
        <f>sRGB_Data!C951</f>
        <v>0</v>
      </c>
      <c r="H270" s="31">
        <f t="shared" si="55"/>
        <v>157.774967912286</v>
      </c>
      <c r="I270" s="31">
        <f t="shared" si="56"/>
        <v>163.367200921188</v>
      </c>
      <c r="J270" s="31">
        <f t="shared" si="57"/>
        <v>152.374162985946</v>
      </c>
      <c r="K270" s="31">
        <f t="shared" si="58"/>
        <v>154.95</v>
      </c>
      <c r="L270" s="145">
        <f t="shared" si="59"/>
        <v>-1</v>
      </c>
    </row>
    <row r="271" spans="1:12">
      <c r="A271" s="31">
        <v>181</v>
      </c>
      <c r="B271" s="144">
        <f>sRGB_Data!H952</f>
        <v>0</v>
      </c>
      <c r="C271" s="144">
        <f>sRGB_Data!I952</f>
        <v>0</v>
      </c>
      <c r="D271" s="144">
        <f t="shared" si="60"/>
        <v>-0.19783</v>
      </c>
      <c r="E271" s="144">
        <f t="shared" si="61"/>
        <v>-0.46832</v>
      </c>
      <c r="F271" s="144">
        <f t="shared" si="62"/>
        <v>0.508389940203384</v>
      </c>
      <c r="G271" s="31">
        <f>sRGB_Data!C952</f>
        <v>0</v>
      </c>
      <c r="H271" s="31">
        <f t="shared" si="55"/>
        <v>159.709758878329</v>
      </c>
      <c r="I271" s="31">
        <f t="shared" si="56"/>
        <v>165.278976413907</v>
      </c>
      <c r="J271" s="31">
        <f t="shared" si="57"/>
        <v>154.328200926756</v>
      </c>
      <c r="K271" s="31">
        <f t="shared" si="58"/>
        <v>156.87</v>
      </c>
      <c r="L271" s="145">
        <f t="shared" si="59"/>
        <v>-1</v>
      </c>
    </row>
    <row r="272" spans="1:12">
      <c r="A272" s="31">
        <v>182</v>
      </c>
      <c r="B272" s="144">
        <f>sRGB_Data!H953</f>
        <v>0</v>
      </c>
      <c r="C272" s="144">
        <f>sRGB_Data!I953</f>
        <v>0</v>
      </c>
      <c r="D272" s="144">
        <f t="shared" si="60"/>
        <v>-0.19783</v>
      </c>
      <c r="E272" s="144">
        <f t="shared" si="61"/>
        <v>-0.46832</v>
      </c>
      <c r="F272" s="144">
        <f t="shared" si="62"/>
        <v>0.508389940203384</v>
      </c>
      <c r="G272" s="31">
        <f>sRGB_Data!C953</f>
        <v>0</v>
      </c>
      <c r="H272" s="31">
        <f t="shared" si="55"/>
        <v>161.657419829777</v>
      </c>
      <c r="I272" s="31">
        <f t="shared" si="56"/>
        <v>167.202405835021</v>
      </c>
      <c r="J272" s="31">
        <f t="shared" si="57"/>
        <v>156.296323940497</v>
      </c>
      <c r="K272" s="31">
        <f t="shared" si="58"/>
        <v>158.81</v>
      </c>
      <c r="L272" s="145">
        <f t="shared" si="59"/>
        <v>-1</v>
      </c>
    </row>
    <row r="273" spans="1:12">
      <c r="A273" s="31">
        <v>183</v>
      </c>
      <c r="B273" s="144">
        <f>sRGB_Data!H954</f>
        <v>0</v>
      </c>
      <c r="C273" s="144">
        <f>sRGB_Data!I954</f>
        <v>0</v>
      </c>
      <c r="D273" s="144">
        <f t="shared" si="60"/>
        <v>-0.19783</v>
      </c>
      <c r="E273" s="144">
        <f t="shared" si="61"/>
        <v>-0.46832</v>
      </c>
      <c r="F273" s="144">
        <f t="shared" si="62"/>
        <v>0.508389940203384</v>
      </c>
      <c r="G273" s="31">
        <f>sRGB_Data!C954</f>
        <v>0</v>
      </c>
      <c r="H273" s="31">
        <f t="shared" si="55"/>
        <v>163.617964956341</v>
      </c>
      <c r="I273" s="31">
        <f t="shared" si="56"/>
        <v>169.13749560724</v>
      </c>
      <c r="J273" s="31">
        <f t="shared" si="57"/>
        <v>158.278555327673</v>
      </c>
      <c r="K273" s="31">
        <f t="shared" si="58"/>
        <v>160.76</v>
      </c>
      <c r="L273" s="145">
        <f t="shared" si="59"/>
        <v>-1</v>
      </c>
    </row>
    <row r="274" spans="1:12">
      <c r="A274" s="31">
        <v>184</v>
      </c>
      <c r="B274" s="144">
        <f>sRGB_Data!H955</f>
        <v>0</v>
      </c>
      <c r="C274" s="144">
        <f>sRGB_Data!I955</f>
        <v>0</v>
      </c>
      <c r="D274" s="144">
        <f t="shared" si="60"/>
        <v>-0.19783</v>
      </c>
      <c r="E274" s="144">
        <f t="shared" si="61"/>
        <v>-0.46832</v>
      </c>
      <c r="F274" s="144">
        <f t="shared" si="62"/>
        <v>0.508389940203384</v>
      </c>
      <c r="G274" s="31">
        <f>sRGB_Data!C955</f>
        <v>0</v>
      </c>
      <c r="H274" s="31">
        <f t="shared" si="55"/>
        <v>165.591408385498</v>
      </c>
      <c r="I274" s="31">
        <f t="shared" si="56"/>
        <v>171.084252121594</v>
      </c>
      <c r="J274" s="31">
        <f t="shared" si="57"/>
        <v>160.274918299344</v>
      </c>
      <c r="K274" s="31">
        <f t="shared" si="58"/>
        <v>162.72</v>
      </c>
      <c r="L274" s="145">
        <f t="shared" si="59"/>
        <v>-1</v>
      </c>
    </row>
    <row r="275" spans="1:12">
      <c r="A275" s="31">
        <v>185</v>
      </c>
      <c r="B275" s="144">
        <f>sRGB_Data!H956</f>
        <v>0</v>
      </c>
      <c r="C275" s="144">
        <f>sRGB_Data!I956</f>
        <v>0</v>
      </c>
      <c r="D275" s="144">
        <f t="shared" si="60"/>
        <v>-0.19783</v>
      </c>
      <c r="E275" s="144">
        <f t="shared" si="61"/>
        <v>-0.46832</v>
      </c>
      <c r="F275" s="144">
        <f t="shared" si="62"/>
        <v>0.508389940203384</v>
      </c>
      <c r="G275" s="31">
        <f>sRGB_Data!C956</f>
        <v>0</v>
      </c>
      <c r="H275" s="31">
        <f t="shared" si="55"/>
        <v>167.577764183096</v>
      </c>
      <c r="I275" s="31">
        <f t="shared" si="56"/>
        <v>173.042681737757</v>
      </c>
      <c r="J275" s="31">
        <f t="shared" si="57"/>
        <v>162.28543597795</v>
      </c>
      <c r="K275" s="31">
        <f t="shared" si="58"/>
        <v>164.7</v>
      </c>
      <c r="L275" s="145">
        <f t="shared" si="59"/>
        <v>-1</v>
      </c>
    </row>
    <row r="276" spans="1:12">
      <c r="A276" s="31">
        <v>186</v>
      </c>
      <c r="B276" s="144">
        <f>sRGB_Data!H957</f>
        <v>0</v>
      </c>
      <c r="C276" s="144">
        <f>sRGB_Data!I957</f>
        <v>0</v>
      </c>
      <c r="D276" s="144">
        <f t="shared" si="60"/>
        <v>-0.19783</v>
      </c>
      <c r="E276" s="144">
        <f t="shared" si="61"/>
        <v>-0.46832</v>
      </c>
      <c r="F276" s="144">
        <f t="shared" si="62"/>
        <v>0.508389940203384</v>
      </c>
      <c r="G276" s="31">
        <f>sRGB_Data!C957</f>
        <v>0</v>
      </c>
      <c r="H276" s="31">
        <f t="shared" si="55"/>
        <v>169.577046353963</v>
      </c>
      <c r="I276" s="31">
        <f t="shared" si="56"/>
        <v>175.012790784372</v>
      </c>
      <c r="J276" s="31">
        <f t="shared" si="57"/>
        <v>164.310131398132</v>
      </c>
      <c r="K276" s="31">
        <f t="shared" si="58"/>
        <v>166.7</v>
      </c>
      <c r="L276" s="145">
        <f t="shared" si="59"/>
        <v>-1</v>
      </c>
    </row>
    <row r="277" spans="1:12">
      <c r="A277" s="31">
        <v>187</v>
      </c>
      <c r="B277" s="144">
        <f>sRGB_Data!H958</f>
        <v>0</v>
      </c>
      <c r="C277" s="144">
        <f>sRGB_Data!I958</f>
        <v>0</v>
      </c>
      <c r="D277" s="144">
        <f t="shared" si="60"/>
        <v>-0.19783</v>
      </c>
      <c r="E277" s="144">
        <f t="shared" si="61"/>
        <v>-0.46832</v>
      </c>
      <c r="F277" s="144">
        <f t="shared" si="62"/>
        <v>0.508389940203384</v>
      </c>
      <c r="G277" s="31">
        <f>sRGB_Data!C958</f>
        <v>0</v>
      </c>
      <c r="H277" s="31">
        <f t="shared" si="55"/>
        <v>171.589268842491</v>
      </c>
      <c r="I277" s="31">
        <f t="shared" si="56"/>
        <v>176.994585559368</v>
      </c>
      <c r="J277" s="31">
        <f t="shared" si="57"/>
        <v>166.349027507538</v>
      </c>
      <c r="K277" s="31">
        <f t="shared" si="58"/>
        <v>168.7</v>
      </c>
      <c r="L277" s="145">
        <f t="shared" si="59"/>
        <v>-1</v>
      </c>
    </row>
    <row r="278" spans="1:12">
      <c r="A278" s="31">
        <v>188</v>
      </c>
      <c r="B278" s="144">
        <f>sRGB_Data!H959</f>
        <v>0</v>
      </c>
      <c r="C278" s="144">
        <f>sRGB_Data!I959</f>
        <v>0</v>
      </c>
      <c r="D278" s="144">
        <f t="shared" si="60"/>
        <v>-0.19783</v>
      </c>
      <c r="E278" s="144">
        <f t="shared" si="61"/>
        <v>-0.46832</v>
      </c>
      <c r="F278" s="144">
        <f t="shared" si="62"/>
        <v>0.508389940203384</v>
      </c>
      <c r="G278" s="31">
        <f>sRGB_Data!C959</f>
        <v>0</v>
      </c>
      <c r="H278" s="31">
        <f t="shared" si="55"/>
        <v>173.614445533228</v>
      </c>
      <c r="I278" s="31">
        <f t="shared" si="56"/>
        <v>178.988072330274</v>
      </c>
      <c r="J278" s="31">
        <f t="shared" si="57"/>
        <v>168.402147167613</v>
      </c>
      <c r="K278" s="31">
        <f t="shared" si="58"/>
        <v>170.72</v>
      </c>
      <c r="L278" s="145">
        <f t="shared" si="59"/>
        <v>-1</v>
      </c>
    </row>
    <row r="279" spans="1:12">
      <c r="A279" s="31">
        <v>189</v>
      </c>
      <c r="B279" s="144">
        <f>sRGB_Data!H960</f>
        <v>0</v>
      </c>
      <c r="C279" s="144">
        <f>sRGB_Data!I960</f>
        <v>0</v>
      </c>
      <c r="D279" s="144">
        <f t="shared" si="60"/>
        <v>-0.19783</v>
      </c>
      <c r="E279" s="144">
        <f t="shared" si="61"/>
        <v>-0.46832</v>
      </c>
      <c r="F279" s="144">
        <f t="shared" si="62"/>
        <v>0.508389940203384</v>
      </c>
      <c r="G279" s="31">
        <f>sRGB_Data!C960</f>
        <v>0</v>
      </c>
      <c r="H279" s="31">
        <f t="shared" si="55"/>
        <v>175.652590251446</v>
      </c>
      <c r="I279" s="31">
        <f t="shared" si="56"/>
        <v>180.993257334524</v>
      </c>
      <c r="J279" s="31">
        <f t="shared" si="57"/>
        <v>170.469513154383</v>
      </c>
      <c r="K279" s="31">
        <f t="shared" si="58"/>
        <v>172.76</v>
      </c>
      <c r="L279" s="145">
        <f t="shared" si="59"/>
        <v>-1</v>
      </c>
    </row>
    <row r="280" spans="1:12">
      <c r="A280" s="31">
        <v>190</v>
      </c>
      <c r="B280" s="144">
        <f>sRGB_Data!H961</f>
        <v>0</v>
      </c>
      <c r="C280" s="144">
        <f>sRGB_Data!I961</f>
        <v>0</v>
      </c>
      <c r="D280" s="144">
        <f t="shared" si="60"/>
        <v>-0.19783</v>
      </c>
      <c r="E280" s="144">
        <f t="shared" si="61"/>
        <v>-0.46832</v>
      </c>
      <c r="F280" s="144">
        <f t="shared" si="62"/>
        <v>0.508389940203384</v>
      </c>
      <c r="G280" s="31">
        <f>sRGB_Data!C961</f>
        <v>0</v>
      </c>
      <c r="H280" s="31">
        <f t="shared" si="55"/>
        <v>177.703716763711</v>
      </c>
      <c r="I280" s="31">
        <f t="shared" si="56"/>
        <v>183.010146779766</v>
      </c>
      <c r="J280" s="31">
        <f t="shared" si="57"/>
        <v>172.551148159227</v>
      </c>
      <c r="K280" s="31">
        <f t="shared" si="58"/>
        <v>174.81</v>
      </c>
      <c r="L280" s="145">
        <f t="shared" si="59"/>
        <v>-1</v>
      </c>
    </row>
    <row r="281" spans="1:12">
      <c r="A281" s="31">
        <v>191</v>
      </c>
      <c r="B281" s="144">
        <f>sRGB_Data!H962</f>
        <v>0</v>
      </c>
      <c r="C281" s="144">
        <f>sRGB_Data!I962</f>
        <v>0</v>
      </c>
      <c r="D281" s="144">
        <f t="shared" si="60"/>
        <v>-0.19783</v>
      </c>
      <c r="E281" s="144">
        <f t="shared" si="61"/>
        <v>-0.46832</v>
      </c>
      <c r="F281" s="144">
        <f t="shared" si="62"/>
        <v>0.508389940203384</v>
      </c>
      <c r="G281" s="31">
        <f>sRGB_Data!C962</f>
        <v>0</v>
      </c>
      <c r="H281" s="31">
        <f t="shared" si="55"/>
        <v>179.767838778441</v>
      </c>
      <c r="I281" s="31">
        <f t="shared" si="56"/>
        <v>185.038746844155</v>
      </c>
      <c r="J281" s="31">
        <f t="shared" si="57"/>
        <v>174.647074789636</v>
      </c>
      <c r="K281" s="31">
        <f t="shared" si="58"/>
        <v>176.87</v>
      </c>
      <c r="L281" s="145">
        <f t="shared" si="59"/>
        <v>-1</v>
      </c>
    </row>
    <row r="282" spans="1:12">
      <c r="A282" s="31">
        <v>192</v>
      </c>
      <c r="B282" s="144">
        <f>sRGB_Data!H963</f>
        <v>0</v>
      </c>
      <c r="C282" s="144">
        <f>sRGB_Data!I963</f>
        <v>0</v>
      </c>
      <c r="D282" s="144">
        <f t="shared" si="60"/>
        <v>-0.19783</v>
      </c>
      <c r="E282" s="144">
        <f t="shared" si="61"/>
        <v>-0.46832</v>
      </c>
      <c r="F282" s="144">
        <f t="shared" si="62"/>
        <v>0.508389940203384</v>
      </c>
      <c r="G282" s="31">
        <f>sRGB_Data!C963</f>
        <v>0</v>
      </c>
      <c r="H282" s="31">
        <f t="shared" si="55"/>
        <v>181.844969946455</v>
      </c>
      <c r="I282" s="31">
        <f t="shared" si="56"/>
        <v>187.079063676653</v>
      </c>
      <c r="J282" s="31">
        <f t="shared" si="57"/>
        <v>176.757315569962</v>
      </c>
      <c r="K282" s="31">
        <f t="shared" si="58"/>
        <v>178.95</v>
      </c>
      <c r="L282" s="145">
        <f t="shared" si="59"/>
        <v>-1</v>
      </c>
    </row>
    <row r="283" spans="1:12">
      <c r="A283" s="31">
        <v>193</v>
      </c>
      <c r="B283" s="144">
        <f>sRGB_Data!H964</f>
        <v>0</v>
      </c>
      <c r="C283" s="144">
        <f>sRGB_Data!I964</f>
        <v>0</v>
      </c>
      <c r="D283" s="144">
        <f t="shared" si="60"/>
        <v>-0.19783</v>
      </c>
      <c r="E283" s="144">
        <f t="shared" si="61"/>
        <v>-0.46832</v>
      </c>
      <c r="F283" s="144">
        <f t="shared" si="62"/>
        <v>0.508389940203384</v>
      </c>
      <c r="G283" s="31">
        <f>sRGB_Data!C964</f>
        <v>0</v>
      </c>
      <c r="H283" s="31">
        <f t="shared" ref="H283:H345" si="63">(A283/255)^2.2*($G$345-$G$90)+$G$90</f>
        <v>183.935123861512</v>
      </c>
      <c r="I283" s="31">
        <f t="shared" ref="I283:I345" si="64">(A283/255)^2.1*($G$345-$G$90)+$G$90</f>
        <v>189.131103397311</v>
      </c>
      <c r="J283" s="31">
        <f t="shared" ref="J283:J345" si="65">(A283/255)^2.3*($G$345-$G$90)+$G$90</f>
        <v>178.881892942157</v>
      </c>
      <c r="K283" s="31">
        <f t="shared" ref="K283:K345" si="66">ROUND(IF((A283/255)&gt;0.04045,(((A283/255)+0.055)/1.055)^2.4,(A283/255)/12.92)*($G$345-$G$90)+$G$90,2)</f>
        <v>181.04</v>
      </c>
      <c r="L283" s="145">
        <f t="shared" ref="L283:L345" si="67">(G283-K283)/K283</f>
        <v>-1</v>
      </c>
    </row>
    <row r="284" spans="1:12">
      <c r="A284" s="31">
        <v>194</v>
      </c>
      <c r="B284" s="144">
        <f>sRGB_Data!H965</f>
        <v>0</v>
      </c>
      <c r="C284" s="144">
        <f>sRGB_Data!I965</f>
        <v>0</v>
      </c>
      <c r="D284" s="144">
        <f t="shared" ref="D284:D345" si="68">B284-0.19783</f>
        <v>-0.19783</v>
      </c>
      <c r="E284" s="144">
        <f t="shared" ref="E284:E345" si="69">C284-0.46832</f>
        <v>-0.46832</v>
      </c>
      <c r="F284" s="144">
        <f t="shared" ref="F284:F345" si="70">(D284^2+E284^2)^0.5</f>
        <v>0.508389940203384</v>
      </c>
      <c r="G284" s="31">
        <f>sRGB_Data!C965</f>
        <v>0</v>
      </c>
      <c r="H284" s="31">
        <f t="shared" si="63"/>
        <v>186.03831406085</v>
      </c>
      <c r="I284" s="31">
        <f t="shared" si="64"/>
        <v>191.194872097563</v>
      </c>
      <c r="J284" s="31">
        <f t="shared" si="65"/>
        <v>181.020829266501</v>
      </c>
      <c r="K284" s="31">
        <f t="shared" si="66"/>
        <v>183.15</v>
      </c>
      <c r="L284" s="145">
        <f t="shared" si="67"/>
        <v>-1</v>
      </c>
    </row>
    <row r="285" spans="1:12">
      <c r="A285" s="31">
        <v>195</v>
      </c>
      <c r="B285" s="144">
        <f>sRGB_Data!H966</f>
        <v>0</v>
      </c>
      <c r="C285" s="144">
        <f>sRGB_Data!I966</f>
        <v>0</v>
      </c>
      <c r="D285" s="144">
        <f t="shared" si="68"/>
        <v>-0.19783</v>
      </c>
      <c r="E285" s="144">
        <f t="shared" si="69"/>
        <v>-0.46832</v>
      </c>
      <c r="F285" s="144">
        <f t="shared" si="70"/>
        <v>0.508389940203384</v>
      </c>
      <c r="G285" s="31">
        <f>sRGB_Data!C966</f>
        <v>0</v>
      </c>
      <c r="H285" s="31">
        <f t="shared" si="63"/>
        <v>188.154554025708</v>
      </c>
      <c r="I285" s="31">
        <f t="shared" si="64"/>
        <v>193.270375840501</v>
      </c>
      <c r="J285" s="31">
        <f t="shared" si="65"/>
        <v>183.174146822322</v>
      </c>
      <c r="K285" s="31">
        <f t="shared" si="66"/>
        <v>185.27</v>
      </c>
      <c r="L285" s="145">
        <f t="shared" si="67"/>
        <v>-1</v>
      </c>
    </row>
    <row r="286" spans="1:12">
      <c r="A286" s="31">
        <v>196</v>
      </c>
      <c r="B286" s="144">
        <f>sRGB_Data!H967</f>
        <v>0</v>
      </c>
      <c r="C286" s="144">
        <f>sRGB_Data!I967</f>
        <v>0</v>
      </c>
      <c r="D286" s="144">
        <f t="shared" si="68"/>
        <v>-0.19783</v>
      </c>
      <c r="E286" s="144">
        <f t="shared" si="69"/>
        <v>-0.46832</v>
      </c>
      <c r="F286" s="144">
        <f t="shared" si="70"/>
        <v>0.508389940203384</v>
      </c>
      <c r="G286" s="31">
        <f>sRGB_Data!C967</f>
        <v>0</v>
      </c>
      <c r="H286" s="31">
        <f t="shared" si="63"/>
        <v>190.283857181847</v>
      </c>
      <c r="I286" s="31">
        <f t="shared" si="64"/>
        <v>195.357620661154</v>
      </c>
      <c r="J286" s="31">
        <f t="shared" si="65"/>
        <v>185.341867808699</v>
      </c>
      <c r="K286" s="31">
        <f t="shared" si="66"/>
        <v>187.4</v>
      </c>
      <c r="L286" s="145">
        <f t="shared" si="67"/>
        <v>-1</v>
      </c>
    </row>
    <row r="287" spans="1:12">
      <c r="A287" s="31">
        <v>197</v>
      </c>
      <c r="B287" s="144">
        <f>sRGB_Data!H968</f>
        <v>0</v>
      </c>
      <c r="C287" s="144">
        <f>sRGB_Data!I968</f>
        <v>0</v>
      </c>
      <c r="D287" s="144">
        <f t="shared" si="68"/>
        <v>-0.19783</v>
      </c>
      <c r="E287" s="144">
        <f t="shared" si="69"/>
        <v>-0.46832</v>
      </c>
      <c r="F287" s="144">
        <f t="shared" si="70"/>
        <v>0.508389940203384</v>
      </c>
      <c r="G287" s="31">
        <f>sRGB_Data!C968</f>
        <v>0</v>
      </c>
      <c r="H287" s="31">
        <f t="shared" si="63"/>
        <v>192.42623690006</v>
      </c>
      <c r="I287" s="31">
        <f t="shared" si="64"/>
        <v>197.456612566763</v>
      </c>
      <c r="J287" s="31">
        <f t="shared" si="65"/>
        <v>187.524014345168</v>
      </c>
      <c r="K287" s="31">
        <f t="shared" si="66"/>
        <v>189.55</v>
      </c>
      <c r="L287" s="145">
        <f t="shared" si="67"/>
        <v>-1</v>
      </c>
    </row>
    <row r="288" spans="1:12">
      <c r="A288" s="31">
        <v>198</v>
      </c>
      <c r="B288" s="144">
        <f>sRGB_Data!H969</f>
        <v>0</v>
      </c>
      <c r="C288" s="144">
        <f>sRGB_Data!I969</f>
        <v>0</v>
      </c>
      <c r="D288" s="144">
        <f t="shared" si="68"/>
        <v>-0.19783</v>
      </c>
      <c r="E288" s="144">
        <f t="shared" si="69"/>
        <v>-0.46832</v>
      </c>
      <c r="F288" s="144">
        <f t="shared" si="70"/>
        <v>0.508389940203384</v>
      </c>
      <c r="G288" s="31">
        <f>sRGB_Data!C969</f>
        <v>0</v>
      </c>
      <c r="H288" s="31">
        <f t="shared" si="63"/>
        <v>194.581706496673</v>
      </c>
      <c r="I288" s="31">
        <f t="shared" si="64"/>
        <v>199.567357537043</v>
      </c>
      <c r="J288" s="31">
        <f t="shared" si="65"/>
        <v>189.720608472404</v>
      </c>
      <c r="K288" s="31">
        <f t="shared" si="66"/>
        <v>191.71</v>
      </c>
      <c r="L288" s="145">
        <f t="shared" si="67"/>
        <v>-1</v>
      </c>
    </row>
    <row r="289" spans="1:12">
      <c r="A289" s="31">
        <v>199</v>
      </c>
      <c r="B289" s="144">
        <f>sRGB_Data!H970</f>
        <v>0</v>
      </c>
      <c r="C289" s="144">
        <f>sRGB_Data!I970</f>
        <v>0</v>
      </c>
      <c r="D289" s="144">
        <f t="shared" si="68"/>
        <v>-0.19783</v>
      </c>
      <c r="E289" s="144">
        <f t="shared" si="69"/>
        <v>-0.46832</v>
      </c>
      <c r="F289" s="144">
        <f t="shared" si="70"/>
        <v>0.508389940203384</v>
      </c>
      <c r="G289" s="31">
        <f>sRGB_Data!C970</f>
        <v>0</v>
      </c>
      <c r="H289" s="31">
        <f t="shared" si="63"/>
        <v>196.750279234049</v>
      </c>
      <c r="I289" s="31">
        <f t="shared" si="64"/>
        <v>201.689861524458</v>
      </c>
      <c r="J289" s="31">
        <f t="shared" si="65"/>
        <v>191.931672152902</v>
      </c>
      <c r="K289" s="31">
        <f t="shared" si="66"/>
        <v>193.89</v>
      </c>
      <c r="L289" s="145">
        <f t="shared" si="67"/>
        <v>-1</v>
      </c>
    </row>
    <row r="290" spans="1:12">
      <c r="A290" s="31">
        <v>200</v>
      </c>
      <c r="B290" s="144">
        <f>sRGB_Data!H971</f>
        <v>0</v>
      </c>
      <c r="C290" s="144">
        <f>sRGB_Data!I971</f>
        <v>0</v>
      </c>
      <c r="D290" s="144">
        <f t="shared" si="68"/>
        <v>-0.19783</v>
      </c>
      <c r="E290" s="144">
        <f t="shared" si="69"/>
        <v>-0.46832</v>
      </c>
      <c r="F290" s="144">
        <f t="shared" si="70"/>
        <v>0.508389940203384</v>
      </c>
      <c r="G290" s="31">
        <f>sRGB_Data!C971</f>
        <v>0</v>
      </c>
      <c r="H290" s="31">
        <f t="shared" si="63"/>
        <v>198.931968321071</v>
      </c>
      <c r="I290" s="31">
        <f t="shared" si="64"/>
        <v>203.824130454473</v>
      </c>
      <c r="J290" s="31">
        <f t="shared" si="65"/>
        <v>194.15722727165</v>
      </c>
      <c r="K290" s="31">
        <f t="shared" si="66"/>
        <v>196.08</v>
      </c>
      <c r="L290" s="145">
        <f t="shared" si="67"/>
        <v>-1</v>
      </c>
    </row>
    <row r="291" spans="1:12">
      <c r="A291" s="31">
        <v>201</v>
      </c>
      <c r="B291" s="144">
        <f>sRGB_Data!H972</f>
        <v>0</v>
      </c>
      <c r="C291" s="144">
        <f>sRGB_Data!I972</f>
        <v>0</v>
      </c>
      <c r="D291" s="144">
        <f t="shared" si="68"/>
        <v>-0.19783</v>
      </c>
      <c r="E291" s="144">
        <f t="shared" si="69"/>
        <v>-0.46832</v>
      </c>
      <c r="F291" s="144">
        <f t="shared" si="70"/>
        <v>0.508389940203384</v>
      </c>
      <c r="G291" s="31">
        <f>sRGB_Data!C972</f>
        <v>0</v>
      </c>
      <c r="H291" s="31">
        <f t="shared" si="63"/>
        <v>201.126786913624</v>
      </c>
      <c r="I291" s="31">
        <f t="shared" si="64"/>
        <v>205.970170225814</v>
      </c>
      <c r="J291" s="31">
        <f t="shared" si="65"/>
        <v>196.397295636787</v>
      </c>
      <c r="K291" s="31">
        <f t="shared" si="66"/>
        <v>198.29</v>
      </c>
      <c r="L291" s="145">
        <f t="shared" si="67"/>
        <v>-1</v>
      </c>
    </row>
    <row r="292" spans="1:12">
      <c r="A292" s="31">
        <v>202</v>
      </c>
      <c r="B292" s="144">
        <f>sRGB_Data!H973</f>
        <v>0</v>
      </c>
      <c r="C292" s="144">
        <f>sRGB_Data!I973</f>
        <v>0</v>
      </c>
      <c r="D292" s="144">
        <f t="shared" si="68"/>
        <v>-0.19783</v>
      </c>
      <c r="E292" s="144">
        <f t="shared" si="69"/>
        <v>-0.46832</v>
      </c>
      <c r="F292" s="144">
        <f t="shared" si="70"/>
        <v>0.508389940203384</v>
      </c>
      <c r="G292" s="31">
        <f>sRGB_Data!C973</f>
        <v>0</v>
      </c>
      <c r="H292" s="31">
        <f t="shared" si="63"/>
        <v>203.334748115079</v>
      </c>
      <c r="I292" s="31">
        <f t="shared" si="64"/>
        <v>208.127986710724</v>
      </c>
      <c r="J292" s="31">
        <f t="shared" si="65"/>
        <v>198.651898980256</v>
      </c>
      <c r="K292" s="31">
        <f t="shared" si="66"/>
        <v>200.51</v>
      </c>
      <c r="L292" s="145">
        <f t="shared" si="67"/>
        <v>-1</v>
      </c>
    </row>
    <row r="293" spans="1:12">
      <c r="A293" s="31">
        <v>203</v>
      </c>
      <c r="B293" s="144">
        <f>sRGB_Data!H974</f>
        <v>0</v>
      </c>
      <c r="C293" s="144">
        <f>sRGB_Data!I974</f>
        <v>0</v>
      </c>
      <c r="D293" s="144">
        <f t="shared" si="68"/>
        <v>-0.19783</v>
      </c>
      <c r="E293" s="144">
        <f t="shared" si="69"/>
        <v>-0.46832</v>
      </c>
      <c r="F293" s="144">
        <f t="shared" si="70"/>
        <v>0.508389940203384</v>
      </c>
      <c r="G293" s="31">
        <f>sRGB_Data!C974</f>
        <v>0</v>
      </c>
      <c r="H293" s="31">
        <f t="shared" si="63"/>
        <v>205.555864976754</v>
      </c>
      <c r="I293" s="31">
        <f t="shared" si="64"/>
        <v>210.297585755209</v>
      </c>
      <c r="J293" s="31">
        <f t="shared" si="65"/>
        <v>200.921058958447</v>
      </c>
      <c r="K293" s="31">
        <f t="shared" si="66"/>
        <v>202.74</v>
      </c>
      <c r="L293" s="145">
        <f t="shared" si="67"/>
        <v>-1</v>
      </c>
    </row>
    <row r="294" spans="1:12">
      <c r="A294" s="31">
        <v>204</v>
      </c>
      <c r="B294" s="144">
        <f>sRGB_Data!H975</f>
        <v>0</v>
      </c>
      <c r="C294" s="144">
        <f>sRGB_Data!I975</f>
        <v>0</v>
      </c>
      <c r="D294" s="144">
        <f t="shared" si="68"/>
        <v>-0.19783</v>
      </c>
      <c r="E294" s="144">
        <f t="shared" si="69"/>
        <v>-0.46832</v>
      </c>
      <c r="F294" s="144">
        <f t="shared" si="70"/>
        <v>0.508389940203384</v>
      </c>
      <c r="G294" s="31">
        <f>sRGB_Data!C975</f>
        <v>0</v>
      </c>
      <c r="H294" s="31">
        <f t="shared" si="63"/>
        <v>207.790150498381</v>
      </c>
      <c r="I294" s="31">
        <f t="shared" si="64"/>
        <v>212.478973179289</v>
      </c>
      <c r="J294" s="31">
        <f t="shared" si="65"/>
        <v>203.204797152833</v>
      </c>
      <c r="K294" s="31">
        <f t="shared" si="66"/>
        <v>204.99</v>
      </c>
      <c r="L294" s="145">
        <f t="shared" si="67"/>
        <v>-1</v>
      </c>
    </row>
    <row r="295" spans="1:12">
      <c r="A295" s="31">
        <v>205</v>
      </c>
      <c r="B295" s="144">
        <f>sRGB_Data!H976</f>
        <v>0</v>
      </c>
      <c r="C295" s="144">
        <f>sRGB_Data!I976</f>
        <v>0</v>
      </c>
      <c r="D295" s="144">
        <f t="shared" si="68"/>
        <v>-0.19783</v>
      </c>
      <c r="E295" s="144">
        <f t="shared" si="69"/>
        <v>-0.46832</v>
      </c>
      <c r="F295" s="144">
        <f t="shared" si="70"/>
        <v>0.508389940203384</v>
      </c>
      <c r="G295" s="31">
        <f>sRGB_Data!C976</f>
        <v>0</v>
      </c>
      <c r="H295" s="31">
        <f t="shared" si="63"/>
        <v>210.037617628561</v>
      </c>
      <c r="I295" s="31">
        <f t="shared" si="64"/>
        <v>214.672154777234</v>
      </c>
      <c r="J295" s="31">
        <f t="shared" si="65"/>
        <v>205.503135070595</v>
      </c>
      <c r="K295" s="31">
        <f t="shared" si="66"/>
        <v>207.26</v>
      </c>
      <c r="L295" s="145">
        <f t="shared" si="67"/>
        <v>-1</v>
      </c>
    </row>
    <row r="296" spans="1:12">
      <c r="A296" s="31">
        <v>206</v>
      </c>
      <c r="B296" s="144">
        <f>sRGB_Data!H977</f>
        <v>0</v>
      </c>
      <c r="C296" s="144">
        <f>sRGB_Data!I977</f>
        <v>0</v>
      </c>
      <c r="D296" s="144">
        <f t="shared" si="68"/>
        <v>-0.19783</v>
      </c>
      <c r="E296" s="144">
        <f t="shared" si="69"/>
        <v>-0.46832</v>
      </c>
      <c r="F296" s="144">
        <f t="shared" si="70"/>
        <v>0.508389940203384</v>
      </c>
      <c r="G296" s="31">
        <f>sRGB_Data!C977</f>
        <v>0</v>
      </c>
      <c r="H296" s="31">
        <f t="shared" si="63"/>
        <v>212.298279265216</v>
      </c>
      <c r="I296" s="31">
        <f t="shared" si="64"/>
        <v>216.877136317809</v>
      </c>
      <c r="J296" s="31">
        <f t="shared" si="65"/>
        <v>207.816094145238</v>
      </c>
      <c r="K296" s="31">
        <f t="shared" si="66"/>
        <v>209.54</v>
      </c>
      <c r="L296" s="145">
        <f t="shared" si="67"/>
        <v>-1</v>
      </c>
    </row>
    <row r="297" spans="1:12">
      <c r="A297" s="31">
        <v>207</v>
      </c>
      <c r="B297" s="144">
        <f>sRGB_Data!H978</f>
        <v>0</v>
      </c>
      <c r="C297" s="144">
        <f>sRGB_Data!I978</f>
        <v>0</v>
      </c>
      <c r="D297" s="144">
        <f t="shared" si="68"/>
        <v>-0.19783</v>
      </c>
      <c r="E297" s="144">
        <f t="shared" si="69"/>
        <v>-0.46832</v>
      </c>
      <c r="F297" s="144">
        <f t="shared" si="70"/>
        <v>0.508389940203384</v>
      </c>
      <c r="G297" s="31">
        <f>sRGB_Data!C978</f>
        <v>0</v>
      </c>
      <c r="H297" s="31">
        <f t="shared" si="63"/>
        <v>214.572148256032</v>
      </c>
      <c r="I297" s="31">
        <f t="shared" si="64"/>
        <v>219.093923544508</v>
      </c>
      <c r="J297" s="31">
        <f t="shared" si="65"/>
        <v>210.143695737209</v>
      </c>
      <c r="K297" s="31">
        <f t="shared" si="66"/>
        <v>211.83</v>
      </c>
      <c r="L297" s="145">
        <f t="shared" si="67"/>
        <v>-1</v>
      </c>
    </row>
    <row r="298" spans="1:12">
      <c r="A298" s="31">
        <v>208</v>
      </c>
      <c r="B298" s="144">
        <f>sRGB_Data!H979</f>
        <v>0</v>
      </c>
      <c r="C298" s="144">
        <f>sRGB_Data!I979</f>
        <v>0</v>
      </c>
      <c r="D298" s="144">
        <f t="shared" si="68"/>
        <v>-0.19783</v>
      </c>
      <c r="E298" s="144">
        <f t="shared" si="69"/>
        <v>-0.46832</v>
      </c>
      <c r="F298" s="144">
        <f t="shared" si="70"/>
        <v>0.508389940203384</v>
      </c>
      <c r="G298" s="31">
        <f>sRGB_Data!C979</f>
        <v>0</v>
      </c>
      <c r="H298" s="31">
        <f t="shared" si="63"/>
        <v>216.859237398896</v>
      </c>
      <c r="I298" s="31">
        <f t="shared" si="64"/>
        <v>221.322522175786</v>
      </c>
      <c r="J298" s="31">
        <f t="shared" si="65"/>
        <v>212.485961134486</v>
      </c>
      <c r="K298" s="31">
        <f t="shared" si="66"/>
        <v>214.14</v>
      </c>
      <c r="L298" s="145">
        <f t="shared" si="67"/>
        <v>-1</v>
      </c>
    </row>
    <row r="299" spans="1:12">
      <c r="A299" s="31">
        <v>209</v>
      </c>
      <c r="B299" s="144">
        <f>sRGB_Data!H980</f>
        <v>0</v>
      </c>
      <c r="C299" s="144">
        <f>sRGB_Data!I980</f>
        <v>0</v>
      </c>
      <c r="D299" s="144">
        <f t="shared" si="68"/>
        <v>-0.19783</v>
      </c>
      <c r="E299" s="144">
        <f t="shared" si="69"/>
        <v>-0.46832</v>
      </c>
      <c r="F299" s="144">
        <f t="shared" si="70"/>
        <v>0.508389940203384</v>
      </c>
      <c r="G299" s="31">
        <f>sRGB_Data!C980</f>
        <v>0</v>
      </c>
      <c r="H299" s="31">
        <f t="shared" si="63"/>
        <v>219.159559442331</v>
      </c>
      <c r="I299" s="31">
        <f t="shared" si="64"/>
        <v>223.562937905289</v>
      </c>
      <c r="J299" s="31">
        <f t="shared" si="65"/>
        <v>214.842911553186</v>
      </c>
      <c r="K299" s="31">
        <f t="shared" si="66"/>
        <v>216.46</v>
      </c>
      <c r="L299" s="145">
        <f t="shared" si="67"/>
        <v>-1</v>
      </c>
    </row>
    <row r="300" spans="1:12">
      <c r="A300" s="31">
        <v>210</v>
      </c>
      <c r="B300" s="144">
        <f>sRGB_Data!H981</f>
        <v>0</v>
      </c>
      <c r="C300" s="144">
        <f>sRGB_Data!I981</f>
        <v>0</v>
      </c>
      <c r="D300" s="144">
        <f t="shared" si="68"/>
        <v>-0.19783</v>
      </c>
      <c r="E300" s="144">
        <f t="shared" si="69"/>
        <v>-0.46832</v>
      </c>
      <c r="F300" s="144">
        <f t="shared" si="70"/>
        <v>0.508389940203384</v>
      </c>
      <c r="G300" s="31">
        <f>sRGB_Data!C981</f>
        <v>0</v>
      </c>
      <c r="H300" s="31">
        <f t="shared" si="63"/>
        <v>221.47312708592</v>
      </c>
      <c r="I300" s="31">
        <f t="shared" si="64"/>
        <v>225.81517640208</v>
      </c>
      <c r="J300" s="31">
        <f t="shared" si="65"/>
        <v>217.214568138141</v>
      </c>
      <c r="K300" s="31">
        <f t="shared" si="66"/>
        <v>218.79</v>
      </c>
      <c r="L300" s="145">
        <f t="shared" si="67"/>
        <v>-1</v>
      </c>
    </row>
    <row r="301" spans="1:12">
      <c r="A301" s="31">
        <v>211</v>
      </c>
      <c r="B301" s="144">
        <f>sRGB_Data!H982</f>
        <v>0</v>
      </c>
      <c r="C301" s="144">
        <f>sRGB_Data!I982</f>
        <v>0</v>
      </c>
      <c r="D301" s="144">
        <f t="shared" si="68"/>
        <v>-0.19783</v>
      </c>
      <c r="E301" s="144">
        <f t="shared" si="69"/>
        <v>-0.46832</v>
      </c>
      <c r="F301" s="144">
        <f t="shared" si="70"/>
        <v>0.508389940203384</v>
      </c>
      <c r="G301" s="31">
        <f>sRGB_Data!C982</f>
        <v>0</v>
      </c>
      <c r="H301" s="31">
        <f t="shared" si="63"/>
        <v>223.799952980727</v>
      </c>
      <c r="I301" s="31">
        <f t="shared" si="64"/>
        <v>228.07924331086</v>
      </c>
      <c r="J301" s="31">
        <f t="shared" si="65"/>
        <v>219.600951963482</v>
      </c>
      <c r="K301" s="31">
        <f t="shared" si="66"/>
        <v>221.15</v>
      </c>
      <c r="L301" s="145">
        <f t="shared" si="67"/>
        <v>-1</v>
      </c>
    </row>
    <row r="302" spans="1:12">
      <c r="A302" s="31">
        <v>212</v>
      </c>
      <c r="B302" s="144">
        <f>sRGB_Data!H983</f>
        <v>0</v>
      </c>
      <c r="C302" s="144">
        <f>sRGB_Data!I983</f>
        <v>0</v>
      </c>
      <c r="D302" s="144">
        <f t="shared" si="68"/>
        <v>-0.19783</v>
      </c>
      <c r="E302" s="144">
        <f t="shared" si="69"/>
        <v>-0.46832</v>
      </c>
      <c r="F302" s="144">
        <f t="shared" si="70"/>
        <v>0.508389940203384</v>
      </c>
      <c r="G302" s="31">
        <f>sRGB_Data!C983</f>
        <v>0</v>
      </c>
      <c r="H302" s="31">
        <f t="shared" si="63"/>
        <v>226.140049729714</v>
      </c>
      <c r="I302" s="31">
        <f t="shared" si="64"/>
        <v>230.355144252194</v>
      </c>
      <c r="J302" s="31">
        <f t="shared" si="65"/>
        <v>222.002084033208</v>
      </c>
      <c r="K302" s="31">
        <f t="shared" si="66"/>
        <v>223.51</v>
      </c>
      <c r="L302" s="145">
        <f t="shared" si="67"/>
        <v>-1</v>
      </c>
    </row>
    <row r="303" spans="1:12">
      <c r="A303" s="31">
        <v>213</v>
      </c>
      <c r="B303" s="144">
        <f>sRGB_Data!H984</f>
        <v>0</v>
      </c>
      <c r="C303" s="144">
        <f>sRGB_Data!I984</f>
        <v>0</v>
      </c>
      <c r="D303" s="144">
        <f t="shared" si="68"/>
        <v>-0.19783</v>
      </c>
      <c r="E303" s="144">
        <f t="shared" si="69"/>
        <v>-0.46832</v>
      </c>
      <c r="F303" s="144">
        <f t="shared" si="70"/>
        <v>0.508389940203384</v>
      </c>
      <c r="G303" s="31">
        <f>sRGB_Data!C984</f>
        <v>0</v>
      </c>
      <c r="H303" s="31">
        <f t="shared" si="63"/>
        <v>228.493429888147</v>
      </c>
      <c r="I303" s="31">
        <f t="shared" si="64"/>
        <v>232.642884822721</v>
      </c>
      <c r="J303" s="31">
        <f t="shared" si="65"/>
        <v>224.417985281752</v>
      </c>
      <c r="K303" s="31">
        <f t="shared" si="66"/>
        <v>225.89</v>
      </c>
      <c r="L303" s="145">
        <f t="shared" si="67"/>
        <v>-1</v>
      </c>
    </row>
    <row r="304" spans="1:12">
      <c r="A304" s="31">
        <v>214</v>
      </c>
      <c r="B304" s="144">
        <f>sRGB_Data!H985</f>
        <v>0</v>
      </c>
      <c r="C304" s="144">
        <f>sRGB_Data!I985</f>
        <v>0</v>
      </c>
      <c r="D304" s="144">
        <f t="shared" si="68"/>
        <v>-0.19783</v>
      </c>
      <c r="E304" s="144">
        <f t="shared" si="69"/>
        <v>-0.46832</v>
      </c>
      <c r="F304" s="144">
        <f t="shared" si="70"/>
        <v>0.508389940203384</v>
      </c>
      <c r="G304" s="31">
        <f>sRGB_Data!C985</f>
        <v>0</v>
      </c>
      <c r="H304" s="31">
        <f t="shared" si="63"/>
        <v>230.860105964005</v>
      </c>
      <c r="I304" s="31">
        <f t="shared" si="64"/>
        <v>234.942470595369</v>
      </c>
      <c r="J304" s="31">
        <f t="shared" si="65"/>
        <v>226.848676574536</v>
      </c>
      <c r="K304" s="31">
        <f t="shared" si="66"/>
        <v>228.29</v>
      </c>
      <c r="L304" s="145">
        <f t="shared" si="67"/>
        <v>-1</v>
      </c>
    </row>
    <row r="305" spans="1:12">
      <c r="A305" s="31">
        <v>215</v>
      </c>
      <c r="B305" s="144">
        <f>sRGB_Data!H986</f>
        <v>0</v>
      </c>
      <c r="C305" s="144">
        <f>sRGB_Data!I986</f>
        <v>0</v>
      </c>
      <c r="D305" s="144">
        <f t="shared" si="68"/>
        <v>-0.19783</v>
      </c>
      <c r="E305" s="144">
        <f t="shared" si="69"/>
        <v>-0.46832</v>
      </c>
      <c r="F305" s="144">
        <f t="shared" si="70"/>
        <v>0.508389940203384</v>
      </c>
      <c r="G305" s="31">
        <f>sRGB_Data!C986</f>
        <v>0</v>
      </c>
      <c r="H305" s="31">
        <f t="shared" si="63"/>
        <v>233.240090418374</v>
      </c>
      <c r="I305" s="31">
        <f t="shared" si="64"/>
        <v>237.253907119573</v>
      </c>
      <c r="J305" s="31">
        <f t="shared" si="65"/>
        <v>229.294178708525</v>
      </c>
      <c r="K305" s="31">
        <f t="shared" si="66"/>
        <v>230.7</v>
      </c>
      <c r="L305" s="145">
        <f t="shared" si="67"/>
        <v>-1</v>
      </c>
    </row>
    <row r="306" spans="1:12">
      <c r="A306" s="31">
        <v>216</v>
      </c>
      <c r="B306" s="144">
        <f>sRGB_Data!H987</f>
        <v>0</v>
      </c>
      <c r="C306" s="144">
        <f>sRGB_Data!I987</f>
        <v>0</v>
      </c>
      <c r="D306" s="144">
        <f t="shared" si="68"/>
        <v>-0.19783</v>
      </c>
      <c r="E306" s="144">
        <f t="shared" si="69"/>
        <v>-0.46832</v>
      </c>
      <c r="F306" s="144">
        <f t="shared" si="70"/>
        <v>0.508389940203384</v>
      </c>
      <c r="G306" s="31">
        <f>sRGB_Data!C987</f>
        <v>0</v>
      </c>
      <c r="H306" s="31">
        <f t="shared" si="63"/>
        <v>235.633395665844</v>
      </c>
      <c r="I306" s="31">
        <f t="shared" si="64"/>
        <v>239.577199921473</v>
      </c>
      <c r="J306" s="31">
        <f t="shared" si="65"/>
        <v>231.754512412763</v>
      </c>
      <c r="K306" s="31">
        <f t="shared" si="66"/>
        <v>233.12</v>
      </c>
      <c r="L306" s="145">
        <f t="shared" si="67"/>
        <v>-1</v>
      </c>
    </row>
    <row r="307" spans="1:12">
      <c r="A307" s="31">
        <v>217</v>
      </c>
      <c r="B307" s="144">
        <f>sRGB_Data!H988</f>
        <v>0</v>
      </c>
      <c r="C307" s="144">
        <f>sRGB_Data!I988</f>
        <v>0</v>
      </c>
      <c r="D307" s="144">
        <f t="shared" si="68"/>
        <v>-0.19783</v>
      </c>
      <c r="E307" s="144">
        <f t="shared" si="69"/>
        <v>-0.46832</v>
      </c>
      <c r="F307" s="144">
        <f t="shared" si="70"/>
        <v>0.508389940203384</v>
      </c>
      <c r="G307" s="31">
        <f>sRGB_Data!C988</f>
        <v>0</v>
      </c>
      <c r="H307" s="31">
        <f t="shared" si="63"/>
        <v>238.040034074896</v>
      </c>
      <c r="I307" s="31">
        <f t="shared" si="64"/>
        <v>241.912354504127</v>
      </c>
      <c r="J307" s="31">
        <f t="shared" si="65"/>
        <v>234.229698348915</v>
      </c>
      <c r="K307" s="31">
        <f t="shared" si="66"/>
        <v>235.56</v>
      </c>
      <c r="L307" s="145">
        <f t="shared" si="67"/>
        <v>-1</v>
      </c>
    </row>
    <row r="308" spans="1:12">
      <c r="A308" s="31">
        <v>218</v>
      </c>
      <c r="B308" s="144">
        <f>sRGB_Data!H989</f>
        <v>0</v>
      </c>
      <c r="C308" s="144">
        <f>sRGB_Data!I989</f>
        <v>0</v>
      </c>
      <c r="D308" s="144">
        <f t="shared" si="68"/>
        <v>-0.19783</v>
      </c>
      <c r="E308" s="144">
        <f t="shared" si="69"/>
        <v>-0.46832</v>
      </c>
      <c r="F308" s="144">
        <f t="shared" si="70"/>
        <v>0.508389940203384</v>
      </c>
      <c r="G308" s="31">
        <f>sRGB_Data!C989</f>
        <v>0</v>
      </c>
      <c r="H308" s="31">
        <f t="shared" si="63"/>
        <v>240.460017968286</v>
      </c>
      <c r="I308" s="31">
        <f t="shared" si="64"/>
        <v>244.25937634771</v>
      </c>
      <c r="J308" s="31">
        <f t="shared" si="65"/>
        <v>236.719757111796</v>
      </c>
      <c r="K308" s="31">
        <f t="shared" si="66"/>
        <v>238.02</v>
      </c>
      <c r="L308" s="145">
        <f t="shared" si="67"/>
        <v>-1</v>
      </c>
    </row>
    <row r="309" spans="1:12">
      <c r="A309" s="31">
        <v>219</v>
      </c>
      <c r="B309" s="144">
        <f>sRGB_Data!H990</f>
        <v>0</v>
      </c>
      <c r="C309" s="144">
        <f>sRGB_Data!I990</f>
        <v>0</v>
      </c>
      <c r="D309" s="144">
        <f t="shared" si="68"/>
        <v>-0.19783</v>
      </c>
      <c r="E309" s="144">
        <f t="shared" si="69"/>
        <v>-0.46832</v>
      </c>
      <c r="F309" s="144">
        <f t="shared" si="70"/>
        <v>0.508389940203384</v>
      </c>
      <c r="G309" s="31">
        <f>sRGB_Data!C990</f>
        <v>0</v>
      </c>
      <c r="H309" s="31">
        <f t="shared" si="63"/>
        <v>242.893359623426</v>
      </c>
      <c r="I309" s="31">
        <f t="shared" si="64"/>
        <v>246.618270909716</v>
      </c>
      <c r="J309" s="31">
        <f t="shared" si="65"/>
        <v>239.224709229889</v>
      </c>
      <c r="K309" s="31">
        <f t="shared" si="66"/>
        <v>240.49</v>
      </c>
      <c r="L309" s="145">
        <f t="shared" si="67"/>
        <v>-1</v>
      </c>
    </row>
    <row r="310" spans="1:12">
      <c r="A310" s="31">
        <v>220</v>
      </c>
      <c r="B310" s="144">
        <f>sRGB_Data!H991</f>
        <v>0</v>
      </c>
      <c r="C310" s="144">
        <f>sRGB_Data!I991</f>
        <v>0</v>
      </c>
      <c r="D310" s="144">
        <f t="shared" si="68"/>
        <v>-0.19783</v>
      </c>
      <c r="E310" s="144">
        <f t="shared" si="69"/>
        <v>-0.46832</v>
      </c>
      <c r="F310" s="144">
        <f t="shared" si="70"/>
        <v>0.508389940203384</v>
      </c>
      <c r="G310" s="31">
        <f>sRGB_Data!C991</f>
        <v>0</v>
      </c>
      <c r="H310" s="31">
        <f t="shared" si="63"/>
        <v>245.34007127275</v>
      </c>
      <c r="I310" s="31">
        <f t="shared" si="64"/>
        <v>248.989043625153</v>
      </c>
      <c r="J310" s="31">
        <f t="shared" si="65"/>
        <v>241.744575165867</v>
      </c>
      <c r="K310" s="31">
        <f t="shared" si="66"/>
        <v>242.97</v>
      </c>
      <c r="L310" s="145">
        <f t="shared" si="67"/>
        <v>-1</v>
      </c>
    </row>
    <row r="311" spans="1:12">
      <c r="A311" s="31">
        <v>221</v>
      </c>
      <c r="B311" s="144">
        <f>sRGB_Data!H992</f>
        <v>0</v>
      </c>
      <c r="C311" s="144">
        <f>sRGB_Data!I992</f>
        <v>0</v>
      </c>
      <c r="D311" s="144">
        <f t="shared" si="68"/>
        <v>-0.19783</v>
      </c>
      <c r="E311" s="144">
        <f t="shared" si="69"/>
        <v>-0.46832</v>
      </c>
      <c r="F311" s="144">
        <f t="shared" si="70"/>
        <v>0.508389940203384</v>
      </c>
      <c r="G311" s="31">
        <f>sRGB_Data!C992</f>
        <v>0</v>
      </c>
      <c r="H311" s="31">
        <f t="shared" si="63"/>
        <v>247.800165104094</v>
      </c>
      <c r="I311" s="31">
        <f t="shared" si="64"/>
        <v>251.37169990674</v>
      </c>
      <c r="J311" s="31">
        <f t="shared" si="65"/>
        <v>244.279375317102</v>
      </c>
      <c r="K311" s="31">
        <f t="shared" si="66"/>
        <v>245.47</v>
      </c>
      <c r="L311" s="145">
        <f t="shared" si="67"/>
        <v>-1</v>
      </c>
    </row>
    <row r="312" spans="1:12">
      <c r="A312" s="31">
        <v>222</v>
      </c>
      <c r="B312" s="144">
        <f>sRGB_Data!H993</f>
        <v>0</v>
      </c>
      <c r="C312" s="144">
        <f>sRGB_Data!I993</f>
        <v>0</v>
      </c>
      <c r="D312" s="144">
        <f t="shared" si="68"/>
        <v>-0.19783</v>
      </c>
      <c r="E312" s="144">
        <f t="shared" si="69"/>
        <v>-0.46832</v>
      </c>
      <c r="F312" s="144">
        <f t="shared" si="70"/>
        <v>0.508389940203384</v>
      </c>
      <c r="G312" s="31">
        <f>sRGB_Data!C993</f>
        <v>0</v>
      </c>
      <c r="H312" s="31">
        <f t="shared" si="63"/>
        <v>250.273653261052</v>
      </c>
      <c r="I312" s="31">
        <f t="shared" si="64"/>
        <v>253.766245145097</v>
      </c>
      <c r="J312" s="31">
        <f t="shared" si="65"/>
        <v>246.829130016165</v>
      </c>
      <c r="K312" s="31">
        <f t="shared" si="66"/>
        <v>247.98</v>
      </c>
      <c r="L312" s="145">
        <f t="shared" si="67"/>
        <v>-1</v>
      </c>
    </row>
    <row r="313" spans="1:12">
      <c r="A313" s="31">
        <v>223</v>
      </c>
      <c r="B313" s="144">
        <f>sRGB_Data!H994</f>
        <v>0</v>
      </c>
      <c r="C313" s="144">
        <f>sRGB_Data!I994</f>
        <v>0</v>
      </c>
      <c r="D313" s="144">
        <f t="shared" si="68"/>
        <v>-0.19783</v>
      </c>
      <c r="E313" s="144">
        <f t="shared" si="69"/>
        <v>-0.46832</v>
      </c>
      <c r="F313" s="144">
        <f t="shared" si="70"/>
        <v>0.508389940203384</v>
      </c>
      <c r="G313" s="31">
        <f>sRGB_Data!C994</f>
        <v>0</v>
      </c>
      <c r="H313" s="31">
        <f t="shared" si="63"/>
        <v>252.760547843337</v>
      </c>
      <c r="I313" s="31">
        <f t="shared" si="64"/>
        <v>256.172684708937</v>
      </c>
      <c r="J313" s="31">
        <f t="shared" si="65"/>
        <v>249.393859531328</v>
      </c>
      <c r="K313" s="31">
        <f t="shared" si="66"/>
        <v>250.51</v>
      </c>
      <c r="L313" s="145">
        <f t="shared" si="67"/>
        <v>-1</v>
      </c>
    </row>
    <row r="314" spans="1:12">
      <c r="A314" s="31">
        <v>224</v>
      </c>
      <c r="B314" s="144">
        <f>sRGB_Data!H995</f>
        <v>0</v>
      </c>
      <c r="C314" s="144">
        <f>sRGB_Data!I995</f>
        <v>0</v>
      </c>
      <c r="D314" s="144">
        <f t="shared" si="68"/>
        <v>-0.19783</v>
      </c>
      <c r="E314" s="144">
        <f t="shared" si="69"/>
        <v>-0.46832</v>
      </c>
      <c r="F314" s="144">
        <f t="shared" si="70"/>
        <v>0.508389940203384</v>
      </c>
      <c r="G314" s="31">
        <f>sRGB_Data!C995</f>
        <v>0</v>
      </c>
      <c r="H314" s="31">
        <f t="shared" si="63"/>
        <v>255.26086090714</v>
      </c>
      <c r="I314" s="31">
        <f t="shared" si="64"/>
        <v>258.59102394525</v>
      </c>
      <c r="J314" s="31">
        <f t="shared" si="65"/>
        <v>251.973584067055</v>
      </c>
      <c r="K314" s="31">
        <f t="shared" si="66"/>
        <v>253.06</v>
      </c>
      <c r="L314" s="145">
        <f t="shared" si="67"/>
        <v>-1</v>
      </c>
    </row>
    <row r="315" spans="1:12">
      <c r="A315" s="31">
        <v>225</v>
      </c>
      <c r="B315" s="144">
        <f>sRGB_Data!H996</f>
        <v>0</v>
      </c>
      <c r="C315" s="144">
        <f>sRGB_Data!I996</f>
        <v>0</v>
      </c>
      <c r="D315" s="144">
        <f t="shared" si="68"/>
        <v>-0.19783</v>
      </c>
      <c r="E315" s="144">
        <f t="shared" si="69"/>
        <v>-0.46832</v>
      </c>
      <c r="F315" s="144">
        <f t="shared" si="70"/>
        <v>0.508389940203384</v>
      </c>
      <c r="G315" s="31">
        <f>sRGB_Data!C996</f>
        <v>0</v>
      </c>
      <c r="H315" s="31">
        <f t="shared" si="63"/>
        <v>257.774604465477</v>
      </c>
      <c r="I315" s="31">
        <f t="shared" si="64"/>
        <v>261.021268179491</v>
      </c>
      <c r="J315" s="31">
        <f t="shared" si="65"/>
        <v>254.568323764484</v>
      </c>
      <c r="K315" s="31">
        <f t="shared" si="66"/>
        <v>255.62</v>
      </c>
      <c r="L315" s="145">
        <f t="shared" si="67"/>
        <v>-1</v>
      </c>
    </row>
    <row r="316" spans="1:12">
      <c r="A316" s="31">
        <v>226</v>
      </c>
      <c r="B316" s="144">
        <f>sRGB_Data!H997</f>
        <v>0</v>
      </c>
      <c r="C316" s="144">
        <f>sRGB_Data!I997</f>
        <v>0</v>
      </c>
      <c r="D316" s="144">
        <f t="shared" si="68"/>
        <v>-0.19783</v>
      </c>
      <c r="E316" s="144">
        <f t="shared" si="69"/>
        <v>-0.46832</v>
      </c>
      <c r="F316" s="144">
        <f t="shared" si="70"/>
        <v>0.508389940203384</v>
      </c>
      <c r="G316" s="31">
        <f>sRGB_Data!C997</f>
        <v>0</v>
      </c>
      <c r="H316" s="31">
        <f t="shared" si="63"/>
        <v>260.301790488535</v>
      </c>
      <c r="I316" s="31">
        <f t="shared" si="64"/>
        <v>263.463422715759</v>
      </c>
      <c r="J316" s="31">
        <f t="shared" si="65"/>
        <v>257.178098701912</v>
      </c>
      <c r="K316" s="31">
        <f t="shared" si="66"/>
        <v>258.19</v>
      </c>
      <c r="L316" s="145">
        <f t="shared" si="67"/>
        <v>-1</v>
      </c>
    </row>
    <row r="317" spans="1:12">
      <c r="A317" s="31">
        <v>227</v>
      </c>
      <c r="B317" s="144">
        <f>sRGB_Data!H998</f>
        <v>0</v>
      </c>
      <c r="C317" s="144">
        <f>sRGB_Data!I998</f>
        <v>0</v>
      </c>
      <c r="D317" s="144">
        <f t="shared" si="68"/>
        <v>-0.19783</v>
      </c>
      <c r="E317" s="144">
        <f t="shared" si="69"/>
        <v>-0.46832</v>
      </c>
      <c r="F317" s="144">
        <f t="shared" si="70"/>
        <v>0.508389940203384</v>
      </c>
      <c r="G317" s="31">
        <f>sRGB_Data!C998</f>
        <v>0</v>
      </c>
      <c r="H317" s="31">
        <f t="shared" si="63"/>
        <v>262.842430904019</v>
      </c>
      <c r="I317" s="31">
        <f t="shared" si="64"/>
        <v>265.917492836982</v>
      </c>
      <c r="J317" s="31">
        <f t="shared" si="65"/>
        <v>259.802928895266</v>
      </c>
      <c r="K317" s="31">
        <f t="shared" si="66"/>
        <v>260.78</v>
      </c>
      <c r="L317" s="145">
        <f t="shared" si="67"/>
        <v>-1</v>
      </c>
    </row>
    <row r="318" spans="1:12">
      <c r="A318" s="31">
        <v>228</v>
      </c>
      <c r="B318" s="144">
        <f>sRGB_Data!H999</f>
        <v>0</v>
      </c>
      <c r="C318" s="144">
        <f>sRGB_Data!I999</f>
        <v>0</v>
      </c>
      <c r="D318" s="144">
        <f t="shared" si="68"/>
        <v>-0.19783</v>
      </c>
      <c r="E318" s="144">
        <f t="shared" si="69"/>
        <v>-0.46832</v>
      </c>
      <c r="F318" s="144">
        <f t="shared" si="70"/>
        <v>0.508389940203384</v>
      </c>
      <c r="G318" s="31">
        <f>sRGB_Data!C999</f>
        <v>0</v>
      </c>
      <c r="H318" s="31">
        <f t="shared" si="63"/>
        <v>265.396537597483</v>
      </c>
      <c r="I318" s="31">
        <f t="shared" si="64"/>
        <v>268.383483805088</v>
      </c>
      <c r="J318" s="31">
        <f t="shared" si="65"/>
        <v>262.442834298571</v>
      </c>
      <c r="K318" s="31">
        <f t="shared" si="66"/>
        <v>263.38</v>
      </c>
      <c r="L318" s="145">
        <f t="shared" si="67"/>
        <v>-1</v>
      </c>
    </row>
    <row r="319" spans="1:12">
      <c r="A319" s="31">
        <v>229</v>
      </c>
      <c r="B319" s="144">
        <f>sRGB_Data!H1000</f>
        <v>0</v>
      </c>
      <c r="C319" s="144">
        <f>sRGB_Data!I1000</f>
        <v>0</v>
      </c>
      <c r="D319" s="144">
        <f t="shared" si="68"/>
        <v>-0.19783</v>
      </c>
      <c r="E319" s="144">
        <f t="shared" si="69"/>
        <v>-0.46832</v>
      </c>
      <c r="F319" s="144">
        <f t="shared" si="70"/>
        <v>0.508389940203384</v>
      </c>
      <c r="G319" s="31">
        <f>sRGB_Data!C1000</f>
        <v>0</v>
      </c>
      <c r="H319" s="31">
        <f t="shared" si="63"/>
        <v>267.964122412667</v>
      </c>
      <c r="I319" s="31">
        <f t="shared" si="64"/>
        <v>270.861400861185</v>
      </c>
      <c r="J319" s="31">
        <f t="shared" si="65"/>
        <v>265.097834804415</v>
      </c>
      <c r="K319" s="31">
        <f t="shared" si="66"/>
        <v>266</v>
      </c>
      <c r="L319" s="145">
        <f t="shared" si="67"/>
        <v>-1</v>
      </c>
    </row>
    <row r="320" spans="1:12">
      <c r="A320" s="31">
        <v>230</v>
      </c>
      <c r="B320" s="144">
        <f>sRGB_Data!H1001</f>
        <v>0</v>
      </c>
      <c r="C320" s="144">
        <f>sRGB_Data!I1001</f>
        <v>0</v>
      </c>
      <c r="D320" s="144">
        <f t="shared" si="68"/>
        <v>-0.19783</v>
      </c>
      <c r="E320" s="144">
        <f t="shared" si="69"/>
        <v>-0.46832</v>
      </c>
      <c r="F320" s="144">
        <f t="shared" si="70"/>
        <v>0.508389940203384</v>
      </c>
      <c r="G320" s="31">
        <f>sRGB_Data!C1001</f>
        <v>0</v>
      </c>
      <c r="H320" s="31">
        <f t="shared" si="63"/>
        <v>270.545197151829</v>
      </c>
      <c r="I320" s="31">
        <f t="shared" si="64"/>
        <v>273.351249225734</v>
      </c>
      <c r="J320" s="31">
        <f t="shared" si="65"/>
        <v>267.767950244405</v>
      </c>
      <c r="K320" s="31">
        <f t="shared" si="66"/>
        <v>268.64</v>
      </c>
      <c r="L320" s="145">
        <f t="shared" si="67"/>
        <v>-1</v>
      </c>
    </row>
    <row r="321" spans="1:12">
      <c r="A321" s="31">
        <v>231</v>
      </c>
      <c r="B321" s="144">
        <f>sRGB_Data!H1002</f>
        <v>0</v>
      </c>
      <c r="C321" s="144">
        <f>sRGB_Data!I1002</f>
        <v>0</v>
      </c>
      <c r="D321" s="144">
        <f t="shared" si="68"/>
        <v>-0.19783</v>
      </c>
      <c r="E321" s="144">
        <f t="shared" si="69"/>
        <v>-0.46832</v>
      </c>
      <c r="F321" s="144">
        <f t="shared" si="70"/>
        <v>0.508389940203384</v>
      </c>
      <c r="G321" s="31">
        <f>sRGB_Data!C1002</f>
        <v>0</v>
      </c>
      <c r="H321" s="31">
        <f t="shared" si="63"/>
        <v>273.139773576067</v>
      </c>
      <c r="I321" s="31">
        <f t="shared" si="64"/>
        <v>275.853034098718</v>
      </c>
      <c r="J321" s="31">
        <f t="shared" si="65"/>
        <v>270.453200389619</v>
      </c>
      <c r="K321" s="31">
        <f t="shared" si="66"/>
        <v>271.29</v>
      </c>
      <c r="L321" s="145">
        <f t="shared" si="67"/>
        <v>-1</v>
      </c>
    </row>
    <row r="322" spans="1:12">
      <c r="A322" s="31">
        <v>232</v>
      </c>
      <c r="B322" s="144">
        <f>sRGB_Data!H1003</f>
        <v>0</v>
      </c>
      <c r="C322" s="144">
        <f>sRGB_Data!I1003</f>
        <v>0</v>
      </c>
      <c r="D322" s="144">
        <f t="shared" si="68"/>
        <v>-0.19783</v>
      </c>
      <c r="E322" s="144">
        <f t="shared" si="69"/>
        <v>-0.46832</v>
      </c>
      <c r="F322" s="144">
        <f t="shared" si="70"/>
        <v>0.508389940203384</v>
      </c>
      <c r="G322" s="31">
        <f>sRGB_Data!C1003</f>
        <v>0</v>
      </c>
      <c r="H322" s="31">
        <f t="shared" si="63"/>
        <v>275.747863405638</v>
      </c>
      <c r="I322" s="31">
        <f t="shared" si="64"/>
        <v>278.36676065981</v>
      </c>
      <c r="J322" s="31">
        <f t="shared" si="65"/>
        <v>273.153604951054</v>
      </c>
      <c r="K322" s="31">
        <f t="shared" si="66"/>
        <v>273.95</v>
      </c>
      <c r="L322" s="145">
        <f t="shared" si="67"/>
        <v>-1</v>
      </c>
    </row>
    <row r="323" spans="1:12">
      <c r="A323" s="31">
        <v>233</v>
      </c>
      <c r="B323" s="144">
        <f>sRGB_Data!H1004</f>
        <v>0</v>
      </c>
      <c r="C323" s="144">
        <f>sRGB_Data!I1004</f>
        <v>0</v>
      </c>
      <c r="D323" s="144">
        <f t="shared" si="68"/>
        <v>-0.19783</v>
      </c>
      <c r="E323" s="144">
        <f t="shared" si="69"/>
        <v>-0.46832</v>
      </c>
      <c r="F323" s="144">
        <f t="shared" si="70"/>
        <v>0.508389940203384</v>
      </c>
      <c r="G323" s="31">
        <f>sRGB_Data!C1004</f>
        <v>0</v>
      </c>
      <c r="H323" s="31">
        <f t="shared" si="63"/>
        <v>278.369478320284</v>
      </c>
      <c r="I323" s="31">
        <f t="shared" si="64"/>
        <v>280.892434068546</v>
      </c>
      <c r="J323" s="31">
        <f t="shared" si="65"/>
        <v>275.869183580066</v>
      </c>
      <c r="K323" s="31">
        <f t="shared" si="66"/>
        <v>276.63</v>
      </c>
      <c r="L323" s="145">
        <f t="shared" si="67"/>
        <v>-1</v>
      </c>
    </row>
    <row r="324" spans="1:12">
      <c r="A324" s="31">
        <v>234</v>
      </c>
      <c r="B324" s="144">
        <f>sRGB_Data!H1005</f>
        <v>0</v>
      </c>
      <c r="C324" s="144">
        <f>sRGB_Data!I1005</f>
        <v>0</v>
      </c>
      <c r="D324" s="144">
        <f t="shared" si="68"/>
        <v>-0.19783</v>
      </c>
      <c r="E324" s="144">
        <f t="shared" si="69"/>
        <v>-0.46832</v>
      </c>
      <c r="F324" s="144">
        <f t="shared" si="70"/>
        <v>0.508389940203384</v>
      </c>
      <c r="G324" s="31">
        <f>sRGB_Data!C1005</f>
        <v>0</v>
      </c>
      <c r="H324" s="31">
        <f t="shared" si="63"/>
        <v>281.004629959539</v>
      </c>
      <c r="I324" s="31">
        <f t="shared" si="64"/>
        <v>283.43005946448</v>
      </c>
      <c r="J324" s="31">
        <f t="shared" si="65"/>
        <v>278.599955868807</v>
      </c>
      <c r="K324" s="31">
        <f t="shared" si="66"/>
        <v>279.33</v>
      </c>
      <c r="L324" s="145">
        <f t="shared" si="67"/>
        <v>-1</v>
      </c>
    </row>
    <row r="325" spans="1:12">
      <c r="A325" s="31">
        <v>235</v>
      </c>
      <c r="B325" s="144">
        <f>sRGB_Data!H1006</f>
        <v>0</v>
      </c>
      <c r="C325" s="144">
        <f>sRGB_Data!I1006</f>
        <v>0</v>
      </c>
      <c r="D325" s="144">
        <f t="shared" si="68"/>
        <v>-0.19783</v>
      </c>
      <c r="E325" s="144">
        <f t="shared" si="69"/>
        <v>-0.46832</v>
      </c>
      <c r="F325" s="144">
        <f t="shared" si="70"/>
        <v>0.508389940203384</v>
      </c>
      <c r="G325" s="31">
        <f>sRGB_Data!C1006</f>
        <v>0</v>
      </c>
      <c r="H325" s="31">
        <f t="shared" si="63"/>
        <v>283.653329923041</v>
      </c>
      <c r="I325" s="31">
        <f t="shared" si="64"/>
        <v>285.979641967357</v>
      </c>
      <c r="J325" s="31">
        <f t="shared" si="65"/>
        <v>281.345941350656</v>
      </c>
      <c r="K325" s="31">
        <f t="shared" si="66"/>
        <v>282.04</v>
      </c>
      <c r="L325" s="145">
        <f t="shared" si="67"/>
        <v>-1</v>
      </c>
    </row>
    <row r="326" spans="1:12">
      <c r="A326" s="31">
        <v>236</v>
      </c>
      <c r="B326" s="144">
        <f>sRGB_Data!H1007</f>
        <v>0</v>
      </c>
      <c r="C326" s="144">
        <f>sRGB_Data!I1007</f>
        <v>0</v>
      </c>
      <c r="D326" s="144">
        <f t="shared" si="68"/>
        <v>-0.19783</v>
      </c>
      <c r="E326" s="144">
        <f t="shared" si="69"/>
        <v>-0.46832</v>
      </c>
      <c r="F326" s="144">
        <f t="shared" si="70"/>
        <v>0.508389940203384</v>
      </c>
      <c r="G326" s="31">
        <f>sRGB_Data!C1007</f>
        <v>0</v>
      </c>
      <c r="H326" s="31">
        <f t="shared" si="63"/>
        <v>286.315589770838</v>
      </c>
      <c r="I326" s="31">
        <f t="shared" si="64"/>
        <v>288.541186677263</v>
      </c>
      <c r="J326" s="31">
        <f t="shared" si="65"/>
        <v>284.107159500645</v>
      </c>
      <c r="K326" s="31">
        <f t="shared" si="66"/>
        <v>284.76</v>
      </c>
      <c r="L326" s="145">
        <f t="shared" si="67"/>
        <v>-1</v>
      </c>
    </row>
    <row r="327" spans="1:12">
      <c r="A327" s="31">
        <v>237</v>
      </c>
      <c r="B327" s="144">
        <f>sRGB_Data!H1008</f>
        <v>0</v>
      </c>
      <c r="C327" s="144">
        <f>sRGB_Data!I1008</f>
        <v>0</v>
      </c>
      <c r="D327" s="144">
        <f t="shared" si="68"/>
        <v>-0.19783</v>
      </c>
      <c r="E327" s="144">
        <f t="shared" si="69"/>
        <v>-0.46832</v>
      </c>
      <c r="F327" s="144">
        <f t="shared" si="70"/>
        <v>0.508389940203384</v>
      </c>
      <c r="G327" s="31">
        <f>sRGB_Data!C1008</f>
        <v>0</v>
      </c>
      <c r="H327" s="31">
        <f t="shared" si="63"/>
        <v>288.991421023691</v>
      </c>
      <c r="I327" s="31">
        <f t="shared" si="64"/>
        <v>291.114698674792</v>
      </c>
      <c r="J327" s="31">
        <f t="shared" si="65"/>
        <v>286.883629735883</v>
      </c>
      <c r="K327" s="31">
        <f t="shared" si="66"/>
        <v>287.5</v>
      </c>
      <c r="L327" s="145">
        <f t="shared" si="67"/>
        <v>-1</v>
      </c>
    </row>
    <row r="328" spans="1:12">
      <c r="A328" s="31">
        <v>238</v>
      </c>
      <c r="B328" s="144">
        <f>sRGB_Data!H1009</f>
        <v>0</v>
      </c>
      <c r="C328" s="144">
        <f>sRGB_Data!I1009</f>
        <v>0</v>
      </c>
      <c r="D328" s="144">
        <f t="shared" si="68"/>
        <v>-0.19783</v>
      </c>
      <c r="E328" s="144">
        <f t="shared" si="69"/>
        <v>-0.46832</v>
      </c>
      <c r="F328" s="144">
        <f t="shared" si="70"/>
        <v>0.508389940203384</v>
      </c>
      <c r="G328" s="31">
        <f>sRGB_Data!C1009</f>
        <v>0</v>
      </c>
      <c r="H328" s="31">
        <f t="shared" si="63"/>
        <v>291.680835163375</v>
      </c>
      <c r="I328" s="31">
        <f t="shared" si="64"/>
        <v>293.7001830212</v>
      </c>
      <c r="J328" s="31">
        <f t="shared" si="65"/>
        <v>289.675371415969</v>
      </c>
      <c r="K328" s="31">
        <f t="shared" si="66"/>
        <v>290.26</v>
      </c>
      <c r="L328" s="145">
        <f t="shared" si="67"/>
        <v>-1</v>
      </c>
    </row>
    <row r="329" spans="1:12">
      <c r="A329" s="31">
        <v>239</v>
      </c>
      <c r="B329" s="144">
        <f>sRGB_Data!H1010</f>
        <v>0</v>
      </c>
      <c r="C329" s="144">
        <f>sRGB_Data!I1010</f>
        <v>0</v>
      </c>
      <c r="D329" s="144">
        <f t="shared" si="68"/>
        <v>-0.19783</v>
      </c>
      <c r="E329" s="144">
        <f t="shared" si="69"/>
        <v>-0.46832</v>
      </c>
      <c r="F329" s="144">
        <f t="shared" si="70"/>
        <v>0.508389940203384</v>
      </c>
      <c r="G329" s="31">
        <f>sRGB_Data!C1010</f>
        <v>0</v>
      </c>
      <c r="H329" s="31">
        <f t="shared" si="63"/>
        <v>294.383843632972</v>
      </c>
      <c r="I329" s="31">
        <f t="shared" si="64"/>
        <v>296.297644758557</v>
      </c>
      <c r="J329" s="31">
        <f t="shared" si="65"/>
        <v>292.482403843405</v>
      </c>
      <c r="K329" s="31">
        <f t="shared" si="66"/>
        <v>293.03</v>
      </c>
      <c r="L329" s="145">
        <f t="shared" si="67"/>
        <v>-1</v>
      </c>
    </row>
    <row r="330" spans="1:12">
      <c r="A330" s="31">
        <v>240</v>
      </c>
      <c r="B330" s="144">
        <f>sRGB_Data!H1011</f>
        <v>0</v>
      </c>
      <c r="C330" s="144">
        <f>sRGB_Data!I1011</f>
        <v>0</v>
      </c>
      <c r="D330" s="144">
        <f t="shared" si="68"/>
        <v>-0.19783</v>
      </c>
      <c r="E330" s="144">
        <f t="shared" si="69"/>
        <v>-0.46832</v>
      </c>
      <c r="F330" s="144">
        <f t="shared" si="70"/>
        <v>0.508389940203384</v>
      </c>
      <c r="G330" s="31">
        <f>sRGB_Data!C1011</f>
        <v>0</v>
      </c>
      <c r="H330" s="31">
        <f t="shared" si="63"/>
        <v>297.100457837163</v>
      </c>
      <c r="I330" s="31">
        <f t="shared" si="64"/>
        <v>298.907088909904</v>
      </c>
      <c r="J330" s="31">
        <f t="shared" si="65"/>
        <v>295.304746264007</v>
      </c>
      <c r="K330" s="31">
        <f t="shared" si="66"/>
        <v>295.82</v>
      </c>
      <c r="L330" s="145">
        <f t="shared" si="67"/>
        <v>-1</v>
      </c>
    </row>
    <row r="331" spans="1:12">
      <c r="A331" s="31">
        <v>241</v>
      </c>
      <c r="B331" s="144">
        <f>sRGB_Data!H1012</f>
        <v>0</v>
      </c>
      <c r="C331" s="144">
        <f>sRGB_Data!I1012</f>
        <v>0</v>
      </c>
      <c r="D331" s="144">
        <f t="shared" si="68"/>
        <v>-0.19783</v>
      </c>
      <c r="E331" s="144">
        <f t="shared" si="69"/>
        <v>-0.46832</v>
      </c>
      <c r="F331" s="144">
        <f t="shared" si="70"/>
        <v>0.508389940203384</v>
      </c>
      <c r="G331" s="31">
        <f>sRGB_Data!C1012</f>
        <v>0</v>
      </c>
      <c r="H331" s="31">
        <f t="shared" si="63"/>
        <v>299.83068914252</v>
      </c>
      <c r="I331" s="31">
        <f t="shared" si="64"/>
        <v>301.528520479402</v>
      </c>
      <c r="J331" s="31">
        <f t="shared" si="65"/>
        <v>298.1424178673</v>
      </c>
      <c r="K331" s="31">
        <f t="shared" si="66"/>
        <v>298.62</v>
      </c>
      <c r="L331" s="145">
        <f t="shared" si="67"/>
        <v>-1</v>
      </c>
    </row>
    <row r="332" spans="1:12">
      <c r="A332" s="31">
        <v>242</v>
      </c>
      <c r="B332" s="144">
        <f>sRGB_Data!H1013</f>
        <v>0</v>
      </c>
      <c r="C332" s="144">
        <f>sRGB_Data!I1013</f>
        <v>0</v>
      </c>
      <c r="D332" s="144">
        <f t="shared" si="68"/>
        <v>-0.19783</v>
      </c>
      <c r="E332" s="144">
        <f t="shared" si="69"/>
        <v>-0.46832</v>
      </c>
      <c r="F332" s="144">
        <f t="shared" si="70"/>
        <v>0.508389940203384</v>
      </c>
      <c r="G332" s="31">
        <f>sRGB_Data!C1013</f>
        <v>0</v>
      </c>
      <c r="H332" s="31">
        <f t="shared" si="63"/>
        <v>302.574548877788</v>
      </c>
      <c r="I332" s="31">
        <f t="shared" si="64"/>
        <v>304.161944452481</v>
      </c>
      <c r="J332" s="31">
        <f t="shared" si="65"/>
        <v>300.995437786925</v>
      </c>
      <c r="K332" s="31">
        <f t="shared" si="66"/>
        <v>301.44</v>
      </c>
      <c r="L332" s="145">
        <f t="shared" si="67"/>
        <v>-1</v>
      </c>
    </row>
    <row r="333" spans="1:12">
      <c r="A333" s="31">
        <v>243</v>
      </c>
      <c r="B333" s="144">
        <f>sRGB_Data!H1014</f>
        <v>0</v>
      </c>
      <c r="C333" s="144">
        <f>sRGB_Data!I1014</f>
        <v>0</v>
      </c>
      <c r="D333" s="144">
        <f t="shared" si="68"/>
        <v>-0.19783</v>
      </c>
      <c r="E333" s="144">
        <f t="shared" si="69"/>
        <v>-0.46832</v>
      </c>
      <c r="F333" s="144">
        <f t="shared" si="70"/>
        <v>0.508389940203384</v>
      </c>
      <c r="G333" s="31">
        <f>sRGB_Data!C1014</f>
        <v>0</v>
      </c>
      <c r="H333" s="31">
        <f t="shared" si="63"/>
        <v>305.332048334166</v>
      </c>
      <c r="I333" s="31">
        <f t="shared" si="64"/>
        <v>306.807365795986</v>
      </c>
      <c r="J333" s="31">
        <f t="shared" si="65"/>
        <v>303.863825101025</v>
      </c>
      <c r="K333" s="31">
        <f t="shared" si="66"/>
        <v>304.27</v>
      </c>
      <c r="L333" s="145">
        <f t="shared" si="67"/>
        <v>-1</v>
      </c>
    </row>
    <row r="334" spans="1:12">
      <c r="A334" s="31">
        <v>244</v>
      </c>
      <c r="B334" s="144">
        <f>sRGB_Data!H1015</f>
        <v>0</v>
      </c>
      <c r="C334" s="144">
        <f>sRGB_Data!I1015</f>
        <v>0</v>
      </c>
      <c r="D334" s="144">
        <f t="shared" si="68"/>
        <v>-0.19783</v>
      </c>
      <c r="E334" s="144">
        <f t="shared" si="69"/>
        <v>-0.46832</v>
      </c>
      <c r="F334" s="144">
        <f t="shared" si="70"/>
        <v>0.508389940203384</v>
      </c>
      <c r="G334" s="31">
        <f>sRGB_Data!C1015</f>
        <v>0</v>
      </c>
      <c r="H334" s="31">
        <f t="shared" si="63"/>
        <v>308.103198765593</v>
      </c>
      <c r="I334" s="31">
        <f t="shared" si="64"/>
        <v>309.464789458329</v>
      </c>
      <c r="J334" s="31">
        <f t="shared" si="65"/>
        <v>306.747598832639</v>
      </c>
      <c r="K334" s="31">
        <f t="shared" si="66"/>
        <v>307.12</v>
      </c>
      <c r="L334" s="145">
        <f t="shared" si="67"/>
        <v>-1</v>
      </c>
    </row>
    <row r="335" spans="1:12">
      <c r="A335" s="31">
        <v>245</v>
      </c>
      <c r="B335" s="144">
        <f>sRGB_Data!H1016</f>
        <v>0</v>
      </c>
      <c r="C335" s="144">
        <f>sRGB_Data!I1016</f>
        <v>0</v>
      </c>
      <c r="D335" s="144">
        <f t="shared" si="68"/>
        <v>-0.19783</v>
      </c>
      <c r="E335" s="144">
        <f t="shared" si="69"/>
        <v>-0.46832</v>
      </c>
      <c r="F335" s="144">
        <f t="shared" si="70"/>
        <v>0.508389940203384</v>
      </c>
      <c r="G335" s="31">
        <f>sRGB_Data!C1016</f>
        <v>0</v>
      </c>
      <c r="H335" s="31">
        <f t="shared" si="63"/>
        <v>310.888011389014</v>
      </c>
      <c r="I335" s="31">
        <f t="shared" si="64"/>
        <v>312.134220369623</v>
      </c>
      <c r="J335" s="31">
        <f t="shared" si="65"/>
        <v>309.646777950085</v>
      </c>
      <c r="K335" s="31">
        <f t="shared" si="66"/>
        <v>309.99</v>
      </c>
      <c r="L335" s="145">
        <f t="shared" si="67"/>
        <v>-1</v>
      </c>
    </row>
    <row r="336" spans="1:12">
      <c r="A336" s="31">
        <v>246</v>
      </c>
      <c r="B336" s="144">
        <f>sRGB_Data!H1017</f>
        <v>0</v>
      </c>
      <c r="C336" s="144">
        <f>sRGB_Data!I1017</f>
        <v>0</v>
      </c>
      <c r="D336" s="144">
        <f t="shared" si="68"/>
        <v>-0.19783</v>
      </c>
      <c r="E336" s="144">
        <f t="shared" si="69"/>
        <v>-0.46832</v>
      </c>
      <c r="F336" s="144">
        <f t="shared" si="70"/>
        <v>0.508389940203384</v>
      </c>
      <c r="G336" s="31">
        <f>sRGB_Data!C1017</f>
        <v>0</v>
      </c>
      <c r="H336" s="31">
        <f t="shared" si="63"/>
        <v>313.686497384658</v>
      </c>
      <c r="I336" s="31">
        <f t="shared" si="64"/>
        <v>314.815663441832</v>
      </c>
      <c r="J336" s="31">
        <f t="shared" si="65"/>
        <v>312.561381367342</v>
      </c>
      <c r="K336" s="31">
        <f t="shared" si="66"/>
        <v>312.87</v>
      </c>
      <c r="L336" s="145">
        <f t="shared" si="67"/>
        <v>-1</v>
      </c>
    </row>
    <row r="337" spans="1:12">
      <c r="A337" s="31">
        <v>247</v>
      </c>
      <c r="B337" s="144">
        <f>sRGB_Data!H1018</f>
        <v>0</v>
      </c>
      <c r="C337" s="144">
        <f>sRGB_Data!I1018</f>
        <v>0</v>
      </c>
      <c r="D337" s="144">
        <f t="shared" si="68"/>
        <v>-0.19783</v>
      </c>
      <c r="E337" s="144">
        <f t="shared" si="69"/>
        <v>-0.46832</v>
      </c>
      <c r="F337" s="144">
        <f t="shared" si="70"/>
        <v>0.508389940203384</v>
      </c>
      <c r="G337" s="31">
        <f>sRGB_Data!C1018</f>
        <v>0</v>
      </c>
      <c r="H337" s="31">
        <f t="shared" si="63"/>
        <v>316.49866789631</v>
      </c>
      <c r="I337" s="31">
        <f t="shared" si="64"/>
        <v>317.50912356891</v>
      </c>
      <c r="J337" s="31">
        <f t="shared" si="65"/>
        <v>315.491427944425</v>
      </c>
      <c r="K337" s="31">
        <f t="shared" si="66"/>
        <v>315.76</v>
      </c>
      <c r="L337" s="145">
        <f t="shared" si="67"/>
        <v>-1</v>
      </c>
    </row>
    <row r="338" spans="1:12">
      <c r="A338" s="31">
        <v>248</v>
      </c>
      <c r="B338" s="144">
        <f>sRGB_Data!H1019</f>
        <v>0</v>
      </c>
      <c r="C338" s="144">
        <f>sRGB_Data!I1019</f>
        <v>0</v>
      </c>
      <c r="D338" s="144">
        <f t="shared" si="68"/>
        <v>-0.19783</v>
      </c>
      <c r="E338" s="144">
        <f t="shared" si="69"/>
        <v>-0.46832</v>
      </c>
      <c r="F338" s="144">
        <f t="shared" si="70"/>
        <v>0.508389940203384</v>
      </c>
      <c r="G338" s="31">
        <f>sRGB_Data!C1019</f>
        <v>0</v>
      </c>
      <c r="H338" s="31">
        <f t="shared" si="63"/>
        <v>319.324534031568</v>
      </c>
      <c r="I338" s="31">
        <f t="shared" si="64"/>
        <v>320.214605626938</v>
      </c>
      <c r="J338" s="31">
        <f t="shared" si="65"/>
        <v>318.436936487759</v>
      </c>
      <c r="K338" s="31">
        <f t="shared" si="66"/>
        <v>318.67</v>
      </c>
      <c r="L338" s="145">
        <f t="shared" si="67"/>
        <v>-1</v>
      </c>
    </row>
    <row r="339" spans="1:12">
      <c r="A339" s="31">
        <v>249</v>
      </c>
      <c r="B339" s="144">
        <f>sRGB_Data!H1020</f>
        <v>0</v>
      </c>
      <c r="C339" s="144">
        <f>sRGB_Data!I1020</f>
        <v>0</v>
      </c>
      <c r="D339" s="144">
        <f t="shared" si="68"/>
        <v>-0.19783</v>
      </c>
      <c r="E339" s="144">
        <f t="shared" si="69"/>
        <v>-0.46832</v>
      </c>
      <c r="F339" s="144">
        <f t="shared" si="70"/>
        <v>0.508389940203384</v>
      </c>
      <c r="G339" s="31">
        <f>sRGB_Data!C1020</f>
        <v>0</v>
      </c>
      <c r="H339" s="31">
        <f t="shared" si="63"/>
        <v>322.164106862115</v>
      </c>
      <c r="I339" s="31">
        <f t="shared" si="64"/>
        <v>322.93211447426</v>
      </c>
      <c r="J339" s="31">
        <f t="shared" si="65"/>
        <v>321.397925750544</v>
      </c>
      <c r="K339" s="31">
        <f t="shared" si="66"/>
        <v>321.6</v>
      </c>
      <c r="L339" s="145">
        <f t="shared" si="67"/>
        <v>-1</v>
      </c>
    </row>
    <row r="340" spans="1:12">
      <c r="A340" s="31">
        <v>250</v>
      </c>
      <c r="B340" s="144">
        <f>sRGB_Data!H1021</f>
        <v>0</v>
      </c>
      <c r="C340" s="144">
        <f>sRGB_Data!I1021</f>
        <v>0</v>
      </c>
      <c r="D340" s="144">
        <f t="shared" si="68"/>
        <v>-0.19783</v>
      </c>
      <c r="E340" s="144">
        <f t="shared" si="69"/>
        <v>-0.46832</v>
      </c>
      <c r="F340" s="144">
        <f t="shared" si="70"/>
        <v>0.508389940203384</v>
      </c>
      <c r="G340" s="31">
        <f>sRGB_Data!C1021</f>
        <v>0</v>
      </c>
      <c r="H340" s="31">
        <f t="shared" si="63"/>
        <v>325.017397423977</v>
      </c>
      <c r="I340" s="31">
        <f t="shared" si="64"/>
        <v>325.661654951624</v>
      </c>
      <c r="J340" s="31">
        <f t="shared" si="65"/>
        <v>324.374414433126</v>
      </c>
      <c r="K340" s="31">
        <f t="shared" si="66"/>
        <v>324.54</v>
      </c>
      <c r="L340" s="145">
        <f t="shared" si="67"/>
        <v>-1</v>
      </c>
    </row>
    <row r="341" spans="1:12">
      <c r="A341" s="31">
        <v>251</v>
      </c>
      <c r="B341" s="144">
        <f>sRGB_Data!H1022</f>
        <v>0</v>
      </c>
      <c r="C341" s="144">
        <f>sRGB_Data!I1022</f>
        <v>0</v>
      </c>
      <c r="D341" s="144">
        <f t="shared" si="68"/>
        <v>-0.19783</v>
      </c>
      <c r="E341" s="144">
        <f t="shared" si="69"/>
        <v>-0.46832</v>
      </c>
      <c r="F341" s="144">
        <f t="shared" si="70"/>
        <v>0.508389940203384</v>
      </c>
      <c r="G341" s="31">
        <f>sRGB_Data!C1022</f>
        <v>0</v>
      </c>
      <c r="H341" s="31">
        <f t="shared" si="63"/>
        <v>327.884416717778</v>
      </c>
      <c r="I341" s="31">
        <f t="shared" si="64"/>
        <v>328.40323188231</v>
      </c>
      <c r="J341" s="31">
        <f t="shared" si="65"/>
        <v>327.366421183349</v>
      </c>
      <c r="K341" s="31">
        <f t="shared" si="66"/>
        <v>327.5</v>
      </c>
      <c r="L341" s="145">
        <f t="shared" si="67"/>
        <v>-1</v>
      </c>
    </row>
    <row r="342" spans="1:12">
      <c r="A342" s="31">
        <v>252</v>
      </c>
      <c r="B342" s="144">
        <f>sRGB_Data!H1023</f>
        <v>0</v>
      </c>
      <c r="C342" s="144">
        <f>sRGB_Data!I1023</f>
        <v>0</v>
      </c>
      <c r="D342" s="144">
        <f t="shared" si="68"/>
        <v>-0.19783</v>
      </c>
      <c r="E342" s="144">
        <f t="shared" si="69"/>
        <v>-0.46832</v>
      </c>
      <c r="F342" s="144">
        <f t="shared" si="70"/>
        <v>0.508389940203384</v>
      </c>
      <c r="G342" s="31">
        <f>sRGB_Data!C1023</f>
        <v>0</v>
      </c>
      <c r="H342" s="31">
        <f t="shared" si="63"/>
        <v>330.765175708995</v>
      </c>
      <c r="I342" s="31">
        <f t="shared" si="64"/>
        <v>331.156850072268</v>
      </c>
      <c r="J342" s="31">
        <f t="shared" si="65"/>
        <v>330.373964596917</v>
      </c>
      <c r="K342" s="31">
        <f t="shared" si="66"/>
        <v>330.47</v>
      </c>
      <c r="L342" s="145">
        <f t="shared" si="67"/>
        <v>-1</v>
      </c>
    </row>
    <row r="343" spans="1:12">
      <c r="A343" s="31">
        <v>253</v>
      </c>
      <c r="B343" s="144">
        <f>sRGB_Data!H1024</f>
        <v>0</v>
      </c>
      <c r="C343" s="144">
        <f>sRGB_Data!I1024</f>
        <v>0</v>
      </c>
      <c r="D343" s="144">
        <f t="shared" si="68"/>
        <v>-0.19783</v>
      </c>
      <c r="E343" s="144">
        <f t="shared" si="69"/>
        <v>-0.46832</v>
      </c>
      <c r="F343" s="144">
        <f t="shared" si="70"/>
        <v>0.508389940203384</v>
      </c>
      <c r="G343" s="31">
        <f>sRGB_Data!C1024</f>
        <v>0</v>
      </c>
      <c r="H343" s="31">
        <f t="shared" si="63"/>
        <v>333.659685328212</v>
      </c>
      <c r="I343" s="31">
        <f t="shared" si="64"/>
        <v>333.922514310243</v>
      </c>
      <c r="J343" s="31">
        <f t="shared" si="65"/>
        <v>333.397063217747</v>
      </c>
      <c r="K343" s="31">
        <f t="shared" si="66"/>
        <v>333.46</v>
      </c>
      <c r="L343" s="145">
        <f t="shared" si="67"/>
        <v>-1</v>
      </c>
    </row>
    <row r="344" spans="1:12">
      <c r="A344" s="31">
        <v>254</v>
      </c>
      <c r="B344" s="144">
        <f>sRGB_Data!H1025</f>
        <v>0</v>
      </c>
      <c r="C344" s="144">
        <f>sRGB_Data!I1025</f>
        <v>0</v>
      </c>
      <c r="D344" s="144">
        <f t="shared" si="68"/>
        <v>-0.19783</v>
      </c>
      <c r="E344" s="144">
        <f t="shared" si="69"/>
        <v>-0.46832</v>
      </c>
      <c r="F344" s="144">
        <f t="shared" si="70"/>
        <v>0.508389940203384</v>
      </c>
      <c r="G344" s="31">
        <f>sRGB_Data!C1025</f>
        <v>0</v>
      </c>
      <c r="H344" s="31">
        <f t="shared" si="63"/>
        <v>336.567956471367</v>
      </c>
      <c r="I344" s="31">
        <f t="shared" si="64"/>
        <v>336.70022936791</v>
      </c>
      <c r="J344" s="31">
        <f t="shared" si="65"/>
        <v>336.435735538314</v>
      </c>
      <c r="K344" s="31">
        <f t="shared" si="66"/>
        <v>336.47</v>
      </c>
      <c r="L344" s="145">
        <f t="shared" si="67"/>
        <v>-1</v>
      </c>
    </row>
    <row r="345" spans="1:12">
      <c r="A345" s="31">
        <v>255</v>
      </c>
      <c r="B345" s="144">
        <f>sRGB_Data!H1026</f>
        <v>0.1977</v>
      </c>
      <c r="C345" s="144">
        <f>sRGB_Data!I1026</f>
        <v>0.4679</v>
      </c>
      <c r="D345" s="144">
        <f t="shared" si="68"/>
        <v>-0.000130000000000019</v>
      </c>
      <c r="E345" s="144">
        <f t="shared" si="69"/>
        <v>-0.000420000000000031</v>
      </c>
      <c r="F345" s="144">
        <f t="shared" si="70"/>
        <v>0.000439658958739648</v>
      </c>
      <c r="G345" s="31">
        <f>sRGB_Data!C1026</f>
        <v>339.49</v>
      </c>
      <c r="H345" s="31">
        <f t="shared" si="63"/>
        <v>339.49</v>
      </c>
      <c r="I345" s="31">
        <f t="shared" si="64"/>
        <v>339.49</v>
      </c>
      <c r="J345" s="31">
        <f t="shared" si="65"/>
        <v>339.49</v>
      </c>
      <c r="K345" s="31">
        <f t="shared" si="66"/>
        <v>339.49</v>
      </c>
      <c r="L345" s="145">
        <f t="shared" si="67"/>
        <v>0</v>
      </c>
    </row>
    <row r="348" spans="1:16">
      <c r="A348" s="64" t="s">
        <v>99</v>
      </c>
      <c r="B348" s="64"/>
      <c r="C348" s="146" t="s">
        <v>100</v>
      </c>
      <c r="D348" s="64"/>
      <c r="E348" s="64" t="s">
        <v>101</v>
      </c>
      <c r="F348" s="64"/>
      <c r="G348" s="64" t="s">
        <v>102</v>
      </c>
      <c r="H348" s="64"/>
      <c r="I348" s="64" t="s">
        <v>103</v>
      </c>
      <c r="J348" s="64"/>
      <c r="K348" s="64" t="s">
        <v>104</v>
      </c>
      <c r="L348" s="64"/>
      <c r="M348" s="64" t="s">
        <v>105</v>
      </c>
      <c r="N348" s="64"/>
      <c r="O348" s="64" t="s">
        <v>106</v>
      </c>
      <c r="P348" s="64"/>
    </row>
    <row r="349" spans="1:16">
      <c r="A349" s="96">
        <v>0.174112256586483</v>
      </c>
      <c r="B349" s="96">
        <v>0.00496372661321115</v>
      </c>
      <c r="C349" s="147">
        <v>0.63</v>
      </c>
      <c r="D349" s="96">
        <v>0.34</v>
      </c>
      <c r="E349" s="96">
        <v>0.29</v>
      </c>
      <c r="F349" s="96">
        <v>0.61</v>
      </c>
      <c r="G349" s="96">
        <v>0.14</v>
      </c>
      <c r="H349" s="96">
        <v>0.07</v>
      </c>
      <c r="I349" s="96">
        <v>0.3027</v>
      </c>
      <c r="J349" s="96">
        <v>0.339</v>
      </c>
      <c r="K349" s="149">
        <v>0.2146</v>
      </c>
      <c r="L349" s="149">
        <v>0.3387</v>
      </c>
      <c r="M349" s="149">
        <v>0.3109</v>
      </c>
      <c r="N349" s="149">
        <v>0.1642</v>
      </c>
      <c r="O349" s="149">
        <v>0.4093</v>
      </c>
      <c r="P349" s="149">
        <v>0.5153</v>
      </c>
    </row>
    <row r="350" spans="1:16">
      <c r="A350" s="96">
        <v>0.174007782101167</v>
      </c>
      <c r="B350" s="96">
        <v>0.00498054474708171</v>
      </c>
      <c r="C350" s="148">
        <v>0.65</v>
      </c>
      <c r="D350" s="96">
        <v>0.34</v>
      </c>
      <c r="E350" s="96">
        <v>0.31</v>
      </c>
      <c r="F350" s="96">
        <v>0.61</v>
      </c>
      <c r="G350" s="96">
        <v>0.16</v>
      </c>
      <c r="H350" s="96">
        <v>0.07</v>
      </c>
      <c r="I350" s="96">
        <v>0.3227</v>
      </c>
      <c r="J350" s="96">
        <v>0.339</v>
      </c>
      <c r="K350" s="149">
        <v>0.2346</v>
      </c>
      <c r="L350" s="149">
        <v>0.3387</v>
      </c>
      <c r="M350" s="149">
        <v>0.3309</v>
      </c>
      <c r="N350" s="149">
        <v>0.1642</v>
      </c>
      <c r="O350" s="149">
        <v>0.4293</v>
      </c>
      <c r="P350" s="149">
        <v>0.5153</v>
      </c>
    </row>
    <row r="351" spans="1:16">
      <c r="A351" s="96">
        <v>0.173800843812723</v>
      </c>
      <c r="B351" s="96">
        <v>0.00491541391881375</v>
      </c>
      <c r="C351" s="148">
        <v>0.65</v>
      </c>
      <c r="D351" s="96">
        <v>0.32</v>
      </c>
      <c r="E351" s="96">
        <v>0.31</v>
      </c>
      <c r="F351" s="96">
        <v>0.59</v>
      </c>
      <c r="G351" s="96">
        <v>0.16</v>
      </c>
      <c r="H351" s="96">
        <v>0.05</v>
      </c>
      <c r="I351" s="96">
        <v>0.3227</v>
      </c>
      <c r="J351" s="96">
        <v>0.319</v>
      </c>
      <c r="K351" s="149">
        <v>0.2346</v>
      </c>
      <c r="L351" s="149">
        <v>0.3187</v>
      </c>
      <c r="M351" s="149">
        <v>0.3309</v>
      </c>
      <c r="N351" s="149">
        <v>0.1442</v>
      </c>
      <c r="O351" s="149">
        <v>0.4293</v>
      </c>
      <c r="P351" s="149">
        <v>0.4953</v>
      </c>
    </row>
    <row r="352" spans="1:16">
      <c r="A352" s="96">
        <v>0.173559906527214</v>
      </c>
      <c r="B352" s="96">
        <v>0.00492320257730789</v>
      </c>
      <c r="C352" s="148">
        <v>0.63</v>
      </c>
      <c r="D352" s="96">
        <v>0.32</v>
      </c>
      <c r="E352" s="96">
        <v>0.29</v>
      </c>
      <c r="F352" s="96">
        <v>0.59</v>
      </c>
      <c r="G352" s="96">
        <v>0.14</v>
      </c>
      <c r="H352" s="96">
        <v>0.05</v>
      </c>
      <c r="I352" s="96">
        <v>0.3027</v>
      </c>
      <c r="J352" s="96">
        <v>0.319</v>
      </c>
      <c r="K352" s="149">
        <v>0.2146</v>
      </c>
      <c r="L352" s="149">
        <v>0.3187</v>
      </c>
      <c r="M352" s="149">
        <v>0.3109</v>
      </c>
      <c r="N352" s="149">
        <v>0.1442</v>
      </c>
      <c r="O352" s="149">
        <v>0.4093</v>
      </c>
      <c r="P352" s="149">
        <v>0.4953</v>
      </c>
    </row>
    <row r="353" spans="1:16">
      <c r="A353" s="96">
        <v>0.173336886477058</v>
      </c>
      <c r="B353" s="96">
        <v>0.00479674402829594</v>
      </c>
      <c r="C353" s="147">
        <v>0.63</v>
      </c>
      <c r="D353" s="96">
        <v>0.34</v>
      </c>
      <c r="E353" s="96">
        <v>0.29</v>
      </c>
      <c r="F353" s="96">
        <v>0.61</v>
      </c>
      <c r="G353" s="96">
        <v>0.14</v>
      </c>
      <c r="H353" s="96">
        <v>0.07</v>
      </c>
      <c r="I353" s="96">
        <v>0.3027</v>
      </c>
      <c r="J353" s="96">
        <v>0.339</v>
      </c>
      <c r="K353" s="149">
        <v>0.2146</v>
      </c>
      <c r="L353" s="149">
        <v>0.3387</v>
      </c>
      <c r="M353" s="149">
        <v>0.3109</v>
      </c>
      <c r="N353" s="149">
        <v>0.1642</v>
      </c>
      <c r="O353" s="149">
        <v>0.4093</v>
      </c>
      <c r="P353" s="149">
        <v>0.5153</v>
      </c>
    </row>
    <row r="354" spans="1:2">
      <c r="A354" s="96">
        <v>0.173020965455495</v>
      </c>
      <c r="B354" s="96">
        <v>0.00477505036185929</v>
      </c>
    </row>
    <row r="355" spans="1:2">
      <c r="A355" s="96">
        <v>0.172576550848802</v>
      </c>
      <c r="B355" s="96">
        <v>0.00479930191972077</v>
      </c>
    </row>
    <row r="356" spans="1:2">
      <c r="A356" s="96">
        <v>0.172086630755248</v>
      </c>
      <c r="B356" s="96">
        <v>0.00483252421803995</v>
      </c>
    </row>
    <row r="357" spans="1:2">
      <c r="A357" s="96">
        <v>0.171407433863109</v>
      </c>
      <c r="B357" s="96">
        <v>0.00510217097374933</v>
      </c>
    </row>
    <row r="358" spans="1:2">
      <c r="A358" s="96">
        <v>0.170301002283684</v>
      </c>
      <c r="B358" s="96">
        <v>0.00578850545546816</v>
      </c>
    </row>
    <row r="359" spans="1:2">
      <c r="A359" s="96">
        <v>0.168877520670989</v>
      </c>
      <c r="B359" s="96">
        <v>0.00690024388793052</v>
      </c>
    </row>
    <row r="360" spans="1:2">
      <c r="A360" s="96">
        <v>0.16689529035208</v>
      </c>
      <c r="B360" s="96">
        <v>0.00855560636081898</v>
      </c>
    </row>
    <row r="361" spans="1:2">
      <c r="A361" s="96">
        <v>0.164411756375275</v>
      </c>
      <c r="B361" s="96">
        <v>0.0108575582767639</v>
      </c>
    </row>
    <row r="362" spans="1:2">
      <c r="A362" s="96">
        <v>0.161104579580275</v>
      </c>
      <c r="B362" s="96">
        <v>0.0137933588217324</v>
      </c>
    </row>
    <row r="363" spans="1:2">
      <c r="A363" s="96">
        <v>0.156640932577307</v>
      </c>
      <c r="B363" s="96">
        <v>0.0177048049908913</v>
      </c>
    </row>
    <row r="364" spans="1:2">
      <c r="A364" s="96">
        <v>0.150985408375971</v>
      </c>
      <c r="B364" s="96">
        <v>0.022740193291643</v>
      </c>
    </row>
    <row r="365" spans="1:2">
      <c r="A365" s="96">
        <v>0.143960396039604</v>
      </c>
      <c r="B365" s="96">
        <v>0.0297029702970297</v>
      </c>
    </row>
    <row r="366" spans="1:2">
      <c r="A366" s="96">
        <v>0.135502671199611</v>
      </c>
      <c r="B366" s="96">
        <v>0.0398791214721278</v>
      </c>
    </row>
    <row r="367" spans="1:2">
      <c r="A367" s="96">
        <v>0.124118476727786</v>
      </c>
      <c r="B367" s="96">
        <v>0.0578025133737405</v>
      </c>
    </row>
    <row r="368" spans="1:2">
      <c r="A368" s="96">
        <v>0.10959432361561</v>
      </c>
      <c r="B368" s="96">
        <v>0.0868425111830942</v>
      </c>
    </row>
    <row r="369" spans="1:2">
      <c r="A369" s="96">
        <v>0.0912935157167267</v>
      </c>
      <c r="B369" s="96">
        <v>0.132702055154113</v>
      </c>
    </row>
    <row r="370" spans="1:2">
      <c r="A370" s="96">
        <v>0.0687059102495702</v>
      </c>
      <c r="B370" s="96">
        <v>0.20072322010789</v>
      </c>
    </row>
    <row r="371" spans="1:2">
      <c r="A371" s="96">
        <v>0.0453907346747777</v>
      </c>
      <c r="B371" s="96">
        <v>0.294975964606287</v>
      </c>
    </row>
    <row r="372" spans="1:2">
      <c r="A372" s="96">
        <v>0.0234599425470795</v>
      </c>
      <c r="B372" s="96">
        <v>0.412703479093521</v>
      </c>
    </row>
    <row r="373" spans="1:2">
      <c r="A373" s="96">
        <v>0.00816802800466744</v>
      </c>
      <c r="B373" s="96">
        <v>0.538423070511752</v>
      </c>
    </row>
    <row r="374" spans="1:2">
      <c r="A374" s="96">
        <v>0.00385852090032154</v>
      </c>
      <c r="B374" s="96">
        <v>0.654823151125402</v>
      </c>
    </row>
    <row r="375" spans="1:2">
      <c r="A375" s="96">
        <v>0.0138702460850112</v>
      </c>
      <c r="B375" s="96">
        <v>0.750186428038777</v>
      </c>
    </row>
    <row r="376" spans="1:2">
      <c r="A376" s="96">
        <v>0.0388518024032043</v>
      </c>
      <c r="B376" s="96">
        <v>0.812016021361816</v>
      </c>
    </row>
    <row r="377" spans="1:2">
      <c r="A377" s="96">
        <v>0.0743024239007892</v>
      </c>
      <c r="B377" s="96">
        <v>0.83380308154829</v>
      </c>
    </row>
    <row r="378" spans="1:2">
      <c r="A378" s="96">
        <v>0.114160720795792</v>
      </c>
      <c r="B378" s="96">
        <v>0.826206968387063</v>
      </c>
    </row>
    <row r="379" spans="1:2">
      <c r="A379" s="96">
        <v>0.154722061215713</v>
      </c>
      <c r="B379" s="96">
        <v>0.805863545425649</v>
      </c>
    </row>
    <row r="380" spans="1:2">
      <c r="A380" s="96">
        <v>0.192876183315676</v>
      </c>
      <c r="B380" s="96">
        <v>0.781629130925122</v>
      </c>
    </row>
    <row r="381" spans="1:2">
      <c r="A381" s="96">
        <v>0.22961967264964</v>
      </c>
      <c r="B381" s="96">
        <v>0.754329089902744</v>
      </c>
    </row>
    <row r="382" spans="1:2">
      <c r="A382" s="96">
        <v>0.265775084971184</v>
      </c>
      <c r="B382" s="96">
        <v>0.724323924929806</v>
      </c>
    </row>
    <row r="383" spans="1:2">
      <c r="A383" s="96">
        <v>0.301603868768048</v>
      </c>
      <c r="B383" s="96">
        <v>0.692307692307692</v>
      </c>
    </row>
    <row r="384" spans="1:2">
      <c r="A384" s="96">
        <v>0.337363288970879</v>
      </c>
      <c r="B384" s="96">
        <v>0.658848333113717</v>
      </c>
    </row>
    <row r="385" spans="1:2">
      <c r="A385" s="96">
        <v>0.373101543868457</v>
      </c>
      <c r="B385" s="96">
        <v>0.624450859796661</v>
      </c>
    </row>
    <row r="386" spans="1:2">
      <c r="A386" s="96">
        <v>0.40873625546016</v>
      </c>
      <c r="B386" s="96">
        <v>0.589606868504293</v>
      </c>
    </row>
    <row r="387" spans="1:2">
      <c r="A387" s="96">
        <v>0.444062463582333</v>
      </c>
      <c r="B387" s="96">
        <v>0.554713902808531</v>
      </c>
    </row>
    <row r="388" spans="1:2">
      <c r="A388" s="96">
        <v>0.478774791157584</v>
      </c>
      <c r="B388" s="96">
        <v>0.520202307211456</v>
      </c>
    </row>
    <row r="389" spans="1:2">
      <c r="A389" s="96">
        <v>0.51248636706843</v>
      </c>
      <c r="B389" s="96">
        <v>0.486590788333007</v>
      </c>
    </row>
    <row r="390" spans="1:2">
      <c r="A390" s="96">
        <v>0.544786505594834</v>
      </c>
      <c r="B390" s="96">
        <v>0.454434114568836</v>
      </c>
    </row>
    <row r="391" spans="1:2">
      <c r="A391" s="96">
        <v>0.575151311365165</v>
      </c>
      <c r="B391" s="96">
        <v>0.424232234924905</v>
      </c>
    </row>
    <row r="392" spans="1:2">
      <c r="A392" s="96">
        <v>0.602932785575716</v>
      </c>
      <c r="B392" s="96">
        <v>0.396496633572977</v>
      </c>
    </row>
    <row r="393" spans="1:2">
      <c r="A393" s="96">
        <v>0.627036599763872</v>
      </c>
      <c r="B393" s="96">
        <v>0.372491145218418</v>
      </c>
    </row>
    <row r="394" spans="1:2">
      <c r="A394" s="96">
        <v>0.648233106013639</v>
      </c>
      <c r="B394" s="96">
        <v>0.351394916305022</v>
      </c>
    </row>
    <row r="395" spans="1:2">
      <c r="A395" s="96">
        <v>0.665763576238097</v>
      </c>
      <c r="B395" s="96">
        <v>0.334010651154761</v>
      </c>
    </row>
    <row r="396" spans="1:2">
      <c r="A396" s="96">
        <v>0.680078849721707</v>
      </c>
      <c r="B396" s="96">
        <v>0.319747217068646</v>
      </c>
    </row>
    <row r="397" spans="1:2">
      <c r="A397" s="96">
        <v>0.691503997928199</v>
      </c>
      <c r="B397" s="96">
        <v>0.308342235602603</v>
      </c>
    </row>
    <row r="398" spans="1:2">
      <c r="A398" s="96">
        <v>0.700606060606061</v>
      </c>
      <c r="B398" s="96">
        <v>0.299300699300699</v>
      </c>
    </row>
    <row r="399" spans="1:2">
      <c r="A399" s="96">
        <v>0.707917791613863</v>
      </c>
      <c r="B399" s="96">
        <v>0.292027108931622</v>
      </c>
    </row>
    <row r="400" spans="1:2">
      <c r="A400" s="96">
        <v>0.714031597116994</v>
      </c>
      <c r="B400" s="96">
        <v>0.28592887354565</v>
      </c>
    </row>
    <row r="401" spans="1:2">
      <c r="A401" s="96">
        <v>0.719032941629744</v>
      </c>
      <c r="B401" s="96">
        <v>0.280934951518654</v>
      </c>
    </row>
    <row r="402" spans="1:2">
      <c r="A402" s="96">
        <v>0.723031602573095</v>
      </c>
      <c r="B402" s="96">
        <v>0.276948357748342</v>
      </c>
    </row>
    <row r="403" spans="1:2">
      <c r="A403" s="96">
        <v>0.725992317541613</v>
      </c>
      <c r="B403" s="96">
        <v>0.274007682458387</v>
      </c>
    </row>
    <row r="404" spans="1:2">
      <c r="A404" s="96">
        <v>0.728271728271728</v>
      </c>
      <c r="B404" s="96">
        <v>0.271728271728272</v>
      </c>
    </row>
    <row r="405" spans="1:2">
      <c r="A405" s="96">
        <v>0.729969012837539</v>
      </c>
      <c r="B405" s="96">
        <v>0.270030987162461</v>
      </c>
    </row>
    <row r="406" spans="1:2">
      <c r="A406" s="96">
        <v>0.73108939558451</v>
      </c>
      <c r="B406" s="96">
        <v>0.26891060441549</v>
      </c>
    </row>
    <row r="407" spans="1:2">
      <c r="A407" s="96">
        <v>0.731993299832496</v>
      </c>
      <c r="B407" s="96">
        <v>0.268006700167504</v>
      </c>
    </row>
    <row r="408" spans="1:2">
      <c r="A408" s="96">
        <v>0.732718894009217</v>
      </c>
      <c r="B408" s="96">
        <v>0.267281105990783</v>
      </c>
    </row>
    <row r="409" spans="1:2">
      <c r="A409" s="96">
        <v>0.733416967225968</v>
      </c>
      <c r="B409" s="96">
        <v>0.266583032774032</v>
      </c>
    </row>
    <row r="410" spans="1:2">
      <c r="A410" s="96">
        <v>0.734047300312361</v>
      </c>
      <c r="B410" s="96">
        <v>0.265952699687639</v>
      </c>
    </row>
    <row r="411" spans="1:2">
      <c r="A411" s="96">
        <v>0.734390164995147</v>
      </c>
      <c r="B411" s="96">
        <v>0.265609835004853</v>
      </c>
    </row>
    <row r="412" spans="1:2">
      <c r="A412" s="96">
        <v>0.734591661642629</v>
      </c>
      <c r="B412" s="96">
        <v>0.265408338357371</v>
      </c>
    </row>
    <row r="413" spans="1:2">
      <c r="A413" s="96">
        <v>0.734687277666386</v>
      </c>
      <c r="B413" s="96">
        <v>0.265312722333614</v>
      </c>
    </row>
    <row r="414" spans="1:2">
      <c r="A414" s="96">
        <v>0.734692028985507</v>
      </c>
      <c r="B414" s="96">
        <v>0.265307971014493</v>
      </c>
    </row>
    <row r="415" spans="1:2">
      <c r="A415" s="96">
        <v>0.734678340312143</v>
      </c>
      <c r="B415" s="96">
        <v>0.265321659687857</v>
      </c>
    </row>
    <row r="416" spans="1:2">
      <c r="A416" s="96">
        <v>0.734668335419274</v>
      </c>
      <c r="B416" s="96">
        <v>0.265331664580726</v>
      </c>
    </row>
    <row r="417" spans="1:2">
      <c r="A417" s="96">
        <v>0.734668018246325</v>
      </c>
      <c r="B417" s="96">
        <v>0.265331981753675</v>
      </c>
    </row>
    <row r="418" spans="1:2">
      <c r="A418" s="96">
        <v>0.734671925421298</v>
      </c>
      <c r="B418" s="96">
        <v>0.265328074578702</v>
      </c>
    </row>
    <row r="419" spans="1:2">
      <c r="A419" s="96">
        <v>0.73469387755102</v>
      </c>
      <c r="B419" s="96">
        <v>0.26530612244898</v>
      </c>
    </row>
    <row r="420" spans="1:2">
      <c r="A420" s="96">
        <v>0.734753857457752</v>
      </c>
      <c r="B420" s="96">
        <v>0.265246142542248</v>
      </c>
    </row>
    <row r="421" spans="1:2">
      <c r="A421" s="96">
        <v>0.73482428115016</v>
      </c>
      <c r="B421" s="96">
        <v>0.26517571884984</v>
      </c>
    </row>
    <row r="422" spans="1:2">
      <c r="A422" s="96">
        <v>0.734567901234568</v>
      </c>
      <c r="B422" s="96">
        <v>0.265432098765432</v>
      </c>
    </row>
    <row r="423" spans="1:2">
      <c r="A423" s="96">
        <v>0.734513274336283</v>
      </c>
      <c r="B423" s="96">
        <v>0.265486725663717</v>
      </c>
    </row>
    <row r="424" spans="1:2">
      <c r="A424" s="96">
        <v>0.734375</v>
      </c>
      <c r="B424" s="96">
        <v>0.265625</v>
      </c>
    </row>
    <row r="425" spans="1:2">
      <c r="A425" s="96">
        <v>0.734513274336283</v>
      </c>
      <c r="B425" s="96">
        <v>0.265486725663717</v>
      </c>
    </row>
    <row r="426" spans="1:2">
      <c r="A426" s="96">
        <v>0.735849056603774</v>
      </c>
      <c r="B426" s="96">
        <v>0.264150943396226</v>
      </c>
    </row>
    <row r="427" spans="1:2">
      <c r="A427" s="96">
        <v>0.734513274336283</v>
      </c>
      <c r="B427" s="96">
        <v>0.265486725663717</v>
      </c>
    </row>
    <row r="428" spans="1:2">
      <c r="A428" s="96">
        <v>0.7375</v>
      </c>
      <c r="B428" s="96">
        <v>0.2625</v>
      </c>
    </row>
    <row r="429" spans="1:2">
      <c r="A429" s="96">
        <v>0.736842105263158</v>
      </c>
      <c r="B429" s="96">
        <v>0.263157894736842</v>
      </c>
    </row>
    <row r="430" spans="1:2">
      <c r="A430" s="96">
        <v>0.174112256586483</v>
      </c>
      <c r="B430" s="96">
        <v>0.00496372661321115</v>
      </c>
    </row>
    <row r="433" ht="14" spans="1:8">
      <c r="A433" s="150"/>
      <c r="B433" s="151" t="s">
        <v>107</v>
      </c>
      <c r="C433" s="151" t="s">
        <v>108</v>
      </c>
      <c r="D433" s="151" t="s">
        <v>109</v>
      </c>
      <c r="E433" s="152" t="s">
        <v>110</v>
      </c>
      <c r="F433" s="152" t="s">
        <v>111</v>
      </c>
      <c r="G433" s="152" t="s">
        <v>112</v>
      </c>
      <c r="H433" s="152" t="s">
        <v>113</v>
      </c>
    </row>
    <row r="434" ht="14" spans="1:8">
      <c r="A434" s="153" t="s">
        <v>102</v>
      </c>
      <c r="B434" s="154">
        <v>0</v>
      </c>
      <c r="C434" s="154">
        <v>0</v>
      </c>
      <c r="D434" s="154">
        <v>255</v>
      </c>
      <c r="E434" s="155">
        <f>Test_Data!S22</f>
        <v>0.153536796569824</v>
      </c>
      <c r="F434" s="155">
        <f>Test_Data!T22</f>
        <v>0.061888225376606</v>
      </c>
      <c r="G434" s="155">
        <v>0.18</v>
      </c>
      <c r="H434" s="155">
        <v>0.15</v>
      </c>
    </row>
    <row r="435" ht="14" spans="1:8">
      <c r="A435" s="153" t="s">
        <v>101</v>
      </c>
      <c r="B435" s="154">
        <v>0</v>
      </c>
      <c r="C435" s="154">
        <v>255</v>
      </c>
      <c r="D435" s="154">
        <v>0</v>
      </c>
      <c r="E435" s="155">
        <f>Test_Data!S18</f>
        <v>0.306510776281357</v>
      </c>
      <c r="F435" s="155">
        <f>Test_Data!T18</f>
        <v>0.599545419216156</v>
      </c>
      <c r="G435" s="155">
        <v>0.13</v>
      </c>
      <c r="H435" s="155">
        <v>0.57</v>
      </c>
    </row>
    <row r="436" ht="14" spans="1:8">
      <c r="A436" s="153" t="s">
        <v>100</v>
      </c>
      <c r="B436" s="154">
        <v>255</v>
      </c>
      <c r="C436" s="154">
        <v>0</v>
      </c>
      <c r="D436" s="154">
        <v>0</v>
      </c>
      <c r="E436" s="155">
        <f>Test_Data!S14</f>
        <v>0.634548425674438</v>
      </c>
      <c r="F436" s="155">
        <f>Test_Data!T14</f>
        <v>0.332433581352234</v>
      </c>
      <c r="G436" s="155">
        <v>0.47</v>
      </c>
      <c r="H436" s="155">
        <v>0.52</v>
      </c>
    </row>
    <row r="437" ht="14" spans="1:8">
      <c r="A437" s="153" t="s">
        <v>102</v>
      </c>
      <c r="B437" s="154">
        <v>0</v>
      </c>
      <c r="C437" s="154">
        <v>0</v>
      </c>
      <c r="D437" s="154">
        <v>255</v>
      </c>
      <c r="E437" s="155">
        <f>Test_Data!S22</f>
        <v>0.153536796569824</v>
      </c>
      <c r="F437" s="155">
        <f>Test_Data!T22</f>
        <v>0.061888225376606</v>
      </c>
      <c r="G437" s="155">
        <v>0.18</v>
      </c>
      <c r="H437" s="155">
        <v>0.15</v>
      </c>
    </row>
    <row r="438" ht="14" spans="1:8">
      <c r="A438" s="153" t="s">
        <v>104</v>
      </c>
      <c r="B438" s="156">
        <v>0</v>
      </c>
      <c r="C438" s="156">
        <v>255</v>
      </c>
      <c r="D438" s="156">
        <v>255</v>
      </c>
      <c r="E438" s="157">
        <v>0.23</v>
      </c>
      <c r="F438" s="157">
        <v>0.33</v>
      </c>
      <c r="G438" s="157">
        <v>0.14</v>
      </c>
      <c r="H438" s="157">
        <v>0.46</v>
      </c>
    </row>
    <row r="439" ht="14" spans="1:8">
      <c r="A439" s="153" t="s">
        <v>105</v>
      </c>
      <c r="B439" s="156">
        <v>255</v>
      </c>
      <c r="C439" s="156">
        <v>0</v>
      </c>
      <c r="D439" s="156">
        <v>255</v>
      </c>
      <c r="E439" s="157">
        <v>0.32</v>
      </c>
      <c r="F439" s="157">
        <v>0.14</v>
      </c>
      <c r="G439" s="157">
        <v>0.31</v>
      </c>
      <c r="H439" s="157">
        <v>0.32</v>
      </c>
    </row>
    <row r="440" ht="14" spans="1:8">
      <c r="A440" s="153" t="s">
        <v>106</v>
      </c>
      <c r="B440" s="156">
        <v>255</v>
      </c>
      <c r="C440" s="156">
        <v>255</v>
      </c>
      <c r="D440" s="156">
        <v>0</v>
      </c>
      <c r="E440" s="157">
        <v>0.42</v>
      </c>
      <c r="F440" s="157">
        <v>0.52</v>
      </c>
      <c r="G440" s="157">
        <v>0.2</v>
      </c>
      <c r="H440" s="157">
        <v>0.56</v>
      </c>
    </row>
    <row r="441" ht="14" spans="1:8">
      <c r="A441" s="153" t="s">
        <v>103</v>
      </c>
      <c r="B441" s="154">
        <v>255</v>
      </c>
      <c r="C441" s="154">
        <v>255</v>
      </c>
      <c r="D441" s="154">
        <v>255</v>
      </c>
      <c r="E441" s="155">
        <v>0.31</v>
      </c>
      <c r="F441" s="155">
        <v>0.33</v>
      </c>
      <c r="G441" s="155">
        <v>0.2</v>
      </c>
      <c r="H441" s="155">
        <v>0.47</v>
      </c>
    </row>
    <row r="444" ht="11.25" customHeight="1" spans="1:1">
      <c r="A444" s="158"/>
    </row>
    <row r="445" spans="1:2">
      <c r="A445" s="3" t="s">
        <v>114</v>
      </c>
      <c r="B445" s="32">
        <f>AC28</f>
        <v>2.03167398097056</v>
      </c>
    </row>
    <row r="446" spans="1:2">
      <c r="A446" s="3" t="s">
        <v>115</v>
      </c>
      <c r="B446" s="32">
        <f t="shared" ref="B446:B476" si="71">AC29</f>
        <v>1.89242042116282</v>
      </c>
    </row>
    <row r="447" spans="1:2">
      <c r="A447" s="3" t="s">
        <v>116</v>
      </c>
      <c r="B447" s="32">
        <f t="shared" si="71"/>
        <v>1.63748247388011</v>
      </c>
    </row>
    <row r="448" spans="1:2">
      <c r="A448" s="3" t="s">
        <v>117</v>
      </c>
      <c r="B448" s="32">
        <f t="shared" si="71"/>
        <v>1.34724177739283</v>
      </c>
    </row>
    <row r="449" spans="1:2">
      <c r="A449" s="3" t="s">
        <v>118</v>
      </c>
      <c r="B449" s="32">
        <f t="shared" si="71"/>
        <v>1.08010111024975</v>
      </c>
    </row>
    <row r="450" spans="1:2">
      <c r="A450" s="3" t="s">
        <v>119</v>
      </c>
      <c r="B450" s="32">
        <f t="shared" si="71"/>
        <v>0.683045138338242</v>
      </c>
    </row>
    <row r="451" spans="1:2">
      <c r="A451" s="3" t="s">
        <v>120</v>
      </c>
      <c r="B451" s="32">
        <f t="shared" si="71"/>
        <v>0.320258785016174</v>
      </c>
    </row>
    <row r="452" spans="1:2">
      <c r="A452" s="3" t="s">
        <v>121</v>
      </c>
      <c r="B452" s="32">
        <f t="shared" si="71"/>
        <v>0</v>
      </c>
    </row>
    <row r="453" spans="1:2">
      <c r="A453" s="3" t="s">
        <v>122</v>
      </c>
      <c r="B453" s="32">
        <f t="shared" si="71"/>
        <v>2.13294825291948</v>
      </c>
    </row>
    <row r="454" spans="1:2">
      <c r="A454" s="3" t="s">
        <v>123</v>
      </c>
      <c r="B454" s="32">
        <f t="shared" si="71"/>
        <v>1.91330604247067</v>
      </c>
    </row>
    <row r="455" spans="1:2">
      <c r="A455" s="3" t="s">
        <v>124</v>
      </c>
      <c r="B455" s="32">
        <f t="shared" si="71"/>
        <v>2.13603261666581</v>
      </c>
    </row>
    <row r="456" spans="1:2">
      <c r="A456" s="3" t="s">
        <v>125</v>
      </c>
      <c r="B456" s="32">
        <f t="shared" si="71"/>
        <v>1.40554520425864</v>
      </c>
    </row>
    <row r="457" spans="1:2">
      <c r="A457" s="3" t="s">
        <v>126</v>
      </c>
      <c r="B457" s="32">
        <f t="shared" si="71"/>
        <v>1.38581133213807</v>
      </c>
    </row>
    <row r="458" spans="1:2">
      <c r="A458" s="3" t="s">
        <v>127</v>
      </c>
      <c r="B458" s="32">
        <f t="shared" si="71"/>
        <v>0.989083680190346</v>
      </c>
    </row>
    <row r="459" spans="1:2">
      <c r="A459" s="3" t="s">
        <v>128</v>
      </c>
      <c r="B459" s="32">
        <f t="shared" si="71"/>
        <v>0.689703949533416</v>
      </c>
    </row>
    <row r="460" spans="1:2">
      <c r="A460" s="3" t="s">
        <v>129</v>
      </c>
      <c r="B460" s="32">
        <f t="shared" si="71"/>
        <v>0.645770926242757</v>
      </c>
    </row>
    <row r="461" spans="1:2">
      <c r="A461" s="3" t="s">
        <v>130</v>
      </c>
      <c r="B461" s="32">
        <f t="shared" si="71"/>
        <v>1.85930948766361</v>
      </c>
    </row>
    <row r="462" spans="1:2">
      <c r="A462" s="3" t="s">
        <v>131</v>
      </c>
      <c r="B462" s="32">
        <f t="shared" si="71"/>
        <v>2.09124093090025</v>
      </c>
    </row>
    <row r="463" spans="1:2">
      <c r="A463" s="3" t="s">
        <v>132</v>
      </c>
      <c r="B463" s="32">
        <f t="shared" si="71"/>
        <v>2.76817889007548</v>
      </c>
    </row>
    <row r="464" spans="1:2">
      <c r="A464" s="3" t="s">
        <v>133</v>
      </c>
      <c r="B464" s="32">
        <f t="shared" si="71"/>
        <v>1.96842954488878</v>
      </c>
    </row>
    <row r="465" spans="1:2">
      <c r="A465" s="3" t="s">
        <v>134</v>
      </c>
      <c r="B465" s="32">
        <f t="shared" si="71"/>
        <v>1.71299608688443</v>
      </c>
    </row>
    <row r="466" spans="1:2">
      <c r="A466" s="3" t="s">
        <v>135</v>
      </c>
      <c r="B466" s="32">
        <f t="shared" si="71"/>
        <v>1.44879194964022</v>
      </c>
    </row>
    <row r="467" spans="1:2">
      <c r="A467" s="3" t="s">
        <v>136</v>
      </c>
      <c r="B467" s="32">
        <f t="shared" si="71"/>
        <v>1.31385140973836</v>
      </c>
    </row>
    <row r="468" spans="1:2">
      <c r="A468" s="3" t="s">
        <v>137</v>
      </c>
      <c r="B468" s="32">
        <f t="shared" si="71"/>
        <v>1.2288684847899</v>
      </c>
    </row>
    <row r="469" spans="1:2">
      <c r="A469" s="3" t="s">
        <v>138</v>
      </c>
      <c r="B469" s="32">
        <f t="shared" si="71"/>
        <v>34.2073753718943</v>
      </c>
    </row>
    <row r="470" spans="1:2">
      <c r="A470" s="3" t="s">
        <v>139</v>
      </c>
      <c r="B470" s="32">
        <f t="shared" si="71"/>
        <v>53.1993571425529</v>
      </c>
    </row>
    <row r="471" spans="1:2">
      <c r="A471" s="3" t="s">
        <v>140</v>
      </c>
      <c r="B471" s="32">
        <f t="shared" si="71"/>
        <v>63.1337593892863</v>
      </c>
    </row>
    <row r="472" spans="1:2">
      <c r="A472" s="3" t="s">
        <v>141</v>
      </c>
      <c r="B472" s="32">
        <f t="shared" si="71"/>
        <v>74.2100677692673</v>
      </c>
    </row>
    <row r="473" spans="1:2">
      <c r="A473" s="3" t="s">
        <v>142</v>
      </c>
      <c r="B473" s="32">
        <f t="shared" si="71"/>
        <v>49.9190475048228</v>
      </c>
    </row>
    <row r="474" spans="1:2">
      <c r="A474" s="3" t="s">
        <v>143</v>
      </c>
      <c r="B474" s="32">
        <f t="shared" si="71"/>
        <v>72.5769964896984</v>
      </c>
    </row>
    <row r="475" spans="1:2">
      <c r="A475" s="3" t="s">
        <v>144</v>
      </c>
      <c r="B475" s="32">
        <f t="shared" si="71"/>
        <v>92.4080392726356</v>
      </c>
    </row>
    <row r="476" spans="1:2">
      <c r="A476" s="3" t="s">
        <v>145</v>
      </c>
      <c r="B476" s="32">
        <f t="shared" si="71"/>
        <v>94.1844813611026</v>
      </c>
    </row>
    <row r="478" spans="1:1">
      <c r="A478" s="3" t="s">
        <v>146</v>
      </c>
    </row>
    <row r="479" spans="1:2">
      <c r="A479" s="3">
        <v>0</v>
      </c>
      <c r="B479" s="158">
        <f>Test_Data!U28</f>
        <v>0.00119370000902563</v>
      </c>
    </row>
    <row r="480" spans="1:2">
      <c r="A480" s="3">
        <v>16</v>
      </c>
      <c r="B480" s="158">
        <f>Test_Data!U29</f>
        <v>2.56257176399231</v>
      </c>
    </row>
    <row r="481" spans="1:2">
      <c r="A481" s="3">
        <v>32</v>
      </c>
      <c r="B481" s="158">
        <f>Test_Data!U30</f>
        <v>6.4077205657959</v>
      </c>
    </row>
    <row r="482" spans="1:2">
      <c r="A482" s="3">
        <v>48</v>
      </c>
      <c r="B482" s="158">
        <f>Test_Data!U31</f>
        <v>12.358588218689</v>
      </c>
    </row>
    <row r="483" spans="1:2">
      <c r="A483" s="3">
        <v>64</v>
      </c>
      <c r="B483" s="158">
        <f>Test_Data!U32</f>
        <v>20.7734642028809</v>
      </c>
    </row>
    <row r="484" spans="1:2">
      <c r="A484" s="3">
        <v>80</v>
      </c>
      <c r="B484" s="158">
        <f>Test_Data!U33</f>
        <v>31.9050827026367</v>
      </c>
    </row>
    <row r="485" spans="1:2">
      <c r="A485" s="3">
        <v>96</v>
      </c>
      <c r="B485" s="158">
        <f>Test_Data!U34</f>
        <v>45.6433753967285</v>
      </c>
    </row>
    <row r="486" spans="1:2">
      <c r="A486" s="3">
        <v>112</v>
      </c>
      <c r="B486" s="158">
        <f>Test_Data!U35</f>
        <v>62.4354095458984</v>
      </c>
    </row>
    <row r="487" spans="1:2">
      <c r="A487" s="3">
        <v>128</v>
      </c>
      <c r="B487" s="158">
        <f>Test_Data!U36</f>
        <v>82.1780853271484</v>
      </c>
    </row>
    <row r="488" spans="1:2">
      <c r="A488" s="3">
        <v>144</v>
      </c>
      <c r="B488" s="158">
        <f>Test_Data!U37</f>
        <v>105.2578125</v>
      </c>
    </row>
    <row r="489" spans="1:2">
      <c r="A489" s="3">
        <v>160</v>
      </c>
      <c r="B489" s="158">
        <f>Test_Data!U38</f>
        <v>131.439437866211</v>
      </c>
    </row>
    <row r="490" spans="1:2">
      <c r="A490" s="3">
        <v>176</v>
      </c>
      <c r="B490" s="158">
        <f>Test_Data!U39</f>
        <v>161.200622558594</v>
      </c>
    </row>
    <row r="491" spans="1:2">
      <c r="A491" s="3">
        <v>192</v>
      </c>
      <c r="B491" s="158">
        <f>Test_Data!U40</f>
        <v>194.32048034668</v>
      </c>
    </row>
    <row r="492" spans="1:2">
      <c r="A492" s="3">
        <v>208</v>
      </c>
      <c r="B492" s="158">
        <f>Test_Data!U41</f>
        <v>230.812698364258</v>
      </c>
    </row>
    <row r="493" spans="1:2">
      <c r="A493" s="3">
        <v>224</v>
      </c>
      <c r="B493" s="158">
        <f>Test_Data!U42</f>
        <v>271.468963623047</v>
      </c>
    </row>
    <row r="494" spans="1:2">
      <c r="A494" s="3">
        <v>240</v>
      </c>
      <c r="B494" s="158">
        <f>Test_Data!U43</f>
        <v>316.055511474609</v>
      </c>
    </row>
    <row r="495" spans="1:2">
      <c r="A495" s="3">
        <v>255</v>
      </c>
      <c r="B495" s="158">
        <f>Test_Data!U44</f>
        <v>361.459411621094</v>
      </c>
    </row>
    <row r="497" spans="1:2">
      <c r="A497" s="159" t="s">
        <v>147</v>
      </c>
      <c r="B497" s="160" t="s">
        <v>148</v>
      </c>
    </row>
    <row r="498" spans="1:2">
      <c r="A498" s="159" t="s">
        <v>149</v>
      </c>
      <c r="B498" s="160" t="s">
        <v>150</v>
      </c>
    </row>
    <row r="499" spans="1:2">
      <c r="A499" s="159" t="s">
        <v>151</v>
      </c>
      <c r="B499" s="160" t="s">
        <v>152</v>
      </c>
    </row>
    <row r="888" spans="2:4">
      <c r="B888" s="31">
        <v>19.59</v>
      </c>
      <c r="C888" s="31">
        <v>-17.97</v>
      </c>
      <c r="D888" s="31">
        <v>-19.31</v>
      </c>
    </row>
    <row r="889" spans="1:4">
      <c r="A889" s="31" t="s">
        <v>153</v>
      </c>
      <c r="B889" s="31">
        <v>18.31</v>
      </c>
      <c r="C889" s="31">
        <v>-22.14</v>
      </c>
      <c r="D889" s="31">
        <v>-11.16</v>
      </c>
    </row>
    <row r="890" spans="1:4">
      <c r="A890" s="31" t="s">
        <v>154</v>
      </c>
      <c r="B890" s="31">
        <v>17.21</v>
      </c>
      <c r="C890" s="31">
        <v>-26.77</v>
      </c>
      <c r="D890" s="31">
        <v>3.49</v>
      </c>
    </row>
    <row r="891" spans="1:4">
      <c r="A891" s="31" t="s">
        <v>155</v>
      </c>
      <c r="B891" s="31">
        <v>18.08</v>
      </c>
      <c r="C891" s="31">
        <v>-27.76</v>
      </c>
      <c r="D891" s="31">
        <v>8.17</v>
      </c>
    </row>
    <row r="892" spans="1:4">
      <c r="A892" s="31" t="s">
        <v>156</v>
      </c>
      <c r="B892" s="31">
        <v>16.25</v>
      </c>
      <c r="C892" s="31">
        <v>-11.63</v>
      </c>
      <c r="D892" s="31">
        <v>-18.8</v>
      </c>
    </row>
    <row r="893" spans="1:4">
      <c r="A893" s="31" t="s">
        <v>157</v>
      </c>
      <c r="B893" s="31">
        <v>15.8</v>
      </c>
      <c r="C893" s="31">
        <v>-15.15</v>
      </c>
      <c r="D893" s="31">
        <v>-11.8</v>
      </c>
    </row>
    <row r="894" spans="1:4">
      <c r="A894" s="31" t="s">
        <v>158</v>
      </c>
      <c r="B894" s="31">
        <v>15.26</v>
      </c>
      <c r="C894" s="31">
        <v>-18.89</v>
      </c>
      <c r="D894" s="31">
        <v>1.3</v>
      </c>
    </row>
    <row r="895" spans="1:4">
      <c r="A895" s="31" t="s">
        <v>159</v>
      </c>
      <c r="B895" s="31">
        <v>16.52</v>
      </c>
      <c r="C895" s="31">
        <v>-21.1</v>
      </c>
      <c r="D895" s="31">
        <v>6.12</v>
      </c>
    </row>
    <row r="896" spans="1:4">
      <c r="A896" s="31" t="s">
        <v>160</v>
      </c>
      <c r="B896" s="31">
        <v>9.91</v>
      </c>
      <c r="C896" s="31">
        <v>1.73</v>
      </c>
      <c r="D896" s="31">
        <v>-19.01</v>
      </c>
    </row>
    <row r="897" spans="1:4">
      <c r="A897" s="31" t="s">
        <v>161</v>
      </c>
      <c r="B897" s="31">
        <v>8.76</v>
      </c>
      <c r="C897" s="31">
        <v>-0.96</v>
      </c>
      <c r="D897" s="31">
        <v>-12.68</v>
      </c>
    </row>
    <row r="898" spans="1:4">
      <c r="A898" s="31" t="s">
        <v>162</v>
      </c>
      <c r="B898" s="31">
        <v>8.93</v>
      </c>
      <c r="C898" s="31">
        <v>-4.56</v>
      </c>
      <c r="D898" s="31">
        <v>-2.46</v>
      </c>
    </row>
    <row r="899" spans="1:4">
      <c r="A899" s="31" t="s">
        <v>163</v>
      </c>
      <c r="B899" s="31">
        <v>9.45</v>
      </c>
      <c r="C899" s="31">
        <v>-5.2</v>
      </c>
      <c r="D899" s="31">
        <v>-0.39</v>
      </c>
    </row>
    <row r="900" spans="1:4">
      <c r="A900" s="31" t="s">
        <v>164</v>
      </c>
      <c r="B900" s="31">
        <v>7.87</v>
      </c>
      <c r="C900" s="31">
        <v>6.85</v>
      </c>
      <c r="D900" s="31">
        <v>-19.12</v>
      </c>
    </row>
    <row r="901" spans="1:4">
      <c r="A901" s="31" t="s">
        <v>165</v>
      </c>
      <c r="B901" s="31">
        <v>7.07</v>
      </c>
      <c r="C901" s="31">
        <v>4.62</v>
      </c>
      <c r="D901" s="31">
        <v>-14.04</v>
      </c>
    </row>
    <row r="902" spans="1:4">
      <c r="A902" s="31" t="s">
        <v>166</v>
      </c>
      <c r="B902" s="31">
        <v>6.54</v>
      </c>
      <c r="C902" s="31">
        <v>1.89</v>
      </c>
      <c r="D902" s="31">
        <v>-3.49</v>
      </c>
    </row>
    <row r="903" spans="1:4">
      <c r="A903" s="31" t="s">
        <v>167</v>
      </c>
      <c r="B903" s="31">
        <v>6.7</v>
      </c>
      <c r="C903" s="31">
        <v>1.55</v>
      </c>
      <c r="D903" s="31">
        <v>-0.35</v>
      </c>
    </row>
    <row r="904" spans="1:4">
      <c r="A904" s="31" t="s">
        <v>168</v>
      </c>
      <c r="B904" s="31">
        <v>18</v>
      </c>
      <c r="C904" s="31">
        <v>-1.59</v>
      </c>
      <c r="D904" s="31">
        <v>-4.83</v>
      </c>
    </row>
    <row r="905" spans="1:4">
      <c r="A905" s="31" t="s">
        <v>169</v>
      </c>
      <c r="B905" s="31">
        <v>15.37</v>
      </c>
      <c r="C905" s="31">
        <v>-0.72</v>
      </c>
      <c r="D905" s="31">
        <v>8.34</v>
      </c>
    </row>
    <row r="906" spans="1:4">
      <c r="A906" s="31" t="s">
        <v>170</v>
      </c>
      <c r="B906" s="31">
        <v>16.04</v>
      </c>
      <c r="C906" s="31">
        <v>-2.8</v>
      </c>
      <c r="D906" s="31">
        <v>13.63</v>
      </c>
    </row>
    <row r="907" spans="1:4">
      <c r="A907" s="31" t="s">
        <v>171</v>
      </c>
      <c r="B907" s="31">
        <v>13.09</v>
      </c>
      <c r="C907" s="31">
        <v>8.77</v>
      </c>
      <c r="D907" s="31">
        <v>0.17</v>
      </c>
    </row>
    <row r="908" spans="1:4">
      <c r="A908" s="31" t="s">
        <v>172</v>
      </c>
      <c r="B908" s="31">
        <v>12.83</v>
      </c>
      <c r="C908" s="31">
        <v>7.67</v>
      </c>
      <c r="D908" s="31">
        <v>6.14</v>
      </c>
    </row>
    <row r="909" spans="1:4">
      <c r="A909" s="31" t="s">
        <v>173</v>
      </c>
      <c r="B909" s="31">
        <v>13.38</v>
      </c>
      <c r="C909" s="31">
        <v>5.76</v>
      </c>
      <c r="D909" s="31">
        <v>11.3</v>
      </c>
    </row>
    <row r="910" spans="1:4">
      <c r="A910" s="31" t="s">
        <v>174</v>
      </c>
      <c r="B910" s="31">
        <v>9.42</v>
      </c>
      <c r="C910" s="31">
        <v>15.28</v>
      </c>
      <c r="D910" s="31">
        <v>-2.07</v>
      </c>
    </row>
    <row r="911" spans="1:4">
      <c r="A911" s="31" t="s">
        <v>175</v>
      </c>
      <c r="B911" s="31">
        <v>9.03</v>
      </c>
      <c r="C911" s="31">
        <v>14.94</v>
      </c>
      <c r="D911" s="31">
        <v>5.06</v>
      </c>
    </row>
    <row r="912" spans="1:4">
      <c r="A912" s="31" t="s">
        <v>176</v>
      </c>
      <c r="B912" s="31">
        <v>8.25</v>
      </c>
      <c r="C912" s="31">
        <v>13.75</v>
      </c>
      <c r="D912" s="31">
        <v>7.03</v>
      </c>
    </row>
    <row r="913" spans="1:4">
      <c r="A913" s="31" t="s">
        <v>177</v>
      </c>
      <c r="B913" s="31">
        <v>12.9</v>
      </c>
      <c r="C913" s="31">
        <v>-5.27</v>
      </c>
      <c r="D913" s="31">
        <v>-5.15</v>
      </c>
    </row>
    <row r="914" spans="1:4">
      <c r="A914" s="31" t="s">
        <v>178</v>
      </c>
      <c r="B914" s="31">
        <v>12.46</v>
      </c>
      <c r="C914" s="31">
        <v>-6.55</v>
      </c>
      <c r="D914" s="31">
        <v>2.77</v>
      </c>
    </row>
    <row r="915" spans="1:4">
      <c r="A915" s="31" t="s">
        <v>179</v>
      </c>
      <c r="B915" s="31">
        <v>13.43</v>
      </c>
      <c r="C915" s="31">
        <v>-8.05</v>
      </c>
      <c r="D915" s="31">
        <v>9.32</v>
      </c>
    </row>
    <row r="916" spans="1:4">
      <c r="A916" s="31" t="s">
        <v>180</v>
      </c>
      <c r="B916" s="31">
        <v>8.77</v>
      </c>
      <c r="C916" s="31">
        <v>1.83</v>
      </c>
      <c r="D916" s="31">
        <v>-5.28</v>
      </c>
    </row>
    <row r="917" spans="1:4">
      <c r="A917" s="31" t="s">
        <v>181</v>
      </c>
      <c r="B917" s="31">
        <v>9.25</v>
      </c>
      <c r="C917" s="31">
        <v>0.82</v>
      </c>
      <c r="D917" s="31">
        <v>1.32</v>
      </c>
    </row>
    <row r="918" spans="1:4">
      <c r="A918" s="31" t="s">
        <v>182</v>
      </c>
      <c r="B918" s="31">
        <v>10.56</v>
      </c>
      <c r="C918" s="31">
        <v>-0.49</v>
      </c>
      <c r="D918" s="31">
        <v>6.2</v>
      </c>
    </row>
    <row r="919" spans="1:4">
      <c r="A919" s="31" t="s">
        <v>183</v>
      </c>
      <c r="B919" s="31">
        <v>6.77</v>
      </c>
      <c r="C919" s="31">
        <v>9.06</v>
      </c>
      <c r="D919" s="31">
        <v>-6.24</v>
      </c>
    </row>
    <row r="920" spans="1:4">
      <c r="A920" s="31" t="s">
        <v>184</v>
      </c>
      <c r="B920" s="31">
        <v>6.47</v>
      </c>
      <c r="C920" s="31">
        <v>7.9</v>
      </c>
      <c r="D920" s="31">
        <v>-0.59</v>
      </c>
    </row>
    <row r="921" spans="1:4">
      <c r="A921" s="31" t="s">
        <v>185</v>
      </c>
      <c r="B921" s="31">
        <v>6.72</v>
      </c>
      <c r="C921" s="31">
        <v>8.88</v>
      </c>
      <c r="D921" s="31">
        <v>3.82</v>
      </c>
    </row>
    <row r="922" spans="1:4">
      <c r="A922" s="31" t="s">
        <v>186</v>
      </c>
      <c r="B922" s="31">
        <v>10.17</v>
      </c>
      <c r="C922" s="31">
        <v>-11.95</v>
      </c>
      <c r="D922" s="31">
        <v>-11.04</v>
      </c>
    </row>
    <row r="923" spans="1:4">
      <c r="A923" s="31" t="s">
        <v>187</v>
      </c>
      <c r="B923" s="31">
        <v>9.54</v>
      </c>
      <c r="C923" s="31">
        <v>-12.81</v>
      </c>
      <c r="D923" s="31">
        <v>-3.23</v>
      </c>
    </row>
    <row r="924" spans="1:4">
      <c r="A924" s="31" t="s">
        <v>188</v>
      </c>
      <c r="B924" s="31">
        <v>10.55</v>
      </c>
      <c r="C924" s="31">
        <v>-14.49</v>
      </c>
      <c r="D924" s="31">
        <v>2.37</v>
      </c>
    </row>
    <row r="925" spans="1:4">
      <c r="A925" s="31" t="s">
        <v>189</v>
      </c>
      <c r="B925" s="31">
        <v>6.92</v>
      </c>
      <c r="C925" s="31">
        <v>-3.71</v>
      </c>
      <c r="D925" s="31">
        <v>-10.03</v>
      </c>
    </row>
    <row r="926" spans="1:4">
      <c r="A926" s="31" t="s">
        <v>190</v>
      </c>
      <c r="B926" s="31">
        <v>6.35</v>
      </c>
      <c r="C926" s="31">
        <v>-5.25</v>
      </c>
      <c r="D926" s="31">
        <v>-3.25</v>
      </c>
    </row>
    <row r="927" spans="1:4">
      <c r="A927" s="31" t="s">
        <v>191</v>
      </c>
      <c r="B927" s="31">
        <v>8.07</v>
      </c>
      <c r="C927" s="31">
        <v>-7.57</v>
      </c>
      <c r="D927" s="31">
        <v>-0.03</v>
      </c>
    </row>
    <row r="928" spans="1:4">
      <c r="A928" s="31" t="s">
        <v>192</v>
      </c>
      <c r="B928" s="31">
        <v>5.81</v>
      </c>
      <c r="C928" s="31">
        <v>1.48</v>
      </c>
      <c r="D928" s="31">
        <v>-8.82</v>
      </c>
    </row>
    <row r="929" spans="1:4">
      <c r="A929" s="31" t="s">
        <v>193</v>
      </c>
      <c r="B929" s="31">
        <v>5.54</v>
      </c>
      <c r="C929" s="31">
        <v>0.26</v>
      </c>
      <c r="D929" s="31">
        <v>-4.32</v>
      </c>
    </row>
    <row r="930" spans="1:4">
      <c r="A930" s="31" t="s">
        <v>194</v>
      </c>
      <c r="B930" s="31">
        <v>5.48</v>
      </c>
      <c r="C930" s="31">
        <v>0.22</v>
      </c>
      <c r="D930" s="31">
        <v>-1.24</v>
      </c>
    </row>
    <row r="931" spans="1:4">
      <c r="A931" s="31" t="s">
        <v>195</v>
      </c>
      <c r="B931" s="31">
        <v>12.5</v>
      </c>
      <c r="C931" s="31">
        <v>-1.76</v>
      </c>
      <c r="D931" s="31">
        <v>-5.58</v>
      </c>
    </row>
    <row r="932" spans="1:4">
      <c r="A932" s="31" t="s">
        <v>196</v>
      </c>
      <c r="B932" s="31">
        <v>10.36</v>
      </c>
      <c r="C932" s="31">
        <v>-1.13</v>
      </c>
      <c r="D932" s="31">
        <v>5.97</v>
      </c>
    </row>
    <row r="933" spans="1:4">
      <c r="A933" s="31" t="s">
        <v>197</v>
      </c>
      <c r="B933" s="31">
        <v>6.62</v>
      </c>
      <c r="C933" s="31">
        <v>8.64</v>
      </c>
      <c r="D933" s="31">
        <v>-0.88</v>
      </c>
    </row>
    <row r="934" spans="1:4">
      <c r="A934" s="31" t="s">
        <v>198</v>
      </c>
      <c r="B934" s="31">
        <v>6.4</v>
      </c>
      <c r="C934" s="31">
        <v>7.14</v>
      </c>
      <c r="D934" s="31">
        <v>2.52</v>
      </c>
    </row>
    <row r="935" spans="1:4">
      <c r="A935" s="31" t="s">
        <v>199</v>
      </c>
      <c r="B935" s="31">
        <v>6.37</v>
      </c>
      <c r="C935" s="31">
        <v>-4.99</v>
      </c>
      <c r="D935" s="31">
        <v>-5.55</v>
      </c>
    </row>
    <row r="936" spans="1:4">
      <c r="A936" s="31" t="s">
        <v>200</v>
      </c>
      <c r="B936" s="31">
        <v>6.78</v>
      </c>
      <c r="C936" s="31">
        <v>-7.56</v>
      </c>
      <c r="D936" s="31">
        <v>0.6</v>
      </c>
    </row>
    <row r="937" spans="1:4">
      <c r="A937" s="31" t="s">
        <v>201</v>
      </c>
      <c r="B937" s="31">
        <v>3.4</v>
      </c>
      <c r="C937" s="31">
        <v>0.21</v>
      </c>
      <c r="D937" s="31">
        <v>-3.36</v>
      </c>
    </row>
    <row r="938" spans="1:4">
      <c r="A938" s="31" t="s">
        <v>202</v>
      </c>
      <c r="B938" s="31">
        <v>3.36</v>
      </c>
      <c r="C938" s="31">
        <v>-0.1</v>
      </c>
      <c r="D938" s="31">
        <v>-0.58</v>
      </c>
    </row>
    <row r="939" spans="1:4">
      <c r="A939" s="31" t="s">
        <v>203</v>
      </c>
      <c r="B939" s="31">
        <v>90.77</v>
      </c>
      <c r="C939" s="31">
        <v>-4.36</v>
      </c>
      <c r="D939" s="31">
        <v>-2.11</v>
      </c>
    </row>
    <row r="940" spans="1:4">
      <c r="A940" s="31" t="s">
        <v>204</v>
      </c>
      <c r="B940" s="31">
        <v>82.79</v>
      </c>
      <c r="C940" s="31">
        <v>-8.33</v>
      </c>
      <c r="D940" s="31">
        <v>-12.99</v>
      </c>
    </row>
    <row r="941" spans="1:4">
      <c r="A941" s="31" t="s">
        <v>205</v>
      </c>
      <c r="B941" s="31">
        <v>73.36</v>
      </c>
      <c r="C941" s="31">
        <v>-14.11</v>
      </c>
      <c r="D941" s="31">
        <v>-24.52</v>
      </c>
    </row>
    <row r="942" spans="1:4">
      <c r="A942" s="31" t="s">
        <v>206</v>
      </c>
      <c r="B942" s="31">
        <v>64.67</v>
      </c>
      <c r="C942" s="31">
        <v>-22.01</v>
      </c>
      <c r="D942" s="31">
        <v>-33.83</v>
      </c>
    </row>
    <row r="943" spans="1:4">
      <c r="A943" s="31" t="s">
        <v>207</v>
      </c>
      <c r="B943" s="31">
        <v>91.67</v>
      </c>
      <c r="C943" s="31">
        <v>5.31</v>
      </c>
      <c r="D943" s="31">
        <v>1.59</v>
      </c>
    </row>
    <row r="944" spans="1:4">
      <c r="A944" s="31" t="s">
        <v>208</v>
      </c>
      <c r="B944" s="31">
        <v>81.38</v>
      </c>
      <c r="C944" s="31">
        <v>18.63</v>
      </c>
      <c r="D944" s="31">
        <v>0.47</v>
      </c>
    </row>
    <row r="945" spans="1:4">
      <c r="A945" s="31" t="s">
        <v>209</v>
      </c>
      <c r="B945" s="31">
        <v>72.91</v>
      </c>
      <c r="C945" s="31">
        <v>27.23</v>
      </c>
      <c r="D945" s="31">
        <v>0.62</v>
      </c>
    </row>
    <row r="946" spans="1:4">
      <c r="A946" s="31" t="s">
        <v>210</v>
      </c>
      <c r="B946" s="31">
        <v>64</v>
      </c>
      <c r="C946" s="31">
        <v>42.5</v>
      </c>
      <c r="D946" s="31">
        <v>0.73</v>
      </c>
    </row>
    <row r="947" spans="1:4">
      <c r="A947" s="31" t="s">
        <v>211</v>
      </c>
      <c r="B947" s="31">
        <v>93.92</v>
      </c>
      <c r="C947" s="31">
        <v>-1.75</v>
      </c>
      <c r="D947" s="31">
        <v>12.38</v>
      </c>
    </row>
    <row r="948" spans="1:4">
      <c r="A948" s="31" t="s">
        <v>212</v>
      </c>
      <c r="B948" s="31">
        <v>91.6</v>
      </c>
      <c r="C948" s="31">
        <v>-1.3</v>
      </c>
      <c r="D948" s="31">
        <v>27.61</v>
      </c>
    </row>
    <row r="949" spans="1:4">
      <c r="A949" s="31" t="s">
        <v>213</v>
      </c>
      <c r="B949" s="31">
        <v>89.17</v>
      </c>
      <c r="C949" s="31">
        <v>0.63</v>
      </c>
      <c r="D949" s="31">
        <v>41.61</v>
      </c>
    </row>
    <row r="950" spans="1:4">
      <c r="A950" s="31" t="s">
        <v>214</v>
      </c>
      <c r="B950" s="31">
        <v>88.31</v>
      </c>
      <c r="C950" s="31">
        <v>-0.09</v>
      </c>
      <c r="D950" s="31">
        <v>58.11</v>
      </c>
    </row>
    <row r="951" spans="1:4">
      <c r="A951" s="31" t="s">
        <v>215</v>
      </c>
      <c r="B951" s="31">
        <v>89.75</v>
      </c>
      <c r="C951" s="31">
        <v>-0.25</v>
      </c>
      <c r="D951" s="31">
        <v>2.7</v>
      </c>
    </row>
    <row r="952" spans="1:4">
      <c r="A952" s="31" t="s">
        <v>216</v>
      </c>
      <c r="B952" s="31">
        <v>81.82</v>
      </c>
      <c r="C952" s="31">
        <v>-0.26</v>
      </c>
      <c r="D952" s="31">
        <v>2.11</v>
      </c>
    </row>
    <row r="953" spans="1:4">
      <c r="A953" s="31" t="s">
        <v>217</v>
      </c>
      <c r="B953" s="31">
        <v>68.13</v>
      </c>
      <c r="C953" s="31">
        <v>0.4</v>
      </c>
      <c r="D953" s="31">
        <v>1.87</v>
      </c>
    </row>
    <row r="954" spans="1:4">
      <c r="A954" s="31" t="s">
        <v>218</v>
      </c>
      <c r="B954" s="31">
        <v>27.18</v>
      </c>
      <c r="C954" s="31">
        <v>-0.59</v>
      </c>
      <c r="D954" s="31">
        <v>-3.34</v>
      </c>
    </row>
    <row r="955" spans="1:4">
      <c r="A955" s="31" t="s">
        <v>219</v>
      </c>
      <c r="B955" s="31">
        <v>83.96</v>
      </c>
      <c r="C955" s="31">
        <v>1.9</v>
      </c>
      <c r="D955" s="31">
        <v>3.95</v>
      </c>
    </row>
    <row r="956" spans="1:4">
      <c r="A956" s="31" t="s">
        <v>220</v>
      </c>
      <c r="B956" s="31">
        <v>70.53</v>
      </c>
      <c r="C956" s="31">
        <v>1.03</v>
      </c>
      <c r="D956" s="31">
        <v>3.32</v>
      </c>
    </row>
    <row r="957" spans="1:4">
      <c r="A957" s="31" t="s">
        <v>221</v>
      </c>
      <c r="B957" s="31">
        <v>57.01</v>
      </c>
      <c r="C957" s="31">
        <v>3.66</v>
      </c>
      <c r="D957" s="31">
        <v>4.21</v>
      </c>
    </row>
    <row r="958" spans="1:4">
      <c r="A958" s="31" t="s">
        <v>222</v>
      </c>
      <c r="B958" s="31">
        <v>43.79</v>
      </c>
      <c r="C958" s="31">
        <v>3.24</v>
      </c>
      <c r="D958" s="31">
        <v>4.63</v>
      </c>
    </row>
    <row r="959" spans="1:1">
      <c r="A959" s="31" t="s">
        <v>223</v>
      </c>
    </row>
    <row r="960" spans="1:1">
      <c r="A960" s="31" t="s">
        <v>224</v>
      </c>
    </row>
  </sheetData>
  <mergeCells count="8">
    <mergeCell ref="A348:B348"/>
    <mergeCell ref="C348:D348"/>
    <mergeCell ref="E348:F348"/>
    <mergeCell ref="G348:H348"/>
    <mergeCell ref="I348:J348"/>
    <mergeCell ref="K348:L348"/>
    <mergeCell ref="M348:N348"/>
    <mergeCell ref="O348:P348"/>
  </mergeCells>
  <conditionalFormatting sqref="B19">
    <cfRule type="cellIs" dxfId="0" priority="5" stopIfTrue="1" operator="lessThanOrEqual">
      <formula>10</formula>
    </cfRule>
    <cfRule type="cellIs" dxfId="1" priority="6" stopIfTrue="1" operator="greaterThan">
      <formula>10</formula>
    </cfRule>
  </conditionalFormatting>
  <conditionalFormatting sqref="B20">
    <cfRule type="cellIs" dxfId="0" priority="7" stopIfTrue="1" operator="lessThanOrEqual">
      <formula>15</formula>
    </cfRule>
    <cfRule type="cellIs" dxfId="1" priority="8" stopIfTrue="1" operator="greaterThan">
      <formula>15</formula>
    </cfRule>
  </conditionalFormatting>
  <conditionalFormatting sqref="B62">
    <cfRule type="cellIs" dxfId="0" priority="3" stopIfTrue="1" operator="lessThanOrEqual">
      <formula>20</formula>
    </cfRule>
    <cfRule type="cellIs" dxfId="1" priority="4" stopIfTrue="1" operator="greaterThan">
      <formula>20</formula>
    </cfRule>
  </conditionalFormatting>
  <conditionalFormatting sqref="C19:C20 C62:C63">
    <cfRule type="cellIs" dxfId="0" priority="1" stopIfTrue="1" operator="equal">
      <formula>"PASS"</formula>
    </cfRule>
    <cfRule type="cellIs" dxfId="1" priority="2" stopIfTrue="1" operator="equal">
      <formula>"FAIL"</formula>
    </cfRule>
  </conditionalFormatting>
  <pageMargins left="0.75" right="0.75" top="1" bottom="1" header="0.5" footer="0.5"/>
  <pageSetup paperSize="1" scale="91"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2:BC75"/>
  <sheetViews>
    <sheetView topLeftCell="A28" workbookViewId="0">
      <selection activeCell="E52" sqref="E52"/>
    </sheetView>
  </sheetViews>
  <sheetFormatPr defaultColWidth="9" defaultRowHeight="11.5"/>
  <cols>
    <col min="1" max="1" width="16.5" style="31" customWidth="1"/>
    <col min="5" max="5" width="6.5" style="31" customWidth="1"/>
    <col min="6" max="8" width="7.16" style="31" customWidth="1"/>
    <col min="9" max="11" width="6.5" style="31" customWidth="1"/>
    <col min="12" max="12" width="5.66" style="31" customWidth="1"/>
    <col min="13" max="13" width="7.5" style="31" customWidth="1"/>
    <col min="14" max="14" width="5.5" style="31" customWidth="1"/>
    <col min="15" max="16" width="7.16" style="31" customWidth="1"/>
    <col min="17" max="24" width="7" style="31" customWidth="1"/>
    <col min="25" max="25" width="8.16" style="31" customWidth="1"/>
    <col min="26" max="26" width="7" style="31" customWidth="1"/>
    <col min="27" max="27" width="9.83" style="31" customWidth="1"/>
    <col min="28" max="28" width="8.5" style="31" customWidth="1"/>
    <col min="29" max="29" width="7.66" style="31" customWidth="1"/>
    <col min="30" max="30" width="9.83" style="31" customWidth="1"/>
    <col min="31" max="31" width="7.83" style="32" customWidth="1"/>
    <col min="32" max="32" width="6.5" style="32" customWidth="1"/>
    <col min="33" max="33" width="6.16" style="32" customWidth="1"/>
    <col min="34" max="35" width="7" style="32" customWidth="1"/>
    <col min="36" max="36" width="9.5" style="32" customWidth="1"/>
    <col min="37" max="43" width="7" style="32" customWidth="1"/>
    <col min="44" max="46" width="5.66" style="32" customWidth="1"/>
    <col min="47" max="49" width="4.5" style="31" customWidth="1"/>
    <col min="50" max="50" width="5.5" style="31" customWidth="1"/>
    <col min="51" max="52" width="6.5" style="31" customWidth="1"/>
    <col min="53" max="53" width="6" style="31" customWidth="1"/>
    <col min="54" max="54" width="7" style="31" customWidth="1"/>
    <col min="55" max="55" width="15.16" style="32" customWidth="1"/>
    <col min="63" max="63" width="15.16" style="31" customWidth="1"/>
  </cols>
  <sheetData>
    <row r="2" spans="18:18">
      <c r="R2" s="31" t="s">
        <v>225</v>
      </c>
    </row>
    <row r="3" spans="18:26">
      <c r="R3" s="31">
        <v>0.4124</v>
      </c>
      <c r="S3" s="31">
        <v>0.3576</v>
      </c>
      <c r="T3" s="31">
        <v>0.1805</v>
      </c>
      <c r="V3" s="92"/>
      <c r="W3" s="92"/>
      <c r="X3" s="92"/>
      <c r="Y3" s="92"/>
      <c r="Z3" s="92"/>
    </row>
    <row r="4" spans="9:26">
      <c r="I4" s="31" t="s">
        <v>226</v>
      </c>
      <c r="L4" s="31" t="s">
        <v>227</v>
      </c>
      <c r="R4" s="31">
        <v>0.2126</v>
      </c>
      <c r="S4" s="31">
        <v>0.7152</v>
      </c>
      <c r="T4" s="31">
        <v>0.0722</v>
      </c>
      <c r="V4" s="92"/>
      <c r="W4" s="92"/>
      <c r="X4" s="92"/>
      <c r="Y4" s="92"/>
      <c r="Z4" s="92"/>
    </row>
    <row r="5" spans="9:26">
      <c r="I5" s="31" t="s">
        <v>228</v>
      </c>
      <c r="L5" s="31" t="s">
        <v>229</v>
      </c>
      <c r="R5" s="31">
        <v>0.0193</v>
      </c>
      <c r="S5" s="31">
        <v>0.1192</v>
      </c>
      <c r="T5" s="31">
        <v>0.9505</v>
      </c>
      <c r="V5" s="92"/>
      <c r="W5" s="92"/>
      <c r="X5" s="92"/>
      <c r="Y5" s="92"/>
      <c r="Z5" s="92"/>
    </row>
    <row r="7" spans="22:30">
      <c r="V7" s="32"/>
      <c r="W7" s="92"/>
      <c r="Y7" s="32"/>
      <c r="AC7" s="32"/>
      <c r="AD7" s="32"/>
    </row>
    <row r="8" spans="1:30">
      <c r="A8" s="31" t="s">
        <v>230</v>
      </c>
      <c r="B8" s="31" t="s">
        <v>26</v>
      </c>
      <c r="C8" s="31" t="s">
        <v>27</v>
      </c>
      <c r="D8" s="31" t="s">
        <v>28</v>
      </c>
      <c r="E8" s="31" t="s">
        <v>231</v>
      </c>
      <c r="F8" s="32" t="s">
        <v>151</v>
      </c>
      <c r="G8" s="32" t="s">
        <v>151</v>
      </c>
      <c r="H8" s="32" t="s">
        <v>151</v>
      </c>
      <c r="I8" s="32"/>
      <c r="J8" s="32"/>
      <c r="K8" s="32"/>
      <c r="L8" s="32" t="s">
        <v>151</v>
      </c>
      <c r="M8" s="32" t="s">
        <v>151</v>
      </c>
      <c r="N8" s="32" t="s">
        <v>151</v>
      </c>
      <c r="O8" s="32"/>
      <c r="P8" s="32"/>
      <c r="Q8" s="32"/>
      <c r="R8" s="32"/>
      <c r="S8" s="32"/>
      <c r="T8" s="32"/>
      <c r="U8" s="32" t="s">
        <v>151</v>
      </c>
      <c r="V8" s="32" t="s">
        <v>151</v>
      </c>
      <c r="W8" s="32" t="s">
        <v>151</v>
      </c>
      <c r="AC8" s="32"/>
      <c r="AD8" s="32"/>
    </row>
    <row r="9" spans="6:30">
      <c r="F9" s="31" t="s">
        <v>232</v>
      </c>
      <c r="G9" s="31" t="s">
        <v>233</v>
      </c>
      <c r="H9" s="31" t="s">
        <v>234</v>
      </c>
      <c r="I9" s="31" t="s">
        <v>235</v>
      </c>
      <c r="J9" s="31" t="s">
        <v>108</v>
      </c>
      <c r="K9" s="31" t="s">
        <v>109</v>
      </c>
      <c r="L9" s="32" t="s">
        <v>236</v>
      </c>
      <c r="M9" s="32" t="s">
        <v>237</v>
      </c>
      <c r="N9" s="32" t="s">
        <v>238</v>
      </c>
      <c r="O9" s="32" t="s">
        <v>239</v>
      </c>
      <c r="P9" s="32" t="s">
        <v>240</v>
      </c>
      <c r="Q9" s="32" t="s">
        <v>241</v>
      </c>
      <c r="R9" s="32" t="s">
        <v>23</v>
      </c>
      <c r="S9" s="32" t="s">
        <v>24</v>
      </c>
      <c r="T9" s="32" t="s">
        <v>25</v>
      </c>
      <c r="U9" s="32" t="s">
        <v>26</v>
      </c>
      <c r="V9" s="32" t="s">
        <v>27</v>
      </c>
      <c r="W9" s="32" t="s">
        <v>28</v>
      </c>
      <c r="AC9" s="32"/>
      <c r="AD9" s="32"/>
    </row>
    <row r="10" s="79" customFormat="1" spans="1:23">
      <c r="A10" s="81" t="s">
        <v>10</v>
      </c>
      <c r="B10" s="82"/>
      <c r="C10" s="82"/>
      <c r="D10" s="82"/>
      <c r="E10" s="82"/>
      <c r="F10" s="82"/>
      <c r="G10" s="82"/>
      <c r="H10" s="82"/>
      <c r="I10" s="82"/>
      <c r="J10" s="82"/>
      <c r="K10" s="82"/>
      <c r="L10" s="89"/>
      <c r="M10" s="89"/>
      <c r="N10" s="89"/>
      <c r="O10" s="82"/>
      <c r="P10" s="82"/>
      <c r="Q10" s="82"/>
      <c r="R10" s="82"/>
      <c r="S10" s="82"/>
      <c r="T10" s="82"/>
      <c r="U10" s="82"/>
      <c r="V10" s="82"/>
      <c r="W10" s="82"/>
    </row>
    <row r="11" s="79" customFormat="1" spans="1:23">
      <c r="A11" s="83" t="s">
        <v>14</v>
      </c>
      <c r="B11" s="82"/>
      <c r="C11" s="82"/>
      <c r="D11" s="82"/>
      <c r="E11" s="82"/>
      <c r="F11" s="82"/>
      <c r="G11" s="82"/>
      <c r="H11" s="82"/>
      <c r="I11" s="82"/>
      <c r="J11" s="82"/>
      <c r="K11" s="82"/>
      <c r="L11" s="89"/>
      <c r="M11" s="89"/>
      <c r="N11" s="89"/>
      <c r="O11" s="82"/>
      <c r="P11" s="82"/>
      <c r="Q11" s="82"/>
      <c r="R11" s="82"/>
      <c r="S11" s="82"/>
      <c r="T11" s="82"/>
      <c r="U11" s="82"/>
      <c r="V11" s="82"/>
      <c r="W11" s="82"/>
    </row>
    <row r="12" s="79" customFormat="1" spans="1:23">
      <c r="A12" s="81" t="s">
        <v>40</v>
      </c>
      <c r="B12" s="82">
        <f t="shared" ref="B12:B18" si="0">U12</f>
        <v>48.9123421914904</v>
      </c>
      <c r="C12" s="82">
        <f t="shared" ref="C12:C18" si="1">V12</f>
        <v>45.0050507908564</v>
      </c>
      <c r="D12" s="82">
        <f t="shared" ref="D12:D18" si="2">W12</f>
        <v>22.9114762529746</v>
      </c>
      <c r="E12" s="82">
        <f t="shared" ref="E12:E18" si="3">SQRT((C12*C12)+(D12*D12))</f>
        <v>50.5013894935396</v>
      </c>
      <c r="F12" s="82">
        <v>192</v>
      </c>
      <c r="G12" s="82">
        <v>80</v>
      </c>
      <c r="H12" s="82">
        <v>80</v>
      </c>
      <c r="I12" s="82">
        <f t="shared" ref="I12:I18" si="4">IF((F12/255)&lt;=0.03928,(F12/255)/12.92,(((F12/255)+0.055)/1.055)^2.4)</f>
        <v>0.527115125705813</v>
      </c>
      <c r="J12" s="82">
        <f t="shared" ref="J12:J18" si="5">IF((G12/255)&lt;=0.03928,(G12/255)/12.92,(((G12/255)+0.055)/1.055)^2.4)</f>
        <v>0.0802198203144683</v>
      </c>
      <c r="K12" s="82">
        <f t="shared" ref="K12:K18" si="6">IF((H12/255)&lt;=0.03928,(H12/255)/12.92,(((H12/255)+0.055)/1.055)^2.4)</f>
        <v>0.0802198203144683</v>
      </c>
      <c r="L12" s="89">
        <f t="array" ref="L12:N12">TRANSPOSE(MMULT(R$3:T$5,TRANSPOSE(I12:K12)))</f>
        <v>0.260548563152293</v>
      </c>
      <c r="M12" s="89">
        <v>0.175229762240668</v>
      </c>
      <c r="N12" s="89">
        <v>0.0959844637165089</v>
      </c>
      <c r="O12" s="82">
        <f t="shared" ref="O12:Q18" si="7">L12/L$18</f>
        <v>0.274117373121823</v>
      </c>
      <c r="P12" s="82">
        <f t="shared" si="7"/>
        <v>0.175229762240668</v>
      </c>
      <c r="Q12" s="82">
        <f t="shared" si="7"/>
        <v>0.0881400034127722</v>
      </c>
      <c r="R12" s="82">
        <f t="shared" ref="R12:R18" si="8">IF(O12&lt;=0.008856,(7.787*O12)+16/116,O12^(1/3))</f>
        <v>0.649599258404906</v>
      </c>
      <c r="S12" s="82">
        <f t="shared" ref="S12:T18" si="9">IF(P12&lt;=0.008856,(7.787*P12)+16/116,P12^(1/3))</f>
        <v>0.559589156823194</v>
      </c>
      <c r="T12" s="82">
        <f t="shared" si="9"/>
        <v>0.44503177555832</v>
      </c>
      <c r="U12" s="82">
        <f t="shared" ref="U12:U18" si="10">100*IF(P12&lt;=0.008856,9.033*P12,(1.16*(P12^(1/3)))-0.16)</f>
        <v>48.9123421914904</v>
      </c>
      <c r="V12" s="82">
        <f t="shared" ref="V12:V18" si="11">500*(R12-S12)</f>
        <v>45.0050507908564</v>
      </c>
      <c r="W12" s="82">
        <f t="shared" ref="W12:W18" si="12">200*(S12-T12)</f>
        <v>22.9114762529746</v>
      </c>
    </row>
    <row r="13" s="79" customFormat="1" spans="1:23">
      <c r="A13" s="81" t="s">
        <v>41</v>
      </c>
      <c r="B13" s="82">
        <f t="shared" si="0"/>
        <v>75.7520207945419</v>
      </c>
      <c r="C13" s="82">
        <f t="shared" si="1"/>
        <v>-14.5405642696171</v>
      </c>
      <c r="D13" s="82">
        <f t="shared" si="2"/>
        <v>55.076266299038</v>
      </c>
      <c r="E13" s="82">
        <f t="shared" si="3"/>
        <v>56.9633489071825</v>
      </c>
      <c r="F13" s="82">
        <v>192</v>
      </c>
      <c r="G13" s="82">
        <v>192</v>
      </c>
      <c r="H13" s="82">
        <v>80</v>
      </c>
      <c r="I13" s="82">
        <f t="shared" si="4"/>
        <v>0.527115125705813</v>
      </c>
      <c r="J13" s="82">
        <f t="shared" si="5"/>
        <v>0.527115125705813</v>
      </c>
      <c r="K13" s="82">
        <f t="shared" si="6"/>
        <v>0.0802198203144683</v>
      </c>
      <c r="L13" s="89">
        <f t="array" ref="L13:N13">TRANSPOSE(MMULT(R$3:T$5,TRANSPOSE(I13:K13)))</f>
        <v>0.420358324360238</v>
      </c>
      <c r="M13" s="89">
        <v>0.494849284656558</v>
      </c>
      <c r="N13" s="89">
        <v>0.149254384119157</v>
      </c>
      <c r="O13" s="82">
        <f t="shared" si="7"/>
        <v>0.442249683703564</v>
      </c>
      <c r="P13" s="82">
        <f t="shared" si="7"/>
        <v>0.494849284656558</v>
      </c>
      <c r="Q13" s="82">
        <f t="shared" si="7"/>
        <v>0.137056367418877</v>
      </c>
      <c r="R13" s="82">
        <f t="shared" si="8"/>
        <v>0.761884567965437</v>
      </c>
      <c r="S13" s="82">
        <f t="shared" si="9"/>
        <v>0.790965696504672</v>
      </c>
      <c r="T13" s="82">
        <f t="shared" si="9"/>
        <v>0.515584365009482</v>
      </c>
      <c r="U13" s="82">
        <f t="shared" si="10"/>
        <v>75.7520207945419</v>
      </c>
      <c r="V13" s="82">
        <f t="shared" si="11"/>
        <v>-14.5405642696171</v>
      </c>
      <c r="W13" s="82">
        <f t="shared" si="12"/>
        <v>55.076266299038</v>
      </c>
    </row>
    <row r="14" s="79" customFormat="1" spans="1:23">
      <c r="A14" s="81" t="s">
        <v>42</v>
      </c>
      <c r="B14" s="82">
        <f t="shared" si="0"/>
        <v>70.1973550028067</v>
      </c>
      <c r="C14" s="82">
        <f t="shared" si="1"/>
        <v>-47.8666506592336</v>
      </c>
      <c r="D14" s="82">
        <f t="shared" si="2"/>
        <v>39.6193335227843</v>
      </c>
      <c r="E14" s="82">
        <f t="shared" si="3"/>
        <v>62.1362038921169</v>
      </c>
      <c r="F14" s="82">
        <v>96</v>
      </c>
      <c r="G14" s="82">
        <v>192</v>
      </c>
      <c r="H14" s="82">
        <v>96</v>
      </c>
      <c r="I14" s="82">
        <f t="shared" si="4"/>
        <v>0.116970667758511</v>
      </c>
      <c r="J14" s="82">
        <f t="shared" si="5"/>
        <v>0.527115125705813</v>
      </c>
      <c r="K14" s="82">
        <f t="shared" si="6"/>
        <v>0.116970667758511</v>
      </c>
      <c r="L14" s="89">
        <f t="array" ref="L14:N14">TRANSPOSE(MMULT(R$3:T$5,TRANSPOSE(I14:K14)))</f>
        <v>0.25784827786642</v>
      </c>
      <c r="M14" s="89">
        <v>0.410305984082421</v>
      </c>
      <c r="N14" s="89">
        <v>0.176270276576337</v>
      </c>
      <c r="O14" s="82">
        <f t="shared" si="7"/>
        <v>0.271276462773719</v>
      </c>
      <c r="P14" s="82">
        <f t="shared" si="7"/>
        <v>0.410305984082421</v>
      </c>
      <c r="Q14" s="82">
        <f t="shared" si="7"/>
        <v>0.16186434947322</v>
      </c>
      <c r="R14" s="82">
        <f t="shared" si="8"/>
        <v>0.647347345257453</v>
      </c>
      <c r="S14" s="82">
        <f t="shared" si="9"/>
        <v>0.74308064657592</v>
      </c>
      <c r="T14" s="82">
        <f t="shared" si="9"/>
        <v>0.544983978961999</v>
      </c>
      <c r="U14" s="82">
        <f t="shared" si="10"/>
        <v>70.1973550028067</v>
      </c>
      <c r="V14" s="82">
        <f t="shared" si="11"/>
        <v>-47.8666506592336</v>
      </c>
      <c r="W14" s="82">
        <f t="shared" si="12"/>
        <v>39.6193335227843</v>
      </c>
    </row>
    <row r="15" s="79" customFormat="1" spans="1:23">
      <c r="A15" s="81" t="s">
        <v>43</v>
      </c>
      <c r="B15" s="82">
        <f t="shared" si="0"/>
        <v>72.223043559468</v>
      </c>
      <c r="C15" s="82">
        <f t="shared" si="1"/>
        <v>-28.1879402004297</v>
      </c>
      <c r="D15" s="82">
        <f t="shared" si="2"/>
        <v>-8.70448371781665</v>
      </c>
      <c r="E15" s="82">
        <f t="shared" si="3"/>
        <v>29.5013221659087</v>
      </c>
      <c r="F15" s="82">
        <v>96</v>
      </c>
      <c r="G15" s="82">
        <v>192</v>
      </c>
      <c r="H15" s="82">
        <v>192</v>
      </c>
      <c r="I15" s="82">
        <f t="shared" si="4"/>
        <v>0.116970667758511</v>
      </c>
      <c r="J15" s="82">
        <f t="shared" si="5"/>
        <v>0.527115125705813</v>
      </c>
      <c r="K15" s="82">
        <f t="shared" si="6"/>
        <v>0.527115125705813</v>
      </c>
      <c r="L15" s="89">
        <f t="array" ref="L15:N15">TRANSPOSE(MMULT(R$3:T$5,TRANSPOSE(I15:K15)))</f>
        <v>0.331879352525908</v>
      </c>
      <c r="M15" s="89">
        <v>0.439918413946217</v>
      </c>
      <c r="N15" s="89">
        <v>0.566112583855248</v>
      </c>
      <c r="O15" s="82">
        <f t="shared" si="7"/>
        <v>0.349162916913107</v>
      </c>
      <c r="P15" s="82">
        <f t="shared" si="7"/>
        <v>0.439918413946217</v>
      </c>
      <c r="Q15" s="82">
        <f t="shared" si="7"/>
        <v>0.519846266166435</v>
      </c>
      <c r="R15" s="82">
        <f t="shared" si="8"/>
        <v>0.704167598560071</v>
      </c>
      <c r="S15" s="82">
        <f t="shared" si="9"/>
        <v>0.760543478960931</v>
      </c>
      <c r="T15" s="82">
        <f t="shared" si="9"/>
        <v>0.804065897550014</v>
      </c>
      <c r="U15" s="82">
        <f t="shared" si="10"/>
        <v>72.223043559468</v>
      </c>
      <c r="V15" s="82">
        <f t="shared" si="11"/>
        <v>-28.1879402004297</v>
      </c>
      <c r="W15" s="82">
        <f t="shared" si="12"/>
        <v>-8.70448371781665</v>
      </c>
    </row>
    <row r="16" s="79" customFormat="1" spans="1:23">
      <c r="A16" s="81" t="s">
        <v>44</v>
      </c>
      <c r="B16" s="82">
        <f t="shared" si="0"/>
        <v>55.9205114024247</v>
      </c>
      <c r="C16" s="82">
        <f t="shared" si="1"/>
        <v>15.1329544081098</v>
      </c>
      <c r="D16" s="82">
        <f t="shared" si="2"/>
        <v>-33.4083829971181</v>
      </c>
      <c r="E16" s="82">
        <f t="shared" si="3"/>
        <v>36.6759643854127</v>
      </c>
      <c r="F16" s="82">
        <v>128</v>
      </c>
      <c r="G16" s="82">
        <v>128</v>
      </c>
      <c r="H16" s="82">
        <v>192</v>
      </c>
      <c r="I16" s="82">
        <f t="shared" si="4"/>
        <v>0.215860500113899</v>
      </c>
      <c r="J16" s="82">
        <f t="shared" si="5"/>
        <v>0.215860500113899</v>
      </c>
      <c r="K16" s="82">
        <f t="shared" si="6"/>
        <v>0.527115125705813</v>
      </c>
      <c r="L16" s="89">
        <f t="array" ref="L16:N16">TRANSPOSE(MMULT(R$3:T$5,TRANSPOSE(I16:K16)))</f>
        <v>0.261356865277602</v>
      </c>
      <c r="M16" s="89">
        <v>0.238333084081635</v>
      </c>
      <c r="N16" s="89">
        <v>0.53091960624915</v>
      </c>
      <c r="O16" s="82">
        <f t="shared" si="7"/>
        <v>0.274967769887009</v>
      </c>
      <c r="P16" s="82">
        <f t="shared" si="7"/>
        <v>0.238333084081635</v>
      </c>
      <c r="Q16" s="82">
        <f t="shared" si="7"/>
        <v>0.487529482322452</v>
      </c>
      <c r="R16" s="82">
        <f t="shared" si="8"/>
        <v>0.650270317457812</v>
      </c>
      <c r="S16" s="82">
        <f t="shared" si="9"/>
        <v>0.620004408641592</v>
      </c>
      <c r="T16" s="82">
        <f t="shared" si="9"/>
        <v>0.787046323627183</v>
      </c>
      <c r="U16" s="82">
        <f t="shared" si="10"/>
        <v>55.9205114024247</v>
      </c>
      <c r="V16" s="82">
        <f t="shared" si="11"/>
        <v>15.1329544081098</v>
      </c>
      <c r="W16" s="82">
        <f t="shared" si="12"/>
        <v>-33.4083829971181</v>
      </c>
    </row>
    <row r="17" s="79" customFormat="1" spans="1:23">
      <c r="A17" s="81" t="s">
        <v>45</v>
      </c>
      <c r="B17" s="82">
        <f t="shared" si="0"/>
        <v>62.0410649690042</v>
      </c>
      <c r="C17" s="82">
        <f t="shared" si="1"/>
        <v>35.0682583155968</v>
      </c>
      <c r="D17" s="82">
        <f t="shared" si="2"/>
        <v>-23.4471606232695</v>
      </c>
      <c r="E17" s="82">
        <f t="shared" si="3"/>
        <v>42.1847375549834</v>
      </c>
      <c r="F17" s="82">
        <v>192</v>
      </c>
      <c r="G17" s="82">
        <v>128</v>
      </c>
      <c r="H17" s="82">
        <v>192</v>
      </c>
      <c r="I17" s="82">
        <f t="shared" si="4"/>
        <v>0.527115125705813</v>
      </c>
      <c r="J17" s="82">
        <f t="shared" si="5"/>
        <v>0.215860500113899</v>
      </c>
      <c r="K17" s="82">
        <f t="shared" si="6"/>
        <v>0.527115125705813</v>
      </c>
      <c r="L17" s="89">
        <f t="array" ref="L17:N17">TRANSPOSE(MMULT(R$3:T$5,TRANSPOSE(I17:K17)))</f>
        <v>0.389718272871707</v>
      </c>
      <c r="M17" s="89">
        <v>0.304505817482476</v>
      </c>
      <c r="N17" s="89">
        <v>0.536926820523074</v>
      </c>
      <c r="O17" s="82">
        <f t="shared" si="7"/>
        <v>0.410013964094379</v>
      </c>
      <c r="P17" s="82">
        <f t="shared" si="7"/>
        <v>0.304505817482476</v>
      </c>
      <c r="Q17" s="82">
        <f t="shared" si="7"/>
        <v>0.493045748873347</v>
      </c>
      <c r="R17" s="82">
        <f t="shared" si="8"/>
        <v>0.742904318088127</v>
      </c>
      <c r="S17" s="82">
        <f t="shared" si="9"/>
        <v>0.672767801456933</v>
      </c>
      <c r="T17" s="82">
        <f t="shared" si="9"/>
        <v>0.790003604573281</v>
      </c>
      <c r="U17" s="82">
        <f t="shared" si="10"/>
        <v>62.0410649690042</v>
      </c>
      <c r="V17" s="82">
        <f t="shared" si="11"/>
        <v>35.0682583155968</v>
      </c>
      <c r="W17" s="82">
        <f t="shared" si="12"/>
        <v>-23.4471606232695</v>
      </c>
    </row>
    <row r="18" s="79" customFormat="1" spans="1:23">
      <c r="A18" s="81" t="s">
        <v>242</v>
      </c>
      <c r="B18" s="82">
        <f t="shared" si="0"/>
        <v>100</v>
      </c>
      <c r="C18" s="82">
        <f t="shared" si="1"/>
        <v>0</v>
      </c>
      <c r="D18" s="82">
        <f t="shared" si="2"/>
        <v>0</v>
      </c>
      <c r="E18" s="82">
        <f t="shared" si="3"/>
        <v>0</v>
      </c>
      <c r="F18" s="82">
        <v>255</v>
      </c>
      <c r="G18" s="82">
        <v>255</v>
      </c>
      <c r="H18" s="82">
        <v>255</v>
      </c>
      <c r="I18" s="82">
        <f t="shared" si="4"/>
        <v>1</v>
      </c>
      <c r="J18" s="82">
        <f t="shared" si="5"/>
        <v>1</v>
      </c>
      <c r="K18" s="82">
        <f t="shared" si="6"/>
        <v>1</v>
      </c>
      <c r="L18" s="89">
        <f t="array" ref="L18:N18">TRANSPOSE(MMULT(R$3:T$5,TRANSPOSE(I18:K18)))</f>
        <v>0.9505</v>
      </c>
      <c r="M18" s="89">
        <v>1</v>
      </c>
      <c r="N18" s="89">
        <v>1.089</v>
      </c>
      <c r="O18" s="82">
        <f t="shared" si="7"/>
        <v>1</v>
      </c>
      <c r="P18" s="82">
        <f t="shared" si="7"/>
        <v>1</v>
      </c>
      <c r="Q18" s="82">
        <f t="shared" si="7"/>
        <v>1</v>
      </c>
      <c r="R18" s="82">
        <f t="shared" si="8"/>
        <v>1</v>
      </c>
      <c r="S18" s="82">
        <f t="shared" si="9"/>
        <v>1</v>
      </c>
      <c r="T18" s="82">
        <f t="shared" si="9"/>
        <v>1</v>
      </c>
      <c r="U18" s="82">
        <f t="shared" si="10"/>
        <v>100</v>
      </c>
      <c r="V18" s="82">
        <f t="shared" si="11"/>
        <v>0</v>
      </c>
      <c r="W18" s="82">
        <f t="shared" si="12"/>
        <v>0</v>
      </c>
    </row>
    <row r="19" s="31" customFormat="1" spans="1:23">
      <c r="A19" s="84"/>
      <c r="B19" s="32"/>
      <c r="C19" s="32"/>
      <c r="D19" s="32"/>
      <c r="E19" s="32"/>
      <c r="F19" s="32"/>
      <c r="G19" s="32"/>
      <c r="H19" s="32"/>
      <c r="I19" s="32"/>
      <c r="J19" s="32"/>
      <c r="K19" s="32"/>
      <c r="L19" s="90"/>
      <c r="M19" s="90"/>
      <c r="N19" s="90"/>
      <c r="O19" s="32"/>
      <c r="P19" s="32"/>
      <c r="Q19" s="32"/>
      <c r="R19" s="32"/>
      <c r="S19" s="32"/>
      <c r="T19" s="32"/>
      <c r="U19" s="32"/>
      <c r="V19" s="32"/>
      <c r="W19" s="32"/>
    </row>
    <row r="20" s="80" customFormat="1" spans="1:23">
      <c r="A20" s="85" t="s">
        <v>243</v>
      </c>
      <c r="B20" s="86"/>
      <c r="C20" s="86"/>
      <c r="D20" s="86"/>
      <c r="E20" s="86"/>
      <c r="F20" s="86"/>
      <c r="G20" s="86"/>
      <c r="H20" s="86"/>
      <c r="I20" s="86"/>
      <c r="J20" s="86"/>
      <c r="K20" s="86"/>
      <c r="L20" s="91"/>
      <c r="M20" s="91"/>
      <c r="N20" s="91"/>
      <c r="O20" s="86"/>
      <c r="P20" s="86"/>
      <c r="Q20" s="86"/>
      <c r="R20" s="86"/>
      <c r="S20" s="86"/>
      <c r="T20" s="86"/>
      <c r="U20" s="86"/>
      <c r="V20" s="86"/>
      <c r="W20" s="86"/>
    </row>
    <row r="21" s="80" customFormat="1" spans="1:23">
      <c r="A21" s="87" t="s">
        <v>244</v>
      </c>
      <c r="B21" s="86"/>
      <c r="C21" s="86"/>
      <c r="D21" s="86"/>
      <c r="E21" s="86"/>
      <c r="F21" s="86"/>
      <c r="G21" s="86"/>
      <c r="H21" s="86"/>
      <c r="I21" s="86"/>
      <c r="J21" s="86"/>
      <c r="K21" s="86"/>
      <c r="L21" s="91"/>
      <c r="M21" s="91"/>
      <c r="N21" s="91"/>
      <c r="O21" s="86"/>
      <c r="P21" s="86"/>
      <c r="Q21" s="86"/>
      <c r="R21" s="86"/>
      <c r="S21" s="86"/>
      <c r="T21" s="86"/>
      <c r="U21" s="86"/>
      <c r="V21" s="86"/>
      <c r="W21" s="86"/>
    </row>
    <row r="22" s="80" customFormat="1" spans="1:23">
      <c r="A22" s="88" t="s">
        <v>245</v>
      </c>
      <c r="B22" s="86">
        <f t="shared" ref="B22:B28" si="13">U22</f>
        <v>52.3051486450597</v>
      </c>
      <c r="C22" s="86">
        <f t="shared" ref="C22:C28" si="14">V22</f>
        <v>38.3987589384516</v>
      </c>
      <c r="D22" s="86">
        <f t="shared" ref="D22:D28" si="15">W22</f>
        <v>17.9707030289682</v>
      </c>
      <c r="E22" s="86">
        <f t="shared" ref="E22:E28" si="16">SQRT((C22*C22)+(D22*D22))</f>
        <v>42.3958825284801</v>
      </c>
      <c r="F22" s="86">
        <v>192</v>
      </c>
      <c r="G22" s="86">
        <v>96</v>
      </c>
      <c r="H22" s="86">
        <v>96</v>
      </c>
      <c r="I22" s="86">
        <f t="shared" ref="I22:I28" si="17">IF((F22/255)&lt;=0.03928,(F22/255)/12.92,(((F22/255)+0.055)/1.055)^2.4)</f>
        <v>0.527115125705813</v>
      </c>
      <c r="J22" s="86">
        <f t="shared" ref="J22:J28" si="18">IF((G22/255)&lt;=0.03928,(G22/255)/12.92,(((G22/255)+0.055)/1.055)^2.4)</f>
        <v>0.116970667758511</v>
      </c>
      <c r="K22" s="86">
        <f t="shared" ref="K22:K28" si="19">IF((H22/255)&lt;=0.03928,(H22/255)/12.92,(((H22/255)+0.055)/1.055)^2.4)</f>
        <v>0.116970667758511</v>
      </c>
      <c r="L22" s="91">
        <f t="array" ref="L22:N22">TRANSPOSE(MMULT(R$3:T$5,TRANSPOSE(I22:K22)))</f>
        <v>0.280324194161932</v>
      </c>
      <c r="M22" s="91">
        <v>0.204167379518107</v>
      </c>
      <c r="N22" s="91">
        <v>0.135296845227401</v>
      </c>
      <c r="O22" s="86">
        <f t="shared" ref="O22:Q28" si="20">L22/L$18</f>
        <v>0.294922876551217</v>
      </c>
      <c r="P22" s="86">
        <f t="shared" si="20"/>
        <v>0.204167379518107</v>
      </c>
      <c r="Q22" s="86">
        <f t="shared" si="20"/>
        <v>0.124239527297889</v>
      </c>
      <c r="R22" s="86">
        <f t="shared" ref="R22:R28" si="21">IF(O22&lt;=0.008856,(7.787*O22)+16/116,O22^(1/3))</f>
        <v>0.665635006196384</v>
      </c>
      <c r="S22" s="86">
        <f t="shared" ref="S22:S28" si="22">IF(P22&lt;=0.008856,(7.787*P22)+16/116,P22^(1/3))</f>
        <v>0.58883748831948</v>
      </c>
      <c r="T22" s="86">
        <f t="shared" ref="T22:T28" si="23">IF(Q22&lt;=0.008856,(7.787*Q22)+16/116,Q22^(1/3))</f>
        <v>0.498983973174639</v>
      </c>
      <c r="U22" s="86">
        <f t="shared" ref="U22:U28" si="24">100*IF(P22&lt;=0.008856,9.033*P22,(1.16*(P22^(1/3)))-0.16)</f>
        <v>52.3051486450597</v>
      </c>
      <c r="V22" s="86">
        <f t="shared" ref="V22:V28" si="25">500*(R22-S22)</f>
        <v>38.3987589384516</v>
      </c>
      <c r="W22" s="86">
        <f t="shared" ref="W22:W28" si="26">200*(S22-T22)</f>
        <v>17.9707030289682</v>
      </c>
    </row>
    <row r="23" s="80" customFormat="1" spans="1:23">
      <c r="A23" s="88" t="s">
        <v>246</v>
      </c>
      <c r="B23" s="86">
        <f t="shared" si="13"/>
        <v>75.915721808092</v>
      </c>
      <c r="C23" s="86">
        <f t="shared" si="14"/>
        <v>-13.2527822022507</v>
      </c>
      <c r="D23" s="86">
        <f t="shared" si="15"/>
        <v>47.870841214708</v>
      </c>
      <c r="E23" s="86">
        <f t="shared" si="16"/>
        <v>49.6714573442745</v>
      </c>
      <c r="F23" s="86">
        <v>192</v>
      </c>
      <c r="G23" s="86">
        <v>192</v>
      </c>
      <c r="H23" s="86">
        <v>96</v>
      </c>
      <c r="I23" s="86">
        <f t="shared" si="17"/>
        <v>0.527115125705813</v>
      </c>
      <c r="J23" s="86">
        <f t="shared" si="18"/>
        <v>0.527115125705813</v>
      </c>
      <c r="K23" s="86">
        <f t="shared" si="19"/>
        <v>0.116970667758511</v>
      </c>
      <c r="L23" s="91">
        <f t="array" ref="L23:N23">TRANSPOSE(MMULT(R$3:T$5,TRANSPOSE(I23:K23)))</f>
        <v>0.426991852323887</v>
      </c>
      <c r="M23" s="91">
        <v>0.497502695842018</v>
      </c>
      <c r="N23" s="91">
        <v>0.18418606461472</v>
      </c>
      <c r="O23" s="86">
        <f t="shared" si="20"/>
        <v>0.449228671566425</v>
      </c>
      <c r="P23" s="86">
        <f t="shared" si="20"/>
        <v>0.497502695842018</v>
      </c>
      <c r="Q23" s="86">
        <f t="shared" si="20"/>
        <v>0.169133209012598</v>
      </c>
      <c r="R23" s="86">
        <f t="shared" si="21"/>
        <v>0.765871347734223</v>
      </c>
      <c r="S23" s="86">
        <f t="shared" si="22"/>
        <v>0.792376912138724</v>
      </c>
      <c r="T23" s="86">
        <f t="shared" si="23"/>
        <v>0.553022706065184</v>
      </c>
      <c r="U23" s="86">
        <f t="shared" si="24"/>
        <v>75.915721808092</v>
      </c>
      <c r="V23" s="86">
        <f t="shared" si="25"/>
        <v>-13.2527822022507</v>
      </c>
      <c r="W23" s="86">
        <f t="shared" si="26"/>
        <v>47.870841214708</v>
      </c>
    </row>
    <row r="24" s="80" customFormat="1" spans="1:23">
      <c r="A24" s="88" t="s">
        <v>247</v>
      </c>
      <c r="B24" s="86">
        <f t="shared" si="13"/>
        <v>72.1261006365085</v>
      </c>
      <c r="C24" s="86">
        <f t="shared" si="14"/>
        <v>-33.3021441485564</v>
      </c>
      <c r="D24" s="86">
        <f t="shared" si="15"/>
        <v>25.9612288684916</v>
      </c>
      <c r="E24" s="86">
        <f t="shared" si="16"/>
        <v>42.225800279609</v>
      </c>
      <c r="F24" s="86">
        <v>128</v>
      </c>
      <c r="G24" s="86">
        <v>192</v>
      </c>
      <c r="H24" s="86">
        <v>128</v>
      </c>
      <c r="I24" s="86">
        <f t="shared" si="17"/>
        <v>0.215860500113899</v>
      </c>
      <c r="J24" s="86">
        <f t="shared" si="18"/>
        <v>0.527115125705813</v>
      </c>
      <c r="K24" s="86">
        <f t="shared" si="19"/>
        <v>0.215860500113899</v>
      </c>
      <c r="L24" s="91">
        <f t="array" ref="L24:N24">TRANSPOSE(MMULT(R$3:T$5,TRANSPOSE(I24:K24)))</f>
        <v>0.31648005946993</v>
      </c>
      <c r="M24" s="91">
        <v>0.438469808337236</v>
      </c>
      <c r="N24" s="91">
        <v>0.272173635994592</v>
      </c>
      <c r="O24" s="86">
        <f t="shared" si="20"/>
        <v>0.332961661725334</v>
      </c>
      <c r="P24" s="86">
        <f t="shared" si="20"/>
        <v>0.438469808337236</v>
      </c>
      <c r="Q24" s="86">
        <f t="shared" si="20"/>
        <v>0.249929876946366</v>
      </c>
      <c r="R24" s="86">
        <f t="shared" si="21"/>
        <v>0.693103475810719</v>
      </c>
      <c r="S24" s="86">
        <f t="shared" si="22"/>
        <v>0.759707764107832</v>
      </c>
      <c r="T24" s="86">
        <f t="shared" si="23"/>
        <v>0.629901619765374</v>
      </c>
      <c r="U24" s="86">
        <f t="shared" si="24"/>
        <v>72.1261006365085</v>
      </c>
      <c r="V24" s="86">
        <f t="shared" si="25"/>
        <v>-33.3021441485564</v>
      </c>
      <c r="W24" s="86">
        <f t="shared" si="26"/>
        <v>25.9612288684916</v>
      </c>
    </row>
    <row r="25" s="80" customFormat="1" spans="1:23">
      <c r="A25" s="88" t="s">
        <v>248</v>
      </c>
      <c r="B25" s="86">
        <f t="shared" si="13"/>
        <v>73.6066428055606</v>
      </c>
      <c r="C25" s="86">
        <f t="shared" si="14"/>
        <v>-20.2835104882987</v>
      </c>
      <c r="D25" s="86">
        <f t="shared" si="15"/>
        <v>-6.49948519219876</v>
      </c>
      <c r="E25" s="86">
        <f t="shared" si="16"/>
        <v>21.2993921390385</v>
      </c>
      <c r="F25" s="86">
        <v>128</v>
      </c>
      <c r="G25" s="86">
        <v>192</v>
      </c>
      <c r="H25" s="86">
        <v>192</v>
      </c>
      <c r="I25" s="86">
        <f t="shared" si="17"/>
        <v>0.215860500113899</v>
      </c>
      <c r="J25" s="86">
        <f t="shared" si="18"/>
        <v>0.527115125705813</v>
      </c>
      <c r="K25" s="86">
        <f t="shared" si="19"/>
        <v>0.527115125705813</v>
      </c>
      <c r="L25" s="91">
        <f t="array" ref="L25:N25">TRANSPOSE(MMULT(R$3:T$5,TRANSPOSE(I25:K25)))</f>
        <v>0.37266151938927</v>
      </c>
      <c r="M25" s="91">
        <v>0.460942392304972</v>
      </c>
      <c r="N25" s="91">
        <v>0.568021157619707</v>
      </c>
      <c r="O25" s="86">
        <f t="shared" si="20"/>
        <v>0.392068931498443</v>
      </c>
      <c r="P25" s="86">
        <f t="shared" si="20"/>
        <v>0.460942392304972</v>
      </c>
      <c r="Q25" s="86">
        <f t="shared" si="20"/>
        <v>0.521598859154919</v>
      </c>
      <c r="R25" s="86">
        <f t="shared" si="21"/>
        <v>0.731904037692028</v>
      </c>
      <c r="S25" s="86">
        <f t="shared" si="22"/>
        <v>0.772471058668626</v>
      </c>
      <c r="T25" s="86">
        <f t="shared" si="23"/>
        <v>0.804968484629619</v>
      </c>
      <c r="U25" s="86">
        <f t="shared" si="24"/>
        <v>73.6066428055606</v>
      </c>
      <c r="V25" s="86">
        <f t="shared" si="25"/>
        <v>-20.2835104882987</v>
      </c>
      <c r="W25" s="86">
        <f t="shared" si="26"/>
        <v>-6.49948519219876</v>
      </c>
    </row>
    <row r="26" s="80" customFormat="1" spans="1:23">
      <c r="A26" s="88" t="s">
        <v>44</v>
      </c>
      <c r="B26" s="86">
        <f t="shared" si="13"/>
        <v>55.9205114024247</v>
      </c>
      <c r="C26" s="86">
        <f t="shared" si="14"/>
        <v>15.1329544081098</v>
      </c>
      <c r="D26" s="86">
        <f t="shared" si="15"/>
        <v>-33.4083829971181</v>
      </c>
      <c r="E26" s="86">
        <f t="shared" si="16"/>
        <v>36.6759643854127</v>
      </c>
      <c r="F26" s="86">
        <v>128</v>
      </c>
      <c r="G26" s="86">
        <v>128</v>
      </c>
      <c r="H26" s="86">
        <v>192</v>
      </c>
      <c r="I26" s="86">
        <f t="shared" si="17"/>
        <v>0.215860500113899</v>
      </c>
      <c r="J26" s="86">
        <f t="shared" si="18"/>
        <v>0.215860500113899</v>
      </c>
      <c r="K26" s="86">
        <f t="shared" si="19"/>
        <v>0.527115125705813</v>
      </c>
      <c r="L26" s="91">
        <f t="array" ref="L26:N26">TRANSPOSE(MMULT(R$3:T$5,TRANSPOSE(I26:K26)))</f>
        <v>0.261356865277602</v>
      </c>
      <c r="M26" s="91">
        <v>0.238333084081635</v>
      </c>
      <c r="N26" s="91">
        <v>0.53091960624915</v>
      </c>
      <c r="O26" s="86">
        <f t="shared" si="20"/>
        <v>0.274967769887009</v>
      </c>
      <c r="P26" s="86">
        <f t="shared" si="20"/>
        <v>0.238333084081635</v>
      </c>
      <c r="Q26" s="86">
        <f t="shared" si="20"/>
        <v>0.487529482322452</v>
      </c>
      <c r="R26" s="86">
        <f t="shared" si="21"/>
        <v>0.650270317457812</v>
      </c>
      <c r="S26" s="86">
        <f t="shared" si="22"/>
        <v>0.620004408641592</v>
      </c>
      <c r="T26" s="86">
        <f t="shared" si="23"/>
        <v>0.787046323627183</v>
      </c>
      <c r="U26" s="86">
        <f t="shared" si="24"/>
        <v>55.9205114024247</v>
      </c>
      <c r="V26" s="86">
        <f t="shared" si="25"/>
        <v>15.1329544081098</v>
      </c>
      <c r="W26" s="86">
        <f t="shared" si="26"/>
        <v>-33.4083829971181</v>
      </c>
    </row>
    <row r="27" s="80" customFormat="1" spans="1:23">
      <c r="A27" s="88" t="s">
        <v>45</v>
      </c>
      <c r="B27" s="86">
        <f t="shared" si="13"/>
        <v>62.0410649690042</v>
      </c>
      <c r="C27" s="86">
        <f t="shared" si="14"/>
        <v>35.0682583155968</v>
      </c>
      <c r="D27" s="86">
        <f t="shared" si="15"/>
        <v>-23.4471606232695</v>
      </c>
      <c r="E27" s="86">
        <f t="shared" si="16"/>
        <v>42.1847375549834</v>
      </c>
      <c r="F27" s="86">
        <v>192</v>
      </c>
      <c r="G27" s="86">
        <v>128</v>
      </c>
      <c r="H27" s="86">
        <v>192</v>
      </c>
      <c r="I27" s="86">
        <f t="shared" si="17"/>
        <v>0.527115125705813</v>
      </c>
      <c r="J27" s="86">
        <f t="shared" si="18"/>
        <v>0.215860500113899</v>
      </c>
      <c r="K27" s="86">
        <f t="shared" si="19"/>
        <v>0.527115125705813</v>
      </c>
      <c r="L27" s="91">
        <f t="array" ref="L27:N27">TRANSPOSE(MMULT(R$3:T$5,TRANSPOSE(I27:K27)))</f>
        <v>0.389718272871707</v>
      </c>
      <c r="M27" s="91">
        <v>0.304505817482476</v>
      </c>
      <c r="N27" s="91">
        <v>0.536926820523074</v>
      </c>
      <c r="O27" s="86">
        <f t="shared" si="20"/>
        <v>0.410013964094379</v>
      </c>
      <c r="P27" s="86">
        <f t="shared" si="20"/>
        <v>0.304505817482476</v>
      </c>
      <c r="Q27" s="86">
        <f t="shared" si="20"/>
        <v>0.493045748873347</v>
      </c>
      <c r="R27" s="86">
        <f t="shared" si="21"/>
        <v>0.742904318088127</v>
      </c>
      <c r="S27" s="86">
        <f t="shared" si="22"/>
        <v>0.672767801456933</v>
      </c>
      <c r="T27" s="86">
        <f t="shared" si="23"/>
        <v>0.790003604573281</v>
      </c>
      <c r="U27" s="86">
        <f t="shared" si="24"/>
        <v>62.0410649690042</v>
      </c>
      <c r="V27" s="86">
        <f t="shared" si="25"/>
        <v>35.0682583155968</v>
      </c>
      <c r="W27" s="86">
        <f t="shared" si="26"/>
        <v>-23.4471606232695</v>
      </c>
    </row>
    <row r="28" s="80" customFormat="1" spans="1:23">
      <c r="A28" s="88" t="s">
        <v>242</v>
      </c>
      <c r="B28" s="86">
        <f t="shared" si="13"/>
        <v>100</v>
      </c>
      <c r="C28" s="86">
        <f t="shared" si="14"/>
        <v>0</v>
      </c>
      <c r="D28" s="86">
        <f t="shared" si="15"/>
        <v>0</v>
      </c>
      <c r="E28" s="86">
        <f t="shared" si="16"/>
        <v>0</v>
      </c>
      <c r="F28" s="86">
        <v>255</v>
      </c>
      <c r="G28" s="86">
        <v>255</v>
      </c>
      <c r="H28" s="86">
        <v>255</v>
      </c>
      <c r="I28" s="86">
        <f t="shared" si="17"/>
        <v>1</v>
      </c>
      <c r="J28" s="86">
        <f t="shared" si="18"/>
        <v>1</v>
      </c>
      <c r="K28" s="86">
        <f t="shared" si="19"/>
        <v>1</v>
      </c>
      <c r="L28" s="91">
        <f t="array" ref="L28:N28">TRANSPOSE(MMULT(R$3:T$5,TRANSPOSE(I28:K28)))</f>
        <v>0.9505</v>
      </c>
      <c r="M28" s="91">
        <v>1</v>
      </c>
      <c r="N28" s="91">
        <v>1.089</v>
      </c>
      <c r="O28" s="86">
        <f t="shared" si="20"/>
        <v>1</v>
      </c>
      <c r="P28" s="86">
        <f t="shared" si="20"/>
        <v>1</v>
      </c>
      <c r="Q28" s="86">
        <f t="shared" si="20"/>
        <v>1</v>
      </c>
      <c r="R28" s="86">
        <f t="shared" si="21"/>
        <v>1</v>
      </c>
      <c r="S28" s="86">
        <f t="shared" si="22"/>
        <v>1</v>
      </c>
      <c r="T28" s="86">
        <f t="shared" si="23"/>
        <v>1</v>
      </c>
      <c r="U28" s="86">
        <f t="shared" si="24"/>
        <v>100</v>
      </c>
      <c r="V28" s="86">
        <f t="shared" si="25"/>
        <v>0</v>
      </c>
      <c r="W28" s="86">
        <f t="shared" si="26"/>
        <v>0</v>
      </c>
    </row>
    <row r="30" s="1" customFormat="1" spans="1:41">
      <c r="A30" s="1" t="s">
        <v>249</v>
      </c>
      <c r="AE30" s="2"/>
      <c r="AF30" s="2"/>
      <c r="AG30" s="2"/>
      <c r="AH30" s="2"/>
      <c r="AI30" s="2"/>
      <c r="AJ30" s="2"/>
      <c r="AK30" s="2"/>
      <c r="AL30" s="2"/>
      <c r="AM30" s="2"/>
      <c r="AN30" s="2"/>
      <c r="AO30" s="2"/>
    </row>
    <row r="31" s="1" customFormat="1" spans="1:55">
      <c r="A31" s="1" t="s">
        <v>250</v>
      </c>
      <c r="AB31" s="2"/>
      <c r="AC31" s="2"/>
      <c r="AD31" s="2"/>
      <c r="AE31" s="2"/>
      <c r="AF31" s="2"/>
      <c r="AG31" s="2"/>
      <c r="AP31" s="2"/>
      <c r="AQ31" s="2"/>
      <c r="AR31" s="2"/>
      <c r="AS31" s="2"/>
      <c r="AT31" s="2"/>
      <c r="BC31" s="2"/>
    </row>
    <row r="32" s="1" customFormat="1" spans="1:55">
      <c r="A32" s="1" t="s">
        <v>251</v>
      </c>
      <c r="AP32" s="2"/>
      <c r="AQ32" s="2"/>
      <c r="AR32" s="2"/>
      <c r="AS32" s="2"/>
      <c r="AT32" s="2"/>
      <c r="BC32" s="2"/>
    </row>
    <row r="33" s="1" customFormat="1" spans="1:55">
      <c r="A33" s="1" t="s">
        <v>230</v>
      </c>
      <c r="B33" s="1" t="s">
        <v>26</v>
      </c>
      <c r="C33" s="1" t="s">
        <v>27</v>
      </c>
      <c r="D33" s="1" t="s">
        <v>28</v>
      </c>
      <c r="E33" s="1" t="s">
        <v>231</v>
      </c>
      <c r="F33" s="2" t="s">
        <v>151</v>
      </c>
      <c r="G33" s="2" t="s">
        <v>151</v>
      </c>
      <c r="H33" s="2" t="s">
        <v>151</v>
      </c>
      <c r="I33" s="2"/>
      <c r="J33" s="2"/>
      <c r="K33" s="2"/>
      <c r="L33" s="2" t="s">
        <v>151</v>
      </c>
      <c r="M33" s="2" t="s">
        <v>151</v>
      </c>
      <c r="N33" s="2" t="s">
        <v>151</v>
      </c>
      <c r="O33" s="2"/>
      <c r="P33" s="2"/>
      <c r="Q33" s="2"/>
      <c r="R33" s="2"/>
      <c r="S33" s="2"/>
      <c r="T33" s="2"/>
      <c r="U33" s="2" t="s">
        <v>151</v>
      </c>
      <c r="V33" s="2" t="s">
        <v>151</v>
      </c>
      <c r="W33" s="2" t="s">
        <v>151</v>
      </c>
      <c r="AE33" s="2"/>
      <c r="AF33" s="2"/>
      <c r="AG33" s="2"/>
      <c r="AH33" s="2"/>
      <c r="AI33" s="2"/>
      <c r="AJ33" s="2"/>
      <c r="AK33" s="2"/>
      <c r="AL33" s="2"/>
      <c r="AM33" s="2"/>
      <c r="AN33" s="2"/>
      <c r="AO33" s="2"/>
      <c r="AP33" s="2"/>
      <c r="AQ33" s="2"/>
      <c r="AR33" s="2"/>
      <c r="AS33" s="2"/>
      <c r="AT33" s="2"/>
      <c r="BC33" s="2"/>
    </row>
    <row r="34" s="1" customFormat="1" spans="6:55">
      <c r="F34" s="1" t="s">
        <v>232</v>
      </c>
      <c r="G34" s="1" t="s">
        <v>233</v>
      </c>
      <c r="H34" s="1" t="s">
        <v>234</v>
      </c>
      <c r="I34" s="1" t="s">
        <v>235</v>
      </c>
      <c r="J34" s="1" t="s">
        <v>108</v>
      </c>
      <c r="K34" s="1" t="s">
        <v>109</v>
      </c>
      <c r="L34" s="2" t="s">
        <v>236</v>
      </c>
      <c r="M34" s="2" t="s">
        <v>237</v>
      </c>
      <c r="N34" s="2" t="s">
        <v>238</v>
      </c>
      <c r="O34" s="2" t="s">
        <v>239</v>
      </c>
      <c r="P34" s="2" t="s">
        <v>240</v>
      </c>
      <c r="Q34" s="2" t="s">
        <v>241</v>
      </c>
      <c r="R34" s="2" t="s">
        <v>23</v>
      </c>
      <c r="S34" s="2" t="s">
        <v>24</v>
      </c>
      <c r="T34" s="2" t="s">
        <v>25</v>
      </c>
      <c r="U34" s="2" t="s">
        <v>26</v>
      </c>
      <c r="V34" s="2" t="s">
        <v>27</v>
      </c>
      <c r="W34" s="2" t="s">
        <v>28</v>
      </c>
      <c r="AE34" s="2"/>
      <c r="AF34" s="2"/>
      <c r="AG34" s="2"/>
      <c r="AH34" s="2"/>
      <c r="AI34" s="2"/>
      <c r="AJ34" s="2"/>
      <c r="AK34" s="2"/>
      <c r="AL34" s="2"/>
      <c r="AM34" s="2"/>
      <c r="AN34" s="2"/>
      <c r="AO34" s="2"/>
      <c r="AP34" s="2"/>
      <c r="AQ34" s="2"/>
      <c r="AR34" s="2"/>
      <c r="AS34" s="2"/>
      <c r="AT34" s="2"/>
      <c r="BC34" s="2"/>
    </row>
    <row r="35" s="1" customFormat="1" spans="1:55">
      <c r="A35" s="3" t="s">
        <v>252</v>
      </c>
      <c r="B35" s="2">
        <f>U35</f>
        <v>95.9208268740912</v>
      </c>
      <c r="C35" s="2">
        <f>V35</f>
        <v>1.6529748453134</v>
      </c>
      <c r="D35" s="2">
        <f>W35</f>
        <v>2.75604698715881</v>
      </c>
      <c r="E35" s="2">
        <f>SQRT((C35*C35)+(D35*D35))</f>
        <v>3.21373938499469</v>
      </c>
      <c r="F35" s="2">
        <v>249</v>
      </c>
      <c r="G35" s="2">
        <v>242</v>
      </c>
      <c r="H35" s="2">
        <v>238</v>
      </c>
      <c r="I35" s="2">
        <f>IF((F35/255)&lt;=0.03928,(F35/255)/12.92,(((F35/255)+0.055)/1.055)^2.4)</f>
        <v>0.9473065367332</v>
      </c>
      <c r="J35" s="2">
        <f>IF((G35/255)&lt;=0.03928,(G35/255)/12.92,(((G35/255)+0.055)/1.055)^2.4)</f>
        <v>0.887923117881966</v>
      </c>
      <c r="K35" s="2">
        <f>IF((H35/255)&lt;=0.03928,(H35/255)/12.92,(((H35/255)+0.055)/1.055)^2.4)</f>
        <v>0.854992608124234</v>
      </c>
      <c r="L35" s="4">
        <f t="array" ref="L35:N35">TRANSPOSE(MMULT(R$3:T$5,TRANSPOSE(I35:K35)))</f>
        <v>0.862516688469787</v>
      </c>
      <c r="M35" s="4">
        <v>0.89817044992523</v>
      </c>
      <c r="N35" s="4">
        <v>0.936793925832565</v>
      </c>
      <c r="O35" s="2">
        <f t="shared" ref="O35:O66" si="27">L35/L$18</f>
        <v>0.907434706438492</v>
      </c>
      <c r="P35" s="2">
        <f t="shared" ref="P35:P66" si="28">M35/M$18</f>
        <v>0.89817044992523</v>
      </c>
      <c r="Q35" s="2">
        <f t="shared" ref="Q35:Q66" si="29">N35/N$18</f>
        <v>0.860233173399968</v>
      </c>
      <c r="R35" s="2">
        <f>IF(O35&lt;=0.008856,(7.787*O35)+16/116,O35^(1/3))</f>
        <v>0.968140664122448</v>
      </c>
      <c r="S35" s="2">
        <f>IF(P35&lt;=0.008856,(7.787*P35)+16/116,P35^(1/3))</f>
        <v>0.964834714431821</v>
      </c>
      <c r="T35" s="2">
        <f>IF(Q35&lt;=0.008856,(7.787*Q35)+16/116,Q35^(1/3))</f>
        <v>0.951054479496027</v>
      </c>
      <c r="U35" s="2">
        <f>100*IF(P35&lt;=0.008856,9.033*P35,(1.16*(P35^(1/3)))-0.16)</f>
        <v>95.9208268740912</v>
      </c>
      <c r="V35" s="2">
        <f>500*(R35-S35)</f>
        <v>1.6529748453134</v>
      </c>
      <c r="W35" s="2">
        <f>200*(S35-T35)</f>
        <v>2.75604698715881</v>
      </c>
      <c r="AE35" s="2"/>
      <c r="AF35" s="2"/>
      <c r="AG35" s="2"/>
      <c r="AH35" s="2"/>
      <c r="AI35" s="2"/>
      <c r="AJ35" s="2"/>
      <c r="AK35" s="2"/>
      <c r="AL35" s="2"/>
      <c r="AM35" s="2"/>
      <c r="AN35" s="2"/>
      <c r="AO35" s="2"/>
      <c r="AP35" s="2"/>
      <c r="AQ35" s="2"/>
      <c r="AR35" s="2"/>
      <c r="AS35" s="2"/>
      <c r="AT35" s="2"/>
      <c r="BC35" s="2"/>
    </row>
    <row r="36" s="1" customFormat="1" spans="1:55">
      <c r="A36" s="3" t="s">
        <v>253</v>
      </c>
      <c r="B36" s="2">
        <f t="shared" ref="B36:B58" si="30">U36</f>
        <v>80.1147864367504</v>
      </c>
      <c r="C36" s="2">
        <f t="shared" ref="C36:C58" si="31">V36</f>
        <v>0.847434218531673</v>
      </c>
      <c r="D36" s="2">
        <f t="shared" ref="D36:D58" si="32">W36</f>
        <v>1.99020873081264</v>
      </c>
      <c r="E36" s="2">
        <f t="shared" ref="E36:E58" si="33">SQRT((C36*C36)+(D36*D36))</f>
        <v>2.16311709043714</v>
      </c>
      <c r="F36" s="2">
        <v>202</v>
      </c>
      <c r="G36" s="2">
        <v>198</v>
      </c>
      <c r="H36" s="2">
        <v>195</v>
      </c>
      <c r="I36" s="2">
        <f t="shared" ref="I36:I64" si="34">IF((F36/255)&lt;=0.03928,(F36/255)/12.92,(((F36/255)+0.055)/1.055)^2.4)</f>
        <v>0.590618840919337</v>
      </c>
      <c r="J36" s="2">
        <f t="shared" ref="J36:J64" si="35">IF((G36/255)&lt;=0.03928,(G36/255)/12.92,(((G36/255)+0.055)/1.055)^2.4)</f>
        <v>0.564711505704929</v>
      </c>
      <c r="K36" s="2">
        <f t="shared" ref="K36:K64" si="36">IF((H36/255)&lt;=0.03928,(H36/255)/12.92,(((H36/255)+0.055)/1.055)^2.4)</f>
        <v>0.545724461370187</v>
      </c>
      <c r="L36" s="4">
        <f t="array" ref="L36:N36">TRANSPOSE(MMULT(R$3:T$5,TRANSPOSE(I36:K36)))</f>
        <v>0.544015309712536</v>
      </c>
      <c r="M36" s="4">
        <v>0.568848540570544</v>
      </c>
      <c r="N36" s="4">
        <v>0.597423655642133</v>
      </c>
      <c r="O36" s="2">
        <f t="shared" si="27"/>
        <v>0.572346459455587</v>
      </c>
      <c r="P36" s="2">
        <f t="shared" si="28"/>
        <v>0.568848540570544</v>
      </c>
      <c r="Q36" s="2">
        <f t="shared" si="29"/>
        <v>0.548598398202142</v>
      </c>
      <c r="R36" s="2">
        <f t="shared" ref="R36:R64" si="37">IF(O36&lt;=0.008856,(7.787*O36)+16/116,O36^(1/3))</f>
        <v>0.830270613581464</v>
      </c>
      <c r="S36" s="2">
        <f t="shared" ref="S36:S64" si="38">IF(P36&lt;=0.008856,(7.787*P36)+16/116,P36^(1/3))</f>
        <v>0.8285757451444</v>
      </c>
      <c r="T36" s="2">
        <f t="shared" ref="T36:T64" si="39">IF(Q36&lt;=0.008856,(7.787*Q36)+16/116,Q36^(1/3))</f>
        <v>0.818624701490337</v>
      </c>
      <c r="U36" s="2">
        <f t="shared" ref="U36:U66" si="40">100*IF(P36&lt;=0.008856,9.033*P36,(1.16*(P36^(1/3)))-0.16)</f>
        <v>80.1147864367504</v>
      </c>
      <c r="V36" s="2">
        <f t="shared" ref="V36:V66" si="41">500*(R36-S36)</f>
        <v>0.847434218531673</v>
      </c>
      <c r="W36" s="2">
        <f t="shared" ref="W36:W66" si="42">200*(S36-T36)</f>
        <v>1.99020873081264</v>
      </c>
      <c r="AE36" s="2"/>
      <c r="AF36" s="2"/>
      <c r="AG36" s="2"/>
      <c r="AH36" s="2"/>
      <c r="AI36" s="2"/>
      <c r="AJ36" s="2"/>
      <c r="AK36" s="2"/>
      <c r="AL36" s="2"/>
      <c r="AM36" s="2"/>
      <c r="AN36" s="2"/>
      <c r="AO36" s="2"/>
      <c r="AP36" s="2"/>
      <c r="AQ36" s="2"/>
      <c r="AR36" s="2"/>
      <c r="AS36" s="2"/>
      <c r="AT36" s="2"/>
      <c r="BC36" s="2"/>
    </row>
    <row r="37" s="1" customFormat="1" spans="1:55">
      <c r="A37" s="3" t="s">
        <v>254</v>
      </c>
      <c r="B37" s="2">
        <f t="shared" si="30"/>
        <v>64.9816988257292</v>
      </c>
      <c r="C37" s="2">
        <f t="shared" si="31"/>
        <v>0.88904937111689</v>
      </c>
      <c r="D37" s="2">
        <f t="shared" si="32"/>
        <v>2.0790499079377</v>
      </c>
      <c r="E37" s="2">
        <f t="shared" si="33"/>
        <v>2.26116282120043</v>
      </c>
      <c r="F37" s="2">
        <v>161</v>
      </c>
      <c r="G37" s="2">
        <v>157</v>
      </c>
      <c r="H37" s="2">
        <v>154</v>
      </c>
      <c r="I37" s="2">
        <f t="shared" si="34"/>
        <v>0.356400144145944</v>
      </c>
      <c r="J37" s="2">
        <f t="shared" si="35"/>
        <v>0.33716361504833</v>
      </c>
      <c r="K37" s="2">
        <f t="shared" si="36"/>
        <v>0.323143209112951</v>
      </c>
      <c r="L37" s="4">
        <f t="array" ref="L37:N37">TRANSPOSE(MMULT(R$3:T$5,TRANSPOSE(I37:K37)))</f>
        <v>0.325876477431958</v>
      </c>
      <c r="M37" s="4">
        <v>0.340241027825948</v>
      </c>
      <c r="N37" s="4">
        <v>0.354216045957637</v>
      </c>
      <c r="O37" s="2">
        <f t="shared" si="27"/>
        <v>0.342847424967867</v>
      </c>
      <c r="P37" s="2">
        <f t="shared" si="28"/>
        <v>0.340241027825948</v>
      </c>
      <c r="Q37" s="2">
        <f t="shared" si="29"/>
        <v>0.325267259832541</v>
      </c>
      <c r="R37" s="2">
        <f t="shared" si="37"/>
        <v>0.699896192067485</v>
      </c>
      <c r="S37" s="2">
        <f t="shared" si="38"/>
        <v>0.698118093325251</v>
      </c>
      <c r="T37" s="2">
        <f t="shared" si="39"/>
        <v>0.687722843785563</v>
      </c>
      <c r="U37" s="2">
        <f t="shared" si="40"/>
        <v>64.9816988257292</v>
      </c>
      <c r="V37" s="2">
        <f t="shared" si="41"/>
        <v>0.88904937111689</v>
      </c>
      <c r="W37" s="2">
        <f t="shared" si="42"/>
        <v>2.0790499079377</v>
      </c>
      <c r="AE37" s="2"/>
      <c r="AF37" s="2"/>
      <c r="AG37" s="2"/>
      <c r="AH37" s="2"/>
      <c r="AI37" s="2"/>
      <c r="AJ37" s="2"/>
      <c r="AK37" s="2"/>
      <c r="AL37" s="2"/>
      <c r="AM37" s="2"/>
      <c r="AN37" s="2"/>
      <c r="AO37" s="2"/>
      <c r="AP37" s="2"/>
      <c r="AQ37" s="2"/>
      <c r="AR37" s="2"/>
      <c r="AS37" s="2"/>
      <c r="AT37" s="2"/>
      <c r="BC37" s="2"/>
    </row>
    <row r="38" s="1" customFormat="1" spans="1:55">
      <c r="A38" s="3" t="s">
        <v>255</v>
      </c>
      <c r="B38" s="2">
        <f t="shared" si="30"/>
        <v>49.9243580276592</v>
      </c>
      <c r="C38" s="2">
        <f t="shared" si="31"/>
        <v>1.13584135979067</v>
      </c>
      <c r="D38" s="2">
        <f t="shared" si="32"/>
        <v>1.64171761932357</v>
      </c>
      <c r="E38" s="2">
        <f t="shared" si="33"/>
        <v>1.99633973466656</v>
      </c>
      <c r="F38" s="2">
        <v>122</v>
      </c>
      <c r="G38" s="2">
        <v>118</v>
      </c>
      <c r="H38" s="2">
        <v>116</v>
      </c>
      <c r="I38" s="2">
        <f t="shared" si="34"/>
        <v>0.194617830441576</v>
      </c>
      <c r="J38" s="2">
        <f t="shared" si="35"/>
        <v>0.18116424424986</v>
      </c>
      <c r="K38" s="2">
        <f t="shared" si="36"/>
        <v>0.174647403655585</v>
      </c>
      <c r="L38" s="4">
        <f t="array" ref="L38:N38">TRANSPOSE(MMULT(R$3:T$5,TRANSPOSE(I38:K38)))</f>
        <v>0.176568583377689</v>
      </c>
      <c r="M38" s="4">
        <v>0.183553960783312</v>
      </c>
      <c r="N38" s="4">
        <v>0.191353259216739</v>
      </c>
      <c r="O38" s="2">
        <f t="shared" si="27"/>
        <v>0.185763896241651</v>
      </c>
      <c r="P38" s="2">
        <f t="shared" si="28"/>
        <v>0.183553960783312</v>
      </c>
      <c r="Q38" s="2">
        <f t="shared" si="29"/>
        <v>0.175714654928135</v>
      </c>
      <c r="R38" s="2">
        <f t="shared" si="37"/>
        <v>0.570585113992505</v>
      </c>
      <c r="S38" s="2">
        <f t="shared" si="38"/>
        <v>0.568313431272924</v>
      </c>
      <c r="T38" s="2">
        <f t="shared" si="39"/>
        <v>0.560104843176306</v>
      </c>
      <c r="U38" s="2">
        <f t="shared" si="40"/>
        <v>49.9243580276592</v>
      </c>
      <c r="V38" s="2">
        <f t="shared" si="41"/>
        <v>1.13584135979067</v>
      </c>
      <c r="W38" s="2">
        <f t="shared" si="42"/>
        <v>1.64171761932357</v>
      </c>
      <c r="AE38" s="2"/>
      <c r="AF38" s="2"/>
      <c r="AG38" s="2"/>
      <c r="AH38" s="2"/>
      <c r="AI38" s="2"/>
      <c r="AJ38" s="2"/>
      <c r="AK38" s="2"/>
      <c r="AL38" s="2"/>
      <c r="AM38" s="2"/>
      <c r="AN38" s="2"/>
      <c r="AO38" s="2"/>
      <c r="AP38" s="2"/>
      <c r="AQ38" s="2"/>
      <c r="AR38" s="2"/>
      <c r="AS38" s="2"/>
      <c r="AT38" s="2"/>
      <c r="BC38" s="2"/>
    </row>
    <row r="39" s="1" customFormat="1" spans="1:55">
      <c r="A39" s="3" t="s">
        <v>256</v>
      </c>
      <c r="B39" s="2">
        <f t="shared" si="30"/>
        <v>33.9679966857582</v>
      </c>
      <c r="C39" s="2">
        <f t="shared" si="31"/>
        <v>-0.427368671456374</v>
      </c>
      <c r="D39" s="2">
        <f t="shared" si="32"/>
        <v>1.17650625875096</v>
      </c>
      <c r="E39" s="2">
        <f t="shared" si="33"/>
        <v>1.2517231955279</v>
      </c>
      <c r="F39" s="2">
        <v>80</v>
      </c>
      <c r="G39" s="2">
        <v>80</v>
      </c>
      <c r="H39" s="2">
        <v>78</v>
      </c>
      <c r="I39" s="2">
        <f t="shared" si="34"/>
        <v>0.0802198203144683</v>
      </c>
      <c r="J39" s="2">
        <f t="shared" si="35"/>
        <v>0.0802198203144683</v>
      </c>
      <c r="K39" s="2">
        <f t="shared" si="36"/>
        <v>0.0761853814813079</v>
      </c>
      <c r="L39" s="4">
        <f t="array" ref="L39:N39">TRANSPOSE(MMULT(R$3:T$5,TRANSPOSE(I39:K39)))</f>
        <v>0.0755207229995166</v>
      </c>
      <c r="M39" s="4">
        <v>0.0799285338307141</v>
      </c>
      <c r="N39" s="4">
        <v>0.083524650211537</v>
      </c>
      <c r="O39" s="2">
        <f t="shared" si="27"/>
        <v>0.0794536801678239</v>
      </c>
      <c r="P39" s="2">
        <f t="shared" si="28"/>
        <v>0.0799285338307141</v>
      </c>
      <c r="Q39" s="2">
        <f t="shared" si="29"/>
        <v>0.0766984850427337</v>
      </c>
      <c r="R39" s="2">
        <f t="shared" si="37"/>
        <v>0.429903854775692</v>
      </c>
      <c r="S39" s="2">
        <f t="shared" si="38"/>
        <v>0.430758592118605</v>
      </c>
      <c r="T39" s="2">
        <f t="shared" si="39"/>
        <v>0.42487606082485</v>
      </c>
      <c r="U39" s="2">
        <f t="shared" si="40"/>
        <v>33.9679966857582</v>
      </c>
      <c r="V39" s="2">
        <f t="shared" si="41"/>
        <v>-0.427368671456374</v>
      </c>
      <c r="W39" s="2">
        <f t="shared" si="42"/>
        <v>1.17650625875096</v>
      </c>
      <c r="AE39" s="2"/>
      <c r="AF39" s="2"/>
      <c r="AG39" s="2"/>
      <c r="AH39" s="2"/>
      <c r="AI39" s="2"/>
      <c r="AJ39" s="2"/>
      <c r="AK39" s="2"/>
      <c r="AL39" s="2"/>
      <c r="AM39" s="2"/>
      <c r="AN39" s="2"/>
      <c r="AO39" s="2"/>
      <c r="AP39" s="2"/>
      <c r="AQ39" s="2"/>
      <c r="AR39" s="2"/>
      <c r="AS39" s="2"/>
      <c r="AT39" s="2"/>
      <c r="BC39" s="2"/>
    </row>
    <row r="40" s="1" customFormat="1" spans="1:55">
      <c r="A40" s="3" t="s">
        <v>257</v>
      </c>
      <c r="B40" s="2">
        <f t="shared" si="30"/>
        <v>16.8635287100651</v>
      </c>
      <c r="C40" s="2">
        <f t="shared" si="31"/>
        <v>1.38280298215276</v>
      </c>
      <c r="D40" s="2">
        <f t="shared" si="32"/>
        <v>-0.981008561244379</v>
      </c>
      <c r="E40" s="2">
        <f t="shared" si="33"/>
        <v>1.69544150140468</v>
      </c>
      <c r="F40" s="2">
        <v>43</v>
      </c>
      <c r="G40" s="2">
        <v>41</v>
      </c>
      <c r="H40" s="2">
        <v>43</v>
      </c>
      <c r="I40" s="2">
        <f t="shared" si="34"/>
        <v>0.0241576324485048</v>
      </c>
      <c r="J40" s="2">
        <f t="shared" si="35"/>
        <v>0.0221738847933874</v>
      </c>
      <c r="K40" s="2">
        <f t="shared" si="36"/>
        <v>0.0241576324485048</v>
      </c>
      <c r="L40" s="4">
        <f t="array" ref="L40:N40">TRANSPOSE(MMULT(R$3:T$5,TRANSPOSE(I40:K40)))</f>
        <v>0.0222524414808338</v>
      </c>
      <c r="M40" s="4">
        <v>0.0227388561255648</v>
      </c>
      <c r="N40" s="4">
        <v>0.0260711990159317</v>
      </c>
      <c r="O40" s="2">
        <f t="shared" si="27"/>
        <v>0.0234113008741018</v>
      </c>
      <c r="P40" s="2">
        <f t="shared" si="28"/>
        <v>0.0227388561255648</v>
      </c>
      <c r="Q40" s="2">
        <f t="shared" si="29"/>
        <v>0.0239404949641246</v>
      </c>
      <c r="R40" s="2">
        <f t="shared" si="37"/>
        <v>0.286071887947625</v>
      </c>
      <c r="S40" s="2">
        <f t="shared" si="38"/>
        <v>0.28330628198332</v>
      </c>
      <c r="T40" s="2">
        <f t="shared" si="39"/>
        <v>0.288211324789542</v>
      </c>
      <c r="U40" s="2">
        <f t="shared" si="40"/>
        <v>16.8635287100651</v>
      </c>
      <c r="V40" s="2">
        <f t="shared" si="41"/>
        <v>1.38280298215276</v>
      </c>
      <c r="W40" s="2">
        <f t="shared" si="42"/>
        <v>-0.981008561244379</v>
      </c>
      <c r="AE40" s="2"/>
      <c r="AF40" s="2"/>
      <c r="AG40" s="2"/>
      <c r="AH40" s="2"/>
      <c r="AI40" s="2"/>
      <c r="AJ40" s="2"/>
      <c r="AK40" s="2"/>
      <c r="AL40" s="2"/>
      <c r="AM40" s="2"/>
      <c r="AN40" s="2"/>
      <c r="AO40" s="2"/>
      <c r="AP40" s="2"/>
      <c r="AQ40" s="2"/>
      <c r="AR40" s="2"/>
      <c r="AS40" s="2"/>
      <c r="AT40" s="2"/>
      <c r="BC40" s="2"/>
    </row>
    <row r="41" s="1" customFormat="1" spans="1:55">
      <c r="A41" s="3" t="s">
        <v>258</v>
      </c>
      <c r="B41" s="2">
        <f t="shared" si="30"/>
        <v>49.1080494290408</v>
      </c>
      <c r="C41" s="2">
        <f t="shared" si="31"/>
        <v>-17.5456235098354</v>
      </c>
      <c r="D41" s="2">
        <f t="shared" si="32"/>
        <v>-25.3700401132194</v>
      </c>
      <c r="E41" s="2">
        <f t="shared" si="33"/>
        <v>30.846196519105</v>
      </c>
      <c r="F41" s="2">
        <v>0</v>
      </c>
      <c r="G41" s="2">
        <v>127</v>
      </c>
      <c r="H41" s="2">
        <v>159</v>
      </c>
      <c r="I41" s="2">
        <f t="shared" si="34"/>
        <v>0</v>
      </c>
      <c r="J41" s="2">
        <f t="shared" si="35"/>
        <v>0.212230757414055</v>
      </c>
      <c r="K41" s="2">
        <f t="shared" si="36"/>
        <v>0.34670405635503</v>
      </c>
      <c r="L41" s="4">
        <f t="array" ref="L41:N41">TRANSPOSE(MMULT(R$3:T$5,TRANSPOSE(I41:K41)))</f>
        <v>0.138473801023349</v>
      </c>
      <c r="M41" s="4">
        <v>0.176819470571365</v>
      </c>
      <c r="N41" s="4">
        <v>0.354840111849211</v>
      </c>
      <c r="O41" s="2">
        <f t="shared" si="27"/>
        <v>0.145685219382797</v>
      </c>
      <c r="P41" s="2">
        <f t="shared" si="28"/>
        <v>0.176819470571365</v>
      </c>
      <c r="Q41" s="2">
        <f t="shared" si="29"/>
        <v>0.325840323093858</v>
      </c>
      <c r="R41" s="2">
        <f t="shared" si="37"/>
        <v>0.526185041161715</v>
      </c>
      <c r="S41" s="2">
        <f t="shared" si="38"/>
        <v>0.561276288181386</v>
      </c>
      <c r="T41" s="2">
        <f t="shared" si="39"/>
        <v>0.688126488747483</v>
      </c>
      <c r="U41" s="2">
        <f t="shared" si="40"/>
        <v>49.1080494290408</v>
      </c>
      <c r="V41" s="2">
        <f t="shared" si="41"/>
        <v>-17.5456235098354</v>
      </c>
      <c r="W41" s="2">
        <f t="shared" si="42"/>
        <v>-25.3700401132194</v>
      </c>
      <c r="AE41" s="2"/>
      <c r="AF41" s="2"/>
      <c r="AG41" s="2"/>
      <c r="AH41" s="2"/>
      <c r="AI41" s="2"/>
      <c r="AJ41" s="2"/>
      <c r="AK41" s="2"/>
      <c r="AL41" s="2"/>
      <c r="AM41" s="2"/>
      <c r="AN41" s="2"/>
      <c r="AO41" s="2"/>
      <c r="AP41" s="2"/>
      <c r="AQ41" s="2"/>
      <c r="AR41" s="2"/>
      <c r="AS41" s="2"/>
      <c r="AT41" s="2"/>
      <c r="BC41" s="2"/>
    </row>
    <row r="42" s="1" customFormat="1" spans="1:55">
      <c r="A42" s="3" t="s">
        <v>259</v>
      </c>
      <c r="B42" s="2">
        <f t="shared" si="30"/>
        <v>49.837519016696</v>
      </c>
      <c r="C42" s="2">
        <f t="shared" si="31"/>
        <v>54.227931354818</v>
      </c>
      <c r="D42" s="2">
        <f t="shared" si="32"/>
        <v>-14.817726177485</v>
      </c>
      <c r="E42" s="2">
        <f t="shared" si="33"/>
        <v>56.2159545689102</v>
      </c>
      <c r="F42" s="2">
        <v>192</v>
      </c>
      <c r="G42" s="2">
        <v>75</v>
      </c>
      <c r="H42" s="2">
        <v>145</v>
      </c>
      <c r="I42" s="2">
        <f t="shared" si="34"/>
        <v>0.527115125705813</v>
      </c>
      <c r="J42" s="2">
        <f t="shared" si="35"/>
        <v>0.0703600956965959</v>
      </c>
      <c r="K42" s="2">
        <f t="shared" si="36"/>
        <v>0.283148740429992</v>
      </c>
      <c r="L42" s="4">
        <f t="array" ref="L42:N42">TRANSPOSE(MMULT(R$3:T$5,TRANSPOSE(I42:K42)))</f>
        <v>0.293651395709794</v>
      </c>
      <c r="M42" s="4">
        <v>0.182829555226307</v>
      </c>
      <c r="N42" s="4">
        <v>0.287693123111864</v>
      </c>
      <c r="O42" s="2">
        <f t="shared" si="27"/>
        <v>0.308944130152334</v>
      </c>
      <c r="P42" s="2">
        <f t="shared" si="28"/>
        <v>0.182829555226307</v>
      </c>
      <c r="Q42" s="2">
        <f t="shared" si="29"/>
        <v>0.264181012958553</v>
      </c>
      <c r="R42" s="2">
        <f t="shared" si="37"/>
        <v>0.676020681819084</v>
      </c>
      <c r="S42" s="2">
        <f t="shared" si="38"/>
        <v>0.567564819109448</v>
      </c>
      <c r="T42" s="2">
        <f t="shared" si="39"/>
        <v>0.641653449996873</v>
      </c>
      <c r="U42" s="2">
        <f t="shared" si="40"/>
        <v>49.837519016696</v>
      </c>
      <c r="V42" s="2">
        <f t="shared" si="41"/>
        <v>54.227931354818</v>
      </c>
      <c r="W42" s="2">
        <f t="shared" si="42"/>
        <v>-14.817726177485</v>
      </c>
      <c r="AE42" s="2"/>
      <c r="AF42" s="2"/>
      <c r="AG42" s="2"/>
      <c r="AH42" s="2"/>
      <c r="AI42" s="2"/>
      <c r="AJ42" s="2"/>
      <c r="AK42" s="2"/>
      <c r="AL42" s="2"/>
      <c r="AM42" s="2"/>
      <c r="AN42" s="2"/>
      <c r="AO42" s="2"/>
      <c r="AP42" s="2"/>
      <c r="AQ42" s="2"/>
      <c r="AR42" s="2"/>
      <c r="AS42" s="2"/>
      <c r="AT42" s="2"/>
      <c r="BC42" s="2"/>
    </row>
    <row r="43" s="1" customFormat="1" spans="1:55">
      <c r="A43" s="3" t="s">
        <v>260</v>
      </c>
      <c r="B43" s="2">
        <f t="shared" si="30"/>
        <v>83.4818880304904</v>
      </c>
      <c r="C43" s="2">
        <f t="shared" si="31"/>
        <v>-1.11242495167524</v>
      </c>
      <c r="D43" s="2">
        <f t="shared" si="32"/>
        <v>84.276870989503</v>
      </c>
      <c r="E43" s="2">
        <f t="shared" si="33"/>
        <v>84.2842124781055</v>
      </c>
      <c r="F43" s="2">
        <v>245</v>
      </c>
      <c r="G43" s="2">
        <v>205</v>
      </c>
      <c r="H43" s="2">
        <v>0</v>
      </c>
      <c r="I43" s="2">
        <f t="shared" si="34"/>
        <v>0.913098651793419</v>
      </c>
      <c r="J43" s="2">
        <f t="shared" si="35"/>
        <v>0.610495570807865</v>
      </c>
      <c r="K43" s="2">
        <f t="shared" si="36"/>
        <v>0</v>
      </c>
      <c r="L43" s="4">
        <f t="array" ref="L43:N43">TRANSPOSE(MMULT(R$3:T$5,TRANSPOSE(I43:K43)))</f>
        <v>0.594875100120498</v>
      </c>
      <c r="M43" s="4">
        <v>0.630751205613066</v>
      </c>
      <c r="N43" s="4">
        <v>0.0903938760199105</v>
      </c>
      <c r="O43" s="2">
        <f t="shared" si="27"/>
        <v>0.62585491859074</v>
      </c>
      <c r="P43" s="2">
        <f t="shared" si="28"/>
        <v>0.630751205613066</v>
      </c>
      <c r="Q43" s="2">
        <f t="shared" si="29"/>
        <v>0.08300631406787</v>
      </c>
      <c r="R43" s="2">
        <f t="shared" si="37"/>
        <v>0.855377633118118</v>
      </c>
      <c r="S43" s="2">
        <f t="shared" si="38"/>
        <v>0.857602483021469</v>
      </c>
      <c r="T43" s="2">
        <f t="shared" si="39"/>
        <v>0.436218128073954</v>
      </c>
      <c r="U43" s="2">
        <f t="shared" si="40"/>
        <v>83.4818880304904</v>
      </c>
      <c r="V43" s="2">
        <f t="shared" si="41"/>
        <v>-1.11242495167524</v>
      </c>
      <c r="W43" s="2">
        <f t="shared" si="42"/>
        <v>84.276870989503</v>
      </c>
      <c r="AE43" s="2"/>
      <c r="AF43" s="2"/>
      <c r="AG43" s="2"/>
      <c r="AH43" s="2"/>
      <c r="AI43" s="2"/>
      <c r="AJ43" s="2"/>
      <c r="AK43" s="2"/>
      <c r="AL43" s="2"/>
      <c r="AM43" s="2"/>
      <c r="AN43" s="2"/>
      <c r="AO43" s="2"/>
      <c r="AP43" s="2"/>
      <c r="AQ43" s="2"/>
      <c r="AR43" s="2"/>
      <c r="AS43" s="2"/>
      <c r="AT43" s="2"/>
      <c r="BC43" s="2"/>
    </row>
    <row r="44" s="1" customFormat="1" spans="1:55">
      <c r="A44" s="3" t="s">
        <v>261</v>
      </c>
      <c r="B44" s="2">
        <f t="shared" si="30"/>
        <v>40.2739626032229</v>
      </c>
      <c r="C44" s="2">
        <f t="shared" si="31"/>
        <v>60.743814170717</v>
      </c>
      <c r="D44" s="2">
        <f t="shared" si="32"/>
        <v>29.3582606195626</v>
      </c>
      <c r="E44" s="2">
        <f t="shared" si="33"/>
        <v>67.4664244392183</v>
      </c>
      <c r="F44" s="2">
        <v>186</v>
      </c>
      <c r="G44" s="2">
        <v>26</v>
      </c>
      <c r="H44" s="2">
        <v>51</v>
      </c>
      <c r="I44" s="2">
        <f t="shared" si="34"/>
        <v>0.491020849847836</v>
      </c>
      <c r="J44" s="2">
        <f t="shared" si="35"/>
        <v>0.0103298230296269</v>
      </c>
      <c r="K44" s="2">
        <f t="shared" si="36"/>
        <v>0.0331047665708851</v>
      </c>
      <c r="L44" s="4">
        <f t="array" ref="L44:N44">TRANSPOSE(MMULT(R$3:T$5,TRANSPOSE(I44:K44)))</f>
        <v>0.212166353558687</v>
      </c>
      <c r="M44" s="4">
        <v>0.114169086254857</v>
      </c>
      <c r="N44" s="4">
        <v>0.042174097932821</v>
      </c>
      <c r="O44" s="2">
        <f t="shared" si="27"/>
        <v>0.223215521892358</v>
      </c>
      <c r="P44" s="2">
        <f t="shared" si="28"/>
        <v>0.114169086254857</v>
      </c>
      <c r="Q44" s="2">
        <f t="shared" si="29"/>
        <v>0.0387273626564013</v>
      </c>
      <c r="R44" s="2">
        <f t="shared" si="37"/>
        <v>0.606607995610597</v>
      </c>
      <c r="S44" s="2">
        <f t="shared" si="38"/>
        <v>0.485120367269163</v>
      </c>
      <c r="T44" s="2">
        <f t="shared" si="39"/>
        <v>0.33832906417135</v>
      </c>
      <c r="U44" s="2">
        <f t="shared" si="40"/>
        <v>40.2739626032229</v>
      </c>
      <c r="V44" s="2">
        <f t="shared" si="41"/>
        <v>60.743814170717</v>
      </c>
      <c r="W44" s="2">
        <f t="shared" si="42"/>
        <v>29.3582606195626</v>
      </c>
      <c r="AE44" s="2"/>
      <c r="AF44" s="2"/>
      <c r="AG44" s="2"/>
      <c r="AH44" s="2"/>
      <c r="AI44" s="2"/>
      <c r="AJ44" s="2"/>
      <c r="AK44" s="2"/>
      <c r="AL44" s="2"/>
      <c r="AM44" s="2"/>
      <c r="AN44" s="2"/>
      <c r="AO44" s="2"/>
      <c r="AP44" s="2"/>
      <c r="AQ44" s="2"/>
      <c r="AR44" s="2"/>
      <c r="AS44" s="2"/>
      <c r="AT44" s="2"/>
      <c r="BC44" s="2"/>
    </row>
    <row r="45" s="1" customFormat="1" spans="1:55">
      <c r="A45" s="3" t="s">
        <v>262</v>
      </c>
      <c r="B45" s="2">
        <f t="shared" si="30"/>
        <v>53.8117973297669</v>
      </c>
      <c r="C45" s="2">
        <f t="shared" si="31"/>
        <v>-44.0180904071443</v>
      </c>
      <c r="D45" s="2">
        <f t="shared" si="32"/>
        <v>35.3020169343455</v>
      </c>
      <c r="E45" s="2">
        <f t="shared" si="33"/>
        <v>56.4253904082581</v>
      </c>
      <c r="F45" s="2">
        <v>57</v>
      </c>
      <c r="G45" s="2">
        <v>146</v>
      </c>
      <c r="H45" s="2">
        <v>64</v>
      </c>
      <c r="I45" s="2">
        <f t="shared" si="34"/>
        <v>0.0409151969068532</v>
      </c>
      <c r="J45" s="2">
        <f t="shared" si="35"/>
        <v>0.287440837726917</v>
      </c>
      <c r="K45" s="2">
        <f t="shared" si="36"/>
        <v>0.0512694583740432</v>
      </c>
      <c r="L45" s="4">
        <f t="array" ref="L45:N45">TRANSPOSE(MMULT(R$3:T$5,TRANSPOSE(I45:K45)))</f>
        <v>0.128916408012047</v>
      </c>
      <c r="M45" s="4">
        <v>0.217977912899294</v>
      </c>
      <c r="N45" s="4">
        <v>0.0837842313418789</v>
      </c>
      <c r="O45" s="2">
        <f t="shared" si="27"/>
        <v>0.135630097855915</v>
      </c>
      <c r="P45" s="2">
        <f t="shared" si="28"/>
        <v>0.217977912899294</v>
      </c>
      <c r="Q45" s="2">
        <f t="shared" si="29"/>
        <v>0.0769368515536078</v>
      </c>
      <c r="R45" s="2">
        <f t="shared" si="37"/>
        <v>0.513789658235427</v>
      </c>
      <c r="S45" s="2">
        <f t="shared" si="38"/>
        <v>0.601825839049715</v>
      </c>
      <c r="T45" s="2">
        <f t="shared" si="39"/>
        <v>0.425315754377988</v>
      </c>
      <c r="U45" s="2">
        <f t="shared" si="40"/>
        <v>53.8117973297669</v>
      </c>
      <c r="V45" s="2">
        <f t="shared" si="41"/>
        <v>-44.0180904071443</v>
      </c>
      <c r="W45" s="2">
        <f t="shared" si="42"/>
        <v>35.3020169343455</v>
      </c>
      <c r="AE45" s="2"/>
      <c r="AF45" s="2"/>
      <c r="AG45" s="2"/>
      <c r="AH45" s="2"/>
      <c r="AI45" s="2"/>
      <c r="AJ45" s="2"/>
      <c r="AK45" s="2"/>
      <c r="AL45" s="2"/>
      <c r="AM45" s="2"/>
      <c r="AN45" s="2"/>
      <c r="AO45" s="2"/>
      <c r="AP45" s="2"/>
      <c r="AQ45" s="2"/>
      <c r="AR45" s="2"/>
      <c r="AS45" s="2"/>
      <c r="AT45" s="2"/>
      <c r="BC45" s="2"/>
    </row>
    <row r="46" s="1" customFormat="1" spans="1:55">
      <c r="A46" s="3" t="s">
        <v>263</v>
      </c>
      <c r="B46" s="2">
        <f t="shared" si="30"/>
        <v>25.8276746101707</v>
      </c>
      <c r="C46" s="2">
        <f t="shared" si="31"/>
        <v>20.3317437061542</v>
      </c>
      <c r="D46" s="2">
        <f t="shared" si="32"/>
        <v>-47.8502845760711</v>
      </c>
      <c r="E46" s="2">
        <f t="shared" si="33"/>
        <v>51.9906677793595</v>
      </c>
      <c r="F46" s="2">
        <v>25</v>
      </c>
      <c r="G46" s="2">
        <v>55</v>
      </c>
      <c r="H46" s="2">
        <v>135</v>
      </c>
      <c r="I46" s="2">
        <f t="shared" si="34"/>
        <v>0.00972121732023785</v>
      </c>
      <c r="J46" s="2">
        <f t="shared" si="35"/>
        <v>0.0382043715953465</v>
      </c>
      <c r="K46" s="2">
        <f t="shared" si="36"/>
        <v>0.242281122465555</v>
      </c>
      <c r="L46" s="4">
        <f t="array" ref="L46:N46">TRANSPOSE(MMULT(R$3:T$5,TRANSPOSE(I46:K46)))</f>
        <v>0.0614026559103946</v>
      </c>
      <c r="M46" s="4">
        <v>0.0468831944092874</v>
      </c>
      <c r="N46" s="4">
        <v>0.235029787491956</v>
      </c>
      <c r="O46" s="2">
        <f t="shared" si="27"/>
        <v>0.0646003744454441</v>
      </c>
      <c r="P46" s="2">
        <f t="shared" si="28"/>
        <v>0.0468831944092874</v>
      </c>
      <c r="Q46" s="2">
        <f t="shared" si="29"/>
        <v>0.215821659772228</v>
      </c>
      <c r="R46" s="2">
        <f t="shared" si="37"/>
        <v>0.401246889224125</v>
      </c>
      <c r="S46" s="2">
        <f t="shared" si="38"/>
        <v>0.360583401811816</v>
      </c>
      <c r="T46" s="2">
        <f t="shared" si="39"/>
        <v>0.599834824692172</v>
      </c>
      <c r="U46" s="2">
        <f t="shared" si="40"/>
        <v>25.8276746101707</v>
      </c>
      <c r="V46" s="2">
        <f t="shared" si="41"/>
        <v>20.3317437061542</v>
      </c>
      <c r="W46" s="2">
        <f t="shared" si="42"/>
        <v>-47.8502845760711</v>
      </c>
      <c r="AE46" s="2"/>
      <c r="AF46" s="2"/>
      <c r="AG46" s="2"/>
      <c r="AH46" s="2"/>
      <c r="AI46" s="2"/>
      <c r="AJ46" s="2"/>
      <c r="AK46" s="2"/>
      <c r="AL46" s="2"/>
      <c r="AM46" s="2"/>
      <c r="AN46" s="2"/>
      <c r="AO46" s="2"/>
      <c r="AP46" s="2"/>
      <c r="AQ46" s="2"/>
      <c r="AR46" s="2"/>
      <c r="AS46" s="2"/>
      <c r="AT46" s="2"/>
      <c r="BC46" s="2"/>
    </row>
    <row r="47" s="1" customFormat="1" spans="1:55">
      <c r="A47" s="3" t="s">
        <v>264</v>
      </c>
      <c r="B47" s="2">
        <f t="shared" si="30"/>
        <v>60.4187309921748</v>
      </c>
      <c r="C47" s="2">
        <f t="shared" si="31"/>
        <v>35.2376442491195</v>
      </c>
      <c r="D47" s="2">
        <f t="shared" si="32"/>
        <v>60.4175772667995</v>
      </c>
      <c r="E47" s="2">
        <f t="shared" si="33"/>
        <v>69.9426566196709</v>
      </c>
      <c r="F47" s="2">
        <v>222</v>
      </c>
      <c r="G47" s="2">
        <v>118</v>
      </c>
      <c r="H47" s="2">
        <v>32</v>
      </c>
      <c r="I47" s="2">
        <f t="shared" si="34"/>
        <v>0.730460740090354</v>
      </c>
      <c r="J47" s="2">
        <f t="shared" si="35"/>
        <v>0.18116424424986</v>
      </c>
      <c r="K47" s="2">
        <f t="shared" si="36"/>
        <v>0.0144438435960925</v>
      </c>
      <c r="L47" s="4">
        <f t="array" ref="L47:N47">TRANSPOSE(MMULT(R$3:T$5,TRANSPOSE(I47:K47)))</f>
        <v>0.368633456726106</v>
      </c>
      <c r="M47" s="4">
        <v>0.285907466338347</v>
      </c>
      <c r="N47" s="4">
        <v>0.0494215435364131</v>
      </c>
      <c r="O47" s="2">
        <f t="shared" si="27"/>
        <v>0.387831095976966</v>
      </c>
      <c r="P47" s="2">
        <f t="shared" si="28"/>
        <v>0.285907466338347</v>
      </c>
      <c r="Q47" s="2">
        <f t="shared" si="29"/>
        <v>0.0453825009517109</v>
      </c>
      <c r="R47" s="2">
        <f t="shared" si="37"/>
        <v>0.729257452223883</v>
      </c>
      <c r="S47" s="2">
        <f t="shared" si="38"/>
        <v>0.658782163725645</v>
      </c>
      <c r="T47" s="2">
        <f t="shared" si="39"/>
        <v>0.356694277391647</v>
      </c>
      <c r="U47" s="2">
        <f t="shared" si="40"/>
        <v>60.4187309921748</v>
      </c>
      <c r="V47" s="2">
        <f t="shared" si="41"/>
        <v>35.2376442491195</v>
      </c>
      <c r="W47" s="2">
        <f t="shared" si="42"/>
        <v>60.4175772667995</v>
      </c>
      <c r="AE47" s="2"/>
      <c r="AF47" s="2"/>
      <c r="AG47" s="2"/>
      <c r="AH47" s="2"/>
      <c r="AI47" s="2"/>
      <c r="AJ47" s="2"/>
      <c r="AK47" s="2"/>
      <c r="AL47" s="2"/>
      <c r="AM47" s="2"/>
      <c r="AN47" s="2"/>
      <c r="AO47" s="2"/>
      <c r="AP47" s="2"/>
      <c r="AQ47" s="2"/>
      <c r="AR47" s="2"/>
      <c r="AS47" s="2"/>
      <c r="AT47" s="2"/>
      <c r="BC47" s="2"/>
    </row>
    <row r="48" s="1" customFormat="1" spans="1:55">
      <c r="A48" s="3" t="s">
        <v>265</v>
      </c>
      <c r="B48" s="2">
        <f t="shared" si="30"/>
        <v>38.5198091065454</v>
      </c>
      <c r="C48" s="2">
        <f t="shared" si="31"/>
        <v>12.245003588894</v>
      </c>
      <c r="D48" s="2">
        <f t="shared" si="32"/>
        <v>-41.9440098565783</v>
      </c>
      <c r="E48" s="2">
        <f t="shared" si="33"/>
        <v>43.694851821934</v>
      </c>
      <c r="F48" s="2">
        <v>58</v>
      </c>
      <c r="G48" s="2">
        <v>88</v>
      </c>
      <c r="H48" s="2">
        <v>159</v>
      </c>
      <c r="I48" s="2">
        <f t="shared" si="34"/>
        <v>0.0423114106208097</v>
      </c>
      <c r="J48" s="2">
        <f t="shared" si="35"/>
        <v>0.0975873471418624</v>
      </c>
      <c r="K48" s="2">
        <f t="shared" si="36"/>
        <v>0.34670405635503</v>
      </c>
      <c r="L48" s="4">
        <f t="array" ref="L48:N48">TRANSPOSE(MMULT(R$3:T$5,TRANSPOSE(I48:K48)))</f>
        <v>0.114926543250035</v>
      </c>
      <c r="M48" s="4">
        <v>0.103821909442677</v>
      </c>
      <c r="N48" s="4">
        <v>0.341991227569747</v>
      </c>
      <c r="O48" s="2">
        <f t="shared" si="27"/>
        <v>0.120911670962688</v>
      </c>
      <c r="P48" s="2">
        <f t="shared" si="28"/>
        <v>0.103821909442677</v>
      </c>
      <c r="Q48" s="2">
        <f t="shared" si="29"/>
        <v>0.314041531285351</v>
      </c>
      <c r="R48" s="2">
        <f t="shared" si="37"/>
        <v>0.494488361544559</v>
      </c>
      <c r="S48" s="2">
        <f t="shared" si="38"/>
        <v>0.469998354366771</v>
      </c>
      <c r="T48" s="2">
        <f t="shared" si="39"/>
        <v>0.679718403649662</v>
      </c>
      <c r="U48" s="2">
        <f t="shared" si="40"/>
        <v>38.5198091065454</v>
      </c>
      <c r="V48" s="2">
        <f t="shared" si="41"/>
        <v>12.245003588894</v>
      </c>
      <c r="W48" s="2">
        <f t="shared" si="42"/>
        <v>-41.9440098565783</v>
      </c>
      <c r="AE48" s="2"/>
      <c r="AF48" s="2"/>
      <c r="AG48" s="2"/>
      <c r="AH48" s="2"/>
      <c r="AI48" s="2"/>
      <c r="AJ48" s="2"/>
      <c r="AK48" s="2"/>
      <c r="AL48" s="2"/>
      <c r="AM48" s="2"/>
      <c r="AN48" s="2"/>
      <c r="AO48" s="2"/>
      <c r="AP48" s="2"/>
      <c r="AQ48" s="2"/>
      <c r="AR48" s="2"/>
      <c r="AS48" s="2"/>
      <c r="AT48" s="2"/>
      <c r="BC48" s="2"/>
    </row>
    <row r="49" s="1" customFormat="1" spans="1:55">
      <c r="A49" s="3" t="s">
        <v>266</v>
      </c>
      <c r="B49" s="2">
        <f t="shared" si="30"/>
        <v>49.5207077496697</v>
      </c>
      <c r="C49" s="2">
        <f t="shared" si="31"/>
        <v>47.7469998919504</v>
      </c>
      <c r="D49" s="2">
        <f t="shared" si="32"/>
        <v>14.8385319367813</v>
      </c>
      <c r="E49" s="2">
        <f t="shared" si="33"/>
        <v>49.9995802854463</v>
      </c>
      <c r="F49" s="2">
        <v>195</v>
      </c>
      <c r="G49" s="2">
        <v>79</v>
      </c>
      <c r="H49" s="2">
        <v>95</v>
      </c>
      <c r="I49" s="2">
        <f t="shared" si="34"/>
        <v>0.545724461370187</v>
      </c>
      <c r="J49" s="2">
        <f t="shared" si="35"/>
        <v>0.0781874218051864</v>
      </c>
      <c r="K49" s="2">
        <f t="shared" si="36"/>
        <v>0.114435373826974</v>
      </c>
      <c r="L49" s="4">
        <f t="array" ref="L49:N49">TRANSPOSE(MMULT(R$3:T$5,TRANSPOSE(I49:K49)))</f>
        <v>0.273672174882368</v>
      </c>
      <c r="M49" s="4">
        <v>0.180202898552678</v>
      </c>
      <c r="N49" s="4">
        <v>0.128623245606161</v>
      </c>
      <c r="O49" s="2">
        <f t="shared" si="27"/>
        <v>0.287924434384396</v>
      </c>
      <c r="P49" s="2">
        <f t="shared" si="28"/>
        <v>0.180202898552678</v>
      </c>
      <c r="Q49" s="2">
        <f t="shared" si="29"/>
        <v>0.118111336644776</v>
      </c>
      <c r="R49" s="2">
        <f t="shared" si="37"/>
        <v>0.660327687281053</v>
      </c>
      <c r="S49" s="2">
        <f t="shared" si="38"/>
        <v>0.564833687497152</v>
      </c>
      <c r="T49" s="2">
        <f t="shared" si="39"/>
        <v>0.490641027813246</v>
      </c>
      <c r="U49" s="2">
        <f t="shared" si="40"/>
        <v>49.5207077496697</v>
      </c>
      <c r="V49" s="2">
        <f t="shared" si="41"/>
        <v>47.7469998919504</v>
      </c>
      <c r="W49" s="2">
        <f t="shared" si="42"/>
        <v>14.8385319367813</v>
      </c>
      <c r="AE49" s="2"/>
      <c r="AF49" s="2"/>
      <c r="AG49" s="2"/>
      <c r="AH49" s="2"/>
      <c r="AI49" s="2"/>
      <c r="AJ49" s="2"/>
      <c r="AK49" s="2"/>
      <c r="AL49" s="2"/>
      <c r="AM49" s="2"/>
      <c r="AN49" s="2"/>
      <c r="AO49" s="2"/>
      <c r="AP49" s="2"/>
      <c r="AQ49" s="2"/>
      <c r="AR49" s="2"/>
      <c r="AS49" s="2"/>
      <c r="AT49" s="2"/>
      <c r="BC49" s="2"/>
    </row>
    <row r="50" s="1" customFormat="1" spans="1:55">
      <c r="A50" s="3" t="s">
        <v>267</v>
      </c>
      <c r="B50" s="2">
        <f t="shared" si="30"/>
        <v>29.1733460372807</v>
      </c>
      <c r="C50" s="2">
        <f t="shared" si="31"/>
        <v>21.463552189932</v>
      </c>
      <c r="D50" s="2">
        <f t="shared" si="32"/>
        <v>-23.9381268630554</v>
      </c>
      <c r="E50" s="2">
        <f t="shared" si="33"/>
        <v>32.1514850406893</v>
      </c>
      <c r="F50" s="2">
        <v>83</v>
      </c>
      <c r="G50" s="2">
        <v>58</v>
      </c>
      <c r="H50" s="2">
        <v>106</v>
      </c>
      <c r="I50" s="2">
        <f t="shared" si="34"/>
        <v>0.0865004620365498</v>
      </c>
      <c r="J50" s="2">
        <f t="shared" si="35"/>
        <v>0.0423114106208097</v>
      </c>
      <c r="K50" s="2">
        <f t="shared" si="36"/>
        <v>0.144128470858058</v>
      </c>
      <c r="L50" s="4">
        <f t="array" ref="L50:N50">TRANSPOSE(MMULT(R$3:T$5,TRANSPOSE(I50:K50)))</f>
        <v>0.0768185399717541</v>
      </c>
      <c r="M50" s="4">
        <v>0.0590571947009253</v>
      </c>
      <c r="N50" s="4">
        <v>0.14370709061389</v>
      </c>
      <c r="O50" s="2">
        <f t="shared" si="27"/>
        <v>0.0808190846625503</v>
      </c>
      <c r="P50" s="2">
        <f t="shared" si="28"/>
        <v>0.0590571947009253</v>
      </c>
      <c r="Q50" s="2">
        <f t="shared" si="29"/>
        <v>0.13196243398888</v>
      </c>
      <c r="R50" s="2">
        <f t="shared" si="37"/>
        <v>0.432352501252973</v>
      </c>
      <c r="S50" s="2">
        <f t="shared" si="38"/>
        <v>0.389425396873109</v>
      </c>
      <c r="T50" s="2">
        <f t="shared" si="39"/>
        <v>0.509116031188386</v>
      </c>
      <c r="U50" s="2">
        <f t="shared" si="40"/>
        <v>29.1733460372807</v>
      </c>
      <c r="V50" s="2">
        <f t="shared" si="41"/>
        <v>21.463552189932</v>
      </c>
      <c r="W50" s="2">
        <f t="shared" si="42"/>
        <v>-23.9381268630554</v>
      </c>
      <c r="AE50" s="2"/>
      <c r="AF50" s="2"/>
      <c r="AG50" s="2"/>
      <c r="AH50" s="2"/>
      <c r="AI50" s="2"/>
      <c r="AJ50" s="2"/>
      <c r="AK50" s="2"/>
      <c r="AL50" s="2"/>
      <c r="AM50" s="2"/>
      <c r="AN50" s="2"/>
      <c r="AO50" s="2"/>
      <c r="AP50" s="2"/>
      <c r="AQ50" s="2"/>
      <c r="AR50" s="2"/>
      <c r="AS50" s="2"/>
      <c r="AT50" s="2"/>
      <c r="BC50" s="2"/>
    </row>
    <row r="51" s="1" customFormat="1" spans="1:55">
      <c r="A51" s="3" t="s">
        <v>268</v>
      </c>
      <c r="B51" s="2">
        <f t="shared" si="30"/>
        <v>71.8262150640432</v>
      </c>
      <c r="C51" s="2">
        <f t="shared" si="31"/>
        <v>-28.7347294600095</v>
      </c>
      <c r="D51" s="2">
        <f t="shared" si="32"/>
        <v>60.7405619425057</v>
      </c>
      <c r="E51" s="2">
        <f t="shared" si="33"/>
        <v>67.1944978568283</v>
      </c>
      <c r="F51" s="2">
        <v>157</v>
      </c>
      <c r="G51" s="2">
        <v>188</v>
      </c>
      <c r="H51" s="2">
        <v>54</v>
      </c>
      <c r="I51" s="2">
        <f t="shared" si="34"/>
        <v>0.33716361504833</v>
      </c>
      <c r="J51" s="2">
        <f t="shared" si="35"/>
        <v>0.502886458032569</v>
      </c>
      <c r="K51" s="2">
        <f t="shared" si="36"/>
        <v>0.0368894504011</v>
      </c>
      <c r="L51" s="4">
        <f t="array" ref="L51:N51">TRANSPOSE(MMULT(R$3:T$5,TRANSPOSE(I51:K51)))</f>
        <v>0.325537018035777</v>
      </c>
      <c r="M51" s="4">
        <v>0.434008797663128</v>
      </c>
      <c r="N51" s="4">
        <v>0.101514746174161</v>
      </c>
      <c r="O51" s="2">
        <f t="shared" si="27"/>
        <v>0.342490287254894</v>
      </c>
      <c r="P51" s="2">
        <f t="shared" si="28"/>
        <v>0.434008797663128</v>
      </c>
      <c r="Q51" s="2">
        <f t="shared" si="29"/>
        <v>0.0932183160460611</v>
      </c>
      <c r="R51" s="2">
        <f t="shared" si="37"/>
        <v>0.699653084735526</v>
      </c>
      <c r="S51" s="2">
        <f t="shared" si="38"/>
        <v>0.757122543655545</v>
      </c>
      <c r="T51" s="2">
        <f t="shared" si="39"/>
        <v>0.453419733943017</v>
      </c>
      <c r="U51" s="2">
        <f t="shared" si="40"/>
        <v>71.8262150640432</v>
      </c>
      <c r="V51" s="2">
        <f t="shared" si="41"/>
        <v>-28.7347294600095</v>
      </c>
      <c r="W51" s="2">
        <f t="shared" si="42"/>
        <v>60.7405619425057</v>
      </c>
      <c r="AE51" s="2"/>
      <c r="AF51" s="2"/>
      <c r="AG51" s="2"/>
      <c r="AH51" s="2"/>
      <c r="AI51" s="2"/>
      <c r="AJ51" s="2"/>
      <c r="AK51" s="2"/>
      <c r="AL51" s="2"/>
      <c r="AM51" s="2"/>
      <c r="AN51" s="2"/>
      <c r="AO51" s="2"/>
      <c r="AP51" s="2"/>
      <c r="AQ51" s="2"/>
      <c r="AR51" s="2"/>
      <c r="AS51" s="2"/>
      <c r="AT51" s="2"/>
      <c r="BC51" s="2"/>
    </row>
    <row r="52" s="1" customFormat="1" spans="1:55">
      <c r="A52" s="3" t="s">
        <v>269</v>
      </c>
      <c r="B52" s="2">
        <f t="shared" si="30"/>
        <v>71.3515950497579</v>
      </c>
      <c r="C52" s="2">
        <f t="shared" si="31"/>
        <v>20.7163532108529</v>
      </c>
      <c r="D52" s="2">
        <f t="shared" si="32"/>
        <v>71.8491733616051</v>
      </c>
      <c r="E52" s="2">
        <f t="shared" si="33"/>
        <v>74.7761392631553</v>
      </c>
      <c r="F52" s="2">
        <v>238</v>
      </c>
      <c r="G52" s="2">
        <v>158</v>
      </c>
      <c r="H52" s="2">
        <v>25</v>
      </c>
      <c r="I52" s="2">
        <f t="shared" si="34"/>
        <v>0.854992608124234</v>
      </c>
      <c r="J52" s="2">
        <f t="shared" si="35"/>
        <v>0.341914424908661</v>
      </c>
      <c r="K52" s="2">
        <f t="shared" si="36"/>
        <v>0.00972121732023785</v>
      </c>
      <c r="L52" s="4">
        <f t="array" ref="L52:N52">TRANSPOSE(MMULT(R$3:T$5,TRANSPOSE(I52:K52)))</f>
        <v>0.476622229664074</v>
      </c>
      <c r="M52" s="4">
        <v>0.427010497072408</v>
      </c>
      <c r="N52" s="4">
        <v>0.0664975738487962</v>
      </c>
      <c r="O52" s="2">
        <f t="shared" si="27"/>
        <v>0.501443692439847</v>
      </c>
      <c r="P52" s="2">
        <f t="shared" si="28"/>
        <v>0.427010497072408</v>
      </c>
      <c r="Q52" s="2">
        <f t="shared" si="29"/>
        <v>0.0610629695581232</v>
      </c>
      <c r="R52" s="2">
        <f t="shared" si="37"/>
        <v>0.794463698229964</v>
      </c>
      <c r="S52" s="2">
        <f t="shared" si="38"/>
        <v>0.753030991808258</v>
      </c>
      <c r="T52" s="2">
        <f t="shared" si="39"/>
        <v>0.393785125000233</v>
      </c>
      <c r="U52" s="2">
        <f t="shared" si="40"/>
        <v>71.3515950497579</v>
      </c>
      <c r="V52" s="2">
        <f t="shared" si="41"/>
        <v>20.7163532108529</v>
      </c>
      <c r="W52" s="2">
        <f t="shared" si="42"/>
        <v>71.8491733616051</v>
      </c>
      <c r="AE52" s="2"/>
      <c r="AF52" s="2"/>
      <c r="AG52" s="2"/>
      <c r="AH52" s="2"/>
      <c r="AI52" s="2"/>
      <c r="AJ52" s="2"/>
      <c r="AK52" s="2"/>
      <c r="AL52" s="2"/>
      <c r="AM52" s="2"/>
      <c r="AN52" s="2"/>
      <c r="AO52" s="2"/>
      <c r="AP52" s="2"/>
      <c r="AQ52" s="2"/>
      <c r="AR52" s="2"/>
      <c r="AS52" s="2"/>
      <c r="AT52" s="2"/>
      <c r="BC52" s="2"/>
    </row>
    <row r="53" s="1" customFormat="1" spans="1:55">
      <c r="A53" s="3" t="s">
        <v>270</v>
      </c>
      <c r="B53" s="2">
        <f t="shared" si="30"/>
        <v>69.8269179771174</v>
      </c>
      <c r="C53" s="2">
        <f t="shared" si="31"/>
        <v>-34.4124455959702</v>
      </c>
      <c r="D53" s="2">
        <f t="shared" si="32"/>
        <v>8.02521462407242</v>
      </c>
      <c r="E53" s="2">
        <f t="shared" si="33"/>
        <v>35.3358243381704</v>
      </c>
      <c r="F53" s="2">
        <v>98</v>
      </c>
      <c r="G53" s="2">
        <v>187</v>
      </c>
      <c r="H53" s="2">
        <v>155</v>
      </c>
      <c r="I53" s="2">
        <f t="shared" si="34"/>
        <v>0.122138772229602</v>
      </c>
      <c r="J53" s="2">
        <f t="shared" si="35"/>
        <v>0.49693299506087</v>
      </c>
      <c r="K53" s="2">
        <f t="shared" si="36"/>
        <v>0.327778098056542</v>
      </c>
      <c r="L53" s="4">
        <f t="array" ref="L53:N53">TRANSPOSE(MMULT(R$3:T$5,TRANSPOSE(I53:K53)))</f>
        <v>0.287237215400461</v>
      </c>
      <c r="M53" s="4">
        <v>0.40503875972323</v>
      </c>
      <c r="N53" s="4">
        <v>0.37314477351803</v>
      </c>
      <c r="O53" s="2">
        <f t="shared" si="27"/>
        <v>0.302195913098854</v>
      </c>
      <c r="P53" s="2">
        <f t="shared" si="28"/>
        <v>0.40503875972323</v>
      </c>
      <c r="Q53" s="2">
        <f t="shared" si="29"/>
        <v>0.342649011494977</v>
      </c>
      <c r="R53" s="2">
        <f t="shared" si="37"/>
        <v>0.671062332748727</v>
      </c>
      <c r="S53" s="2">
        <f t="shared" si="38"/>
        <v>0.739887223940668</v>
      </c>
      <c r="T53" s="2">
        <f t="shared" si="39"/>
        <v>0.699761150820306</v>
      </c>
      <c r="U53" s="2">
        <f t="shared" si="40"/>
        <v>69.8269179771174</v>
      </c>
      <c r="V53" s="2">
        <f t="shared" si="41"/>
        <v>-34.4124455959702</v>
      </c>
      <c r="W53" s="2">
        <f t="shared" si="42"/>
        <v>8.02521462407242</v>
      </c>
      <c r="AE53" s="2"/>
      <c r="AF53" s="2"/>
      <c r="AG53" s="2"/>
      <c r="AH53" s="2"/>
      <c r="AI53" s="2"/>
      <c r="AJ53" s="2"/>
      <c r="AK53" s="2"/>
      <c r="AL53" s="2"/>
      <c r="AM53" s="2"/>
      <c r="AN53" s="2"/>
      <c r="AO53" s="2"/>
      <c r="AP53" s="2"/>
      <c r="AQ53" s="2"/>
      <c r="AR53" s="2"/>
      <c r="AS53" s="2"/>
      <c r="AT53" s="2"/>
      <c r="BC53" s="2"/>
    </row>
    <row r="54" s="1" customFormat="1" spans="1:55">
      <c r="A54" s="3" t="s">
        <v>271</v>
      </c>
      <c r="B54" s="2">
        <f t="shared" si="30"/>
        <v>54.1951360921939</v>
      </c>
      <c r="C54" s="2">
        <f t="shared" si="31"/>
        <v>11.5967275610196</v>
      </c>
      <c r="D54" s="2">
        <f t="shared" si="32"/>
        <v>-25.7905274528609</v>
      </c>
      <c r="E54" s="2">
        <f t="shared" si="33"/>
        <v>28.2778251713473</v>
      </c>
      <c r="F54" s="2">
        <v>126</v>
      </c>
      <c r="G54" s="2">
        <v>125</v>
      </c>
      <c r="H54" s="2">
        <v>174</v>
      </c>
      <c r="I54" s="2">
        <f t="shared" si="34"/>
        <v>0.208636870145256</v>
      </c>
      <c r="J54" s="2">
        <f t="shared" si="35"/>
        <v>0.205078736390317</v>
      </c>
      <c r="K54" s="2">
        <f t="shared" si="36"/>
        <v>0.423267669986072</v>
      </c>
      <c r="L54" s="4">
        <f t="array" ref="L54:N54">TRANSPOSE(MMULT(R$3:T$5,TRANSPOSE(I54:K54)))</f>
        <v>0.235777815813567</v>
      </c>
      <c r="M54" s="4">
        <v>0.22158843663223</v>
      </c>
      <c r="N54" s="4">
        <v>0.43078799729329</v>
      </c>
      <c r="O54" s="2">
        <f t="shared" si="27"/>
        <v>0.248056618425636</v>
      </c>
      <c r="P54" s="2">
        <f t="shared" si="28"/>
        <v>0.22158843663223</v>
      </c>
      <c r="Q54" s="2">
        <f t="shared" si="29"/>
        <v>0.395581264732131</v>
      </c>
      <c r="R54" s="2">
        <f t="shared" si="37"/>
        <v>0.628323938675435</v>
      </c>
      <c r="S54" s="2">
        <f t="shared" si="38"/>
        <v>0.605130483553396</v>
      </c>
      <c r="T54" s="2">
        <f t="shared" si="39"/>
        <v>0.734083120817701</v>
      </c>
      <c r="U54" s="2">
        <f t="shared" si="40"/>
        <v>54.1951360921939</v>
      </c>
      <c r="V54" s="2">
        <f t="shared" si="41"/>
        <v>11.5967275610196</v>
      </c>
      <c r="W54" s="2">
        <f t="shared" si="42"/>
        <v>-25.7905274528609</v>
      </c>
      <c r="AE54" s="2"/>
      <c r="AF54" s="2"/>
      <c r="AG54" s="2"/>
      <c r="AH54" s="2"/>
      <c r="AI54" s="2"/>
      <c r="AJ54" s="2"/>
      <c r="AK54" s="2"/>
      <c r="AL54" s="2"/>
      <c r="AM54" s="2"/>
      <c r="AN54" s="2"/>
      <c r="AO54" s="2"/>
      <c r="AP54" s="2"/>
      <c r="AQ54" s="2"/>
      <c r="AR54" s="2"/>
      <c r="AS54" s="2"/>
      <c r="AT54" s="2"/>
      <c r="BC54" s="2"/>
    </row>
    <row r="55" s="1" customFormat="1" spans="1:55">
      <c r="A55" s="3" t="s">
        <v>272</v>
      </c>
      <c r="B55" s="2">
        <f t="shared" si="30"/>
        <v>41.8886597762728</v>
      </c>
      <c r="C55" s="2">
        <f t="shared" si="31"/>
        <v>-17.8947021895138</v>
      </c>
      <c r="D55" s="2">
        <f t="shared" si="32"/>
        <v>22.9684058296081</v>
      </c>
      <c r="E55" s="2">
        <f t="shared" si="33"/>
        <v>29.1164563916175</v>
      </c>
      <c r="F55" s="2">
        <v>82</v>
      </c>
      <c r="G55" s="2">
        <v>106</v>
      </c>
      <c r="H55" s="2">
        <v>60</v>
      </c>
      <c r="I55" s="2">
        <f t="shared" si="34"/>
        <v>0.0843762115441488</v>
      </c>
      <c r="J55" s="2">
        <f t="shared" si="35"/>
        <v>0.144128470858058</v>
      </c>
      <c r="K55" s="2">
        <f t="shared" si="36"/>
        <v>0.0451862043856755</v>
      </c>
      <c r="L55" s="4">
        <f t="array" ref="L55:N55">TRANSPOSE(MMULT(R$3:T$5,TRANSPOSE(I55:K55)))</f>
        <v>0.0944932007112629</v>
      </c>
      <c r="M55" s="4">
        <v>0.124281508888615</v>
      </c>
      <c r="N55" s="4">
        <v>0.0617580618776672</v>
      </c>
      <c r="O55" s="2">
        <f t="shared" si="27"/>
        <v>0.0994142037993297</v>
      </c>
      <c r="P55" s="2">
        <f t="shared" si="28"/>
        <v>0.124281508888615</v>
      </c>
      <c r="Q55" s="2">
        <f t="shared" si="29"/>
        <v>0.0567108006222839</v>
      </c>
      <c r="R55" s="2">
        <f t="shared" si="37"/>
        <v>0.463250766106083</v>
      </c>
      <c r="S55" s="2">
        <f t="shared" si="38"/>
        <v>0.499040170485111</v>
      </c>
      <c r="T55" s="2">
        <f t="shared" si="39"/>
        <v>0.38419814133707</v>
      </c>
      <c r="U55" s="2">
        <f t="shared" si="40"/>
        <v>41.8886597762728</v>
      </c>
      <c r="V55" s="2">
        <f t="shared" si="41"/>
        <v>-17.8947021895138</v>
      </c>
      <c r="W55" s="2">
        <f t="shared" si="42"/>
        <v>22.9684058296081</v>
      </c>
      <c r="AE55" s="2"/>
      <c r="AF55" s="2"/>
      <c r="AG55" s="2"/>
      <c r="AH55" s="2"/>
      <c r="AI55" s="2"/>
      <c r="AJ55" s="2"/>
      <c r="AK55" s="2"/>
      <c r="AL55" s="2"/>
      <c r="AM55" s="2"/>
      <c r="AN55" s="2"/>
      <c r="AO55" s="2"/>
      <c r="AP55" s="2"/>
      <c r="AQ55" s="2"/>
      <c r="AR55" s="2"/>
      <c r="AS55" s="2"/>
      <c r="AT55" s="2"/>
      <c r="BC55" s="2"/>
    </row>
    <row r="56" s="1" customFormat="1" spans="1:55">
      <c r="A56" s="3" t="s">
        <v>273</v>
      </c>
      <c r="B56" s="2">
        <f t="shared" si="30"/>
        <v>49.2840589056812</v>
      </c>
      <c r="C56" s="2">
        <f t="shared" si="31"/>
        <v>-2.11971160650071</v>
      </c>
      <c r="D56" s="2">
        <f t="shared" si="32"/>
        <v>-22.557025295355</v>
      </c>
      <c r="E56" s="2">
        <f t="shared" si="33"/>
        <v>22.6564023505503</v>
      </c>
      <c r="F56" s="2">
        <v>87</v>
      </c>
      <c r="G56" s="2">
        <v>120</v>
      </c>
      <c r="H56" s="2">
        <v>155</v>
      </c>
      <c r="I56" s="2">
        <f t="shared" si="34"/>
        <v>0.0953074666309647</v>
      </c>
      <c r="J56" s="2">
        <f t="shared" si="35"/>
        <v>0.187820772300678</v>
      </c>
      <c r="K56" s="2">
        <f t="shared" si="36"/>
        <v>0.327778098056542</v>
      </c>
      <c r="L56" s="4">
        <f t="array" ref="L56:N56">TRANSPOSE(MMULT(R$3:T$5,TRANSPOSE(I56:K56)))</f>
        <v>0.165633454112538</v>
      </c>
      <c r="M56" s="4">
        <v>0.17825736243487</v>
      </c>
      <c r="N56" s="4">
        <v>0.335780752366962</v>
      </c>
      <c r="O56" s="2">
        <f t="shared" si="27"/>
        <v>0.17425928891377</v>
      </c>
      <c r="P56" s="2">
        <f t="shared" si="28"/>
        <v>0.17825736243487</v>
      </c>
      <c r="Q56" s="2">
        <f t="shared" si="29"/>
        <v>0.308338615580314</v>
      </c>
      <c r="R56" s="2">
        <f t="shared" si="37"/>
        <v>0.558554188042871</v>
      </c>
      <c r="S56" s="2">
        <f t="shared" si="38"/>
        <v>0.562793611255872</v>
      </c>
      <c r="T56" s="2">
        <f t="shared" si="39"/>
        <v>0.675578737732647</v>
      </c>
      <c r="U56" s="2">
        <f t="shared" si="40"/>
        <v>49.2840589056812</v>
      </c>
      <c r="V56" s="2">
        <f t="shared" si="41"/>
        <v>-2.11971160650071</v>
      </c>
      <c r="W56" s="2">
        <f t="shared" si="42"/>
        <v>-22.557025295355</v>
      </c>
      <c r="AE56" s="2"/>
      <c r="AF56" s="2"/>
      <c r="AG56" s="2"/>
      <c r="AH56" s="2"/>
      <c r="AI56" s="2"/>
      <c r="AJ56" s="2"/>
      <c r="AK56" s="2"/>
      <c r="AL56" s="2"/>
      <c r="AM56" s="2"/>
      <c r="AN56" s="2"/>
      <c r="AO56" s="2"/>
      <c r="AP56" s="2"/>
      <c r="AQ56" s="2"/>
      <c r="AR56" s="2"/>
      <c r="AS56" s="2"/>
      <c r="AT56" s="2"/>
      <c r="BC56" s="2"/>
    </row>
    <row r="57" s="1" customFormat="1" spans="1:55">
      <c r="A57" s="3" t="s">
        <v>274</v>
      </c>
      <c r="B57" s="2">
        <f t="shared" si="30"/>
        <v>64.6452446644051</v>
      </c>
      <c r="C57" s="2">
        <f t="shared" si="31"/>
        <v>16.9858905149035</v>
      </c>
      <c r="D57" s="2">
        <f t="shared" si="32"/>
        <v>18.328372872753</v>
      </c>
      <c r="E57" s="2">
        <f t="shared" si="33"/>
        <v>24.9889921514846</v>
      </c>
      <c r="F57" s="2">
        <v>197</v>
      </c>
      <c r="G57" s="2">
        <v>145</v>
      </c>
      <c r="H57" s="2">
        <v>125</v>
      </c>
      <c r="I57" s="2">
        <f t="shared" si="34"/>
        <v>0.558340389634268</v>
      </c>
      <c r="J57" s="2">
        <f t="shared" si="35"/>
        <v>0.283148740429992</v>
      </c>
      <c r="K57" s="2">
        <f t="shared" si="36"/>
        <v>0.205078736390317</v>
      </c>
      <c r="L57" s="4">
        <f t="array" ref="L57:N57">TRANSPOSE(MMULT(R$3:T$5,TRANSPOSE(I57:K57)))</f>
        <v>0.368530278181389</v>
      </c>
      <c r="M57" s="4">
        <v>0.336017830759157</v>
      </c>
      <c r="N57" s="4">
        <v>0.239454638318193</v>
      </c>
      <c r="O57" s="2">
        <f t="shared" si="27"/>
        <v>0.387722544115086</v>
      </c>
      <c r="P57" s="2">
        <f t="shared" si="28"/>
        <v>0.336017830759157</v>
      </c>
      <c r="Q57" s="2">
        <f t="shared" si="29"/>
        <v>0.219884883671435</v>
      </c>
      <c r="R57" s="2">
        <f t="shared" si="37"/>
        <v>0.729189407447092</v>
      </c>
      <c r="S57" s="2">
        <f t="shared" si="38"/>
        <v>0.695217626417285</v>
      </c>
      <c r="T57" s="2">
        <f t="shared" si="39"/>
        <v>0.60357576205352</v>
      </c>
      <c r="U57" s="2">
        <f t="shared" si="40"/>
        <v>64.6452446644051</v>
      </c>
      <c r="V57" s="2">
        <f t="shared" si="41"/>
        <v>16.9858905149035</v>
      </c>
      <c r="W57" s="2">
        <f t="shared" si="42"/>
        <v>18.328372872753</v>
      </c>
      <c r="AE57" s="2"/>
      <c r="AF57" s="2"/>
      <c r="AG57" s="2"/>
      <c r="AH57" s="2"/>
      <c r="AI57" s="2"/>
      <c r="AJ57" s="2"/>
      <c r="AK57" s="2"/>
      <c r="AL57" s="2"/>
      <c r="AM57" s="2"/>
      <c r="AN57" s="2"/>
      <c r="AO57" s="2"/>
      <c r="AP57" s="2"/>
      <c r="AQ57" s="2"/>
      <c r="AR57" s="2"/>
      <c r="AS57" s="2"/>
      <c r="AT57" s="2"/>
      <c r="BC57" s="2"/>
    </row>
    <row r="58" s="1" customFormat="1" spans="1:55">
      <c r="A58" s="3" t="s">
        <v>275</v>
      </c>
      <c r="B58" s="2">
        <f t="shared" si="30"/>
        <v>35.8682685761616</v>
      </c>
      <c r="C58" s="2">
        <f t="shared" si="31"/>
        <v>13.1146178574633</v>
      </c>
      <c r="D58" s="2">
        <f t="shared" si="32"/>
        <v>15.6386675076828</v>
      </c>
      <c r="E58" s="2">
        <f t="shared" si="33"/>
        <v>20.4098290772644</v>
      </c>
      <c r="F58" s="2">
        <v>112</v>
      </c>
      <c r="G58" s="2">
        <v>76</v>
      </c>
      <c r="H58" s="2">
        <v>60</v>
      </c>
      <c r="I58" s="2">
        <f t="shared" si="34"/>
        <v>0.162029375639111</v>
      </c>
      <c r="J58" s="2">
        <f t="shared" si="35"/>
        <v>0.0722718506823175</v>
      </c>
      <c r="K58" s="2">
        <f t="shared" si="36"/>
        <v>0.0451862043856755</v>
      </c>
      <c r="L58" s="4">
        <f t="array" ref="L58:N58">TRANSPOSE(MMULT(R$3:T$5,TRANSPOSE(I58:K58)))</f>
        <v>0.100821438209181</v>
      </c>
      <c r="M58" s="4">
        <v>0.0893987168255142</v>
      </c>
      <c r="N58" s="4">
        <v>0.0546914588197517</v>
      </c>
      <c r="O58" s="2">
        <f t="shared" si="27"/>
        <v>0.10607200232423</v>
      </c>
      <c r="P58" s="2">
        <f t="shared" si="28"/>
        <v>0.0893987168255142</v>
      </c>
      <c r="Q58" s="2">
        <f t="shared" si="29"/>
        <v>0.0502217252706627</v>
      </c>
      <c r="R58" s="2">
        <f t="shared" si="37"/>
        <v>0.473369482061148</v>
      </c>
      <c r="S58" s="2">
        <f t="shared" si="38"/>
        <v>0.447140246346221</v>
      </c>
      <c r="T58" s="2">
        <f t="shared" si="39"/>
        <v>0.368946908807807</v>
      </c>
      <c r="U58" s="2">
        <f t="shared" si="40"/>
        <v>35.8682685761616</v>
      </c>
      <c r="V58" s="2">
        <f t="shared" si="41"/>
        <v>13.1146178574633</v>
      </c>
      <c r="W58" s="2">
        <f t="shared" si="42"/>
        <v>15.6386675076828</v>
      </c>
      <c r="AE58" s="2"/>
      <c r="AF58" s="2"/>
      <c r="AG58" s="2"/>
      <c r="AH58" s="2"/>
      <c r="AI58" s="2"/>
      <c r="AJ58" s="2"/>
      <c r="AK58" s="2"/>
      <c r="AL58" s="2"/>
      <c r="AM58" s="2"/>
      <c r="AN58" s="2"/>
      <c r="AO58" s="2"/>
      <c r="AP58" s="2"/>
      <c r="AQ58" s="2"/>
      <c r="AR58" s="2"/>
      <c r="AS58" s="2"/>
      <c r="AT58" s="2"/>
      <c r="BC58" s="2"/>
    </row>
    <row r="59" s="1" customFormat="1" spans="1:55">
      <c r="A59" s="3" t="s">
        <v>276</v>
      </c>
      <c r="B59" s="2">
        <f t="shared" ref="B59:D60" si="43">U59</f>
        <v>29.7821000920981</v>
      </c>
      <c r="C59" s="2">
        <f t="shared" si="43"/>
        <v>58.9371410626304</v>
      </c>
      <c r="D59" s="2">
        <f t="shared" si="43"/>
        <v>-36.4919230571889</v>
      </c>
      <c r="E59" s="2">
        <f t="shared" ref="E59:E66" si="44">SQRT((C59*C59)+(D59*D59))</f>
        <v>69.3198892457871</v>
      </c>
      <c r="F59" s="2">
        <v>128</v>
      </c>
      <c r="G59" s="2">
        <v>0</v>
      </c>
      <c r="H59" s="2">
        <v>128</v>
      </c>
      <c r="I59" s="2">
        <f t="shared" si="34"/>
        <v>0.215860500113899</v>
      </c>
      <c r="J59" s="2">
        <f t="shared" si="35"/>
        <v>0</v>
      </c>
      <c r="K59" s="2">
        <f t="shared" si="36"/>
        <v>0.215860500113899</v>
      </c>
      <c r="L59" s="4">
        <f t="array" ref="L59:N59">TRANSPOSE(MMULT(R$3:T$5,TRANSPOSE(I59:K59)))</f>
        <v>0.127983690517531</v>
      </c>
      <c r="M59" s="4">
        <v>0.0614770704324385</v>
      </c>
      <c r="N59" s="4">
        <v>0.209341513010459</v>
      </c>
      <c r="O59" s="2">
        <f t="shared" si="27"/>
        <v>0.134648806436119</v>
      </c>
      <c r="P59" s="2">
        <f t="shared" si="28"/>
        <v>0.0614770704324385</v>
      </c>
      <c r="Q59" s="2">
        <f t="shared" si="29"/>
        <v>0.192232794316308</v>
      </c>
      <c r="R59" s="2">
        <f t="shared" si="37"/>
        <v>0.512547558781279</v>
      </c>
      <c r="S59" s="2">
        <f t="shared" si="38"/>
        <v>0.394673276656018</v>
      </c>
      <c r="T59" s="2">
        <f t="shared" si="39"/>
        <v>0.577132891941962</v>
      </c>
      <c r="U59" s="2">
        <f t="shared" si="40"/>
        <v>29.7821000920981</v>
      </c>
      <c r="V59" s="2">
        <f t="shared" si="41"/>
        <v>58.9371410626304</v>
      </c>
      <c r="W59" s="2">
        <f t="shared" si="42"/>
        <v>-36.4919230571889</v>
      </c>
      <c r="AE59" s="2"/>
      <c r="AF59" s="2"/>
      <c r="AG59" s="2"/>
      <c r="AH59" s="2"/>
      <c r="AI59" s="2"/>
      <c r="AJ59" s="2"/>
      <c r="AK59" s="2"/>
      <c r="AL59" s="2"/>
      <c r="AM59" s="2"/>
      <c r="AN59" s="2"/>
      <c r="AO59" s="2"/>
      <c r="AP59" s="2"/>
      <c r="AQ59" s="2"/>
      <c r="AR59" s="2"/>
      <c r="AS59" s="2"/>
      <c r="AT59" s="2"/>
      <c r="BC59" s="2"/>
    </row>
    <row r="60" s="1" customFormat="1" spans="1:55">
      <c r="A60" s="3" t="s">
        <v>277</v>
      </c>
      <c r="B60" s="2">
        <f t="shared" si="43"/>
        <v>50.3095528325824</v>
      </c>
      <c r="C60" s="2">
        <f t="shared" si="43"/>
        <v>65.9061046310751</v>
      </c>
      <c r="D60" s="2">
        <f t="shared" si="43"/>
        <v>-41.7255347951563</v>
      </c>
      <c r="E60" s="2">
        <f t="shared" si="44"/>
        <v>78.0040696475768</v>
      </c>
      <c r="F60" s="2">
        <v>192</v>
      </c>
      <c r="G60" s="2">
        <v>64</v>
      </c>
      <c r="H60" s="2">
        <v>192</v>
      </c>
      <c r="I60" s="2">
        <f t="shared" si="34"/>
        <v>0.527115125705813</v>
      </c>
      <c r="J60" s="2">
        <f t="shared" si="35"/>
        <v>0.0512694583740432</v>
      </c>
      <c r="K60" s="2">
        <f t="shared" si="36"/>
        <v>0.527115125705813</v>
      </c>
      <c r="L60" s="4">
        <f t="array" ref="L60:N60">TRANSPOSE(MMULT(R$3:T$5,TRANSPOSE(I60:K60)))</f>
        <v>0.330860516345534</v>
      </c>
      <c r="M60" s="4">
        <v>0.186790304430131</v>
      </c>
      <c r="N60" s="4">
        <v>0.517307568347684</v>
      </c>
      <c r="O60" s="2">
        <f t="shared" si="27"/>
        <v>0.348091021931125</v>
      </c>
      <c r="P60" s="2">
        <f t="shared" si="28"/>
        <v>0.186790304430131</v>
      </c>
      <c r="Q60" s="2">
        <f t="shared" si="29"/>
        <v>0.475029906655357</v>
      </c>
      <c r="R60" s="2">
        <f t="shared" si="37"/>
        <v>0.703446285405102</v>
      </c>
      <c r="S60" s="2">
        <f t="shared" si="38"/>
        <v>0.571634076142952</v>
      </c>
      <c r="T60" s="2">
        <f t="shared" si="39"/>
        <v>0.780261750118733</v>
      </c>
      <c r="U60" s="2">
        <f t="shared" si="40"/>
        <v>50.3095528325824</v>
      </c>
      <c r="V60" s="2">
        <f t="shared" si="41"/>
        <v>65.9061046310751</v>
      </c>
      <c r="W60" s="2">
        <f t="shared" si="42"/>
        <v>-41.7255347951563</v>
      </c>
      <c r="AE60" s="2"/>
      <c r="AF60" s="2"/>
      <c r="AG60" s="2"/>
      <c r="AH60" s="2"/>
      <c r="AI60" s="2"/>
      <c r="AJ60" s="2"/>
      <c r="AK60" s="2"/>
      <c r="AL60" s="2"/>
      <c r="AM60" s="2"/>
      <c r="AN60" s="2"/>
      <c r="AO60" s="2"/>
      <c r="AP60" s="2"/>
      <c r="AQ60" s="2"/>
      <c r="AR60" s="2"/>
      <c r="AS60" s="2"/>
      <c r="AT60" s="2"/>
      <c r="BC60" s="2"/>
    </row>
    <row r="61" s="1" customFormat="1" spans="1:55">
      <c r="A61" s="3" t="s">
        <v>278</v>
      </c>
      <c r="B61" s="2">
        <f t="shared" ref="B61:B66" si="45">U61</f>
        <v>60.319933664076</v>
      </c>
      <c r="C61" s="2">
        <f t="shared" ref="C61:C66" si="46">V61</f>
        <v>98.2497239576523</v>
      </c>
      <c r="D61" s="2">
        <f t="shared" ref="D61:D66" si="47">W61</f>
        <v>-60.8329705582886</v>
      </c>
      <c r="E61" s="2">
        <f t="shared" si="44"/>
        <v>115.558031156214</v>
      </c>
      <c r="F61" s="2">
        <v>255</v>
      </c>
      <c r="G61" s="2">
        <v>0</v>
      </c>
      <c r="H61" s="2">
        <v>255</v>
      </c>
      <c r="I61" s="2">
        <f t="shared" si="34"/>
        <v>1</v>
      </c>
      <c r="J61" s="2">
        <f t="shared" si="35"/>
        <v>0</v>
      </c>
      <c r="K61" s="2">
        <f t="shared" si="36"/>
        <v>1</v>
      </c>
      <c r="L61" s="4">
        <f t="array" ref="L61:N61">TRANSPOSE(MMULT(R$3:T$5,TRANSPOSE(I61:K61)))</f>
        <v>0.5929</v>
      </c>
      <c r="M61" s="4">
        <v>0.2848</v>
      </c>
      <c r="N61" s="4">
        <v>0.9698</v>
      </c>
      <c r="O61" s="2">
        <f t="shared" si="27"/>
        <v>0.623776959495003</v>
      </c>
      <c r="P61" s="2">
        <f t="shared" si="28"/>
        <v>0.2848</v>
      </c>
      <c r="Q61" s="2">
        <f t="shared" si="29"/>
        <v>0.890541781450872</v>
      </c>
      <c r="R61" s="2">
        <f t="shared" si="37"/>
        <v>0.854429910536649</v>
      </c>
      <c r="S61" s="2">
        <f t="shared" si="38"/>
        <v>0.657930462621345</v>
      </c>
      <c r="T61" s="2">
        <f t="shared" si="39"/>
        <v>0.962095315412788</v>
      </c>
      <c r="U61" s="2">
        <f t="shared" si="40"/>
        <v>60.319933664076</v>
      </c>
      <c r="V61" s="2">
        <f t="shared" si="41"/>
        <v>98.2497239576523</v>
      </c>
      <c r="W61" s="2">
        <f t="shared" si="42"/>
        <v>-60.8329705582886</v>
      </c>
      <c r="AE61" s="2"/>
      <c r="AF61" s="2"/>
      <c r="AG61" s="2"/>
      <c r="AH61" s="2"/>
      <c r="AI61" s="2"/>
      <c r="AJ61" s="2"/>
      <c r="AK61" s="2"/>
      <c r="AL61" s="2"/>
      <c r="AM61" s="2"/>
      <c r="AN61" s="2"/>
      <c r="AO61" s="2"/>
      <c r="AP61" s="2"/>
      <c r="AQ61" s="2"/>
      <c r="AR61" s="2"/>
      <c r="AS61" s="2"/>
      <c r="AT61" s="2"/>
      <c r="BC61" s="2"/>
    </row>
    <row r="62" s="1" customFormat="1" spans="1:55">
      <c r="A62" s="3" t="s">
        <v>279</v>
      </c>
      <c r="B62" s="2">
        <f t="shared" si="45"/>
        <v>72.1738839185461</v>
      </c>
      <c r="C62" s="2">
        <f t="shared" si="46"/>
        <v>64.9442907316373</v>
      </c>
      <c r="D62" s="2">
        <f t="shared" si="47"/>
        <v>-42.0820366363745</v>
      </c>
      <c r="E62" s="2">
        <f t="shared" si="44"/>
        <v>77.3864245594833</v>
      </c>
      <c r="F62" s="2">
        <v>255</v>
      </c>
      <c r="G62" s="2">
        <v>128</v>
      </c>
      <c r="H62" s="2">
        <v>255</v>
      </c>
      <c r="I62" s="2">
        <f t="shared" si="34"/>
        <v>1</v>
      </c>
      <c r="J62" s="2">
        <f t="shared" si="35"/>
        <v>0.215860500113899</v>
      </c>
      <c r="K62" s="2">
        <f t="shared" si="36"/>
        <v>1</v>
      </c>
      <c r="L62" s="4">
        <f t="array" ref="L62:N62">TRANSPOSE(MMULT(R$3:T$5,TRANSPOSE(I62:K62)))</f>
        <v>0.67009171484073</v>
      </c>
      <c r="M62" s="4">
        <v>0.439183429681461</v>
      </c>
      <c r="N62" s="4">
        <v>0.995530571613577</v>
      </c>
      <c r="O62" s="2">
        <f t="shared" si="27"/>
        <v>0.704988653172783</v>
      </c>
      <c r="P62" s="2">
        <f t="shared" si="28"/>
        <v>0.439183429681461</v>
      </c>
      <c r="Q62" s="2">
        <f t="shared" si="29"/>
        <v>0.914169487248464</v>
      </c>
      <c r="R62" s="2">
        <f t="shared" si="37"/>
        <v>0.890008270416259</v>
      </c>
      <c r="S62" s="2">
        <f t="shared" si="38"/>
        <v>0.760119688952984</v>
      </c>
      <c r="T62" s="2">
        <f t="shared" si="39"/>
        <v>0.970529872134857</v>
      </c>
      <c r="U62" s="2">
        <f t="shared" si="40"/>
        <v>72.1738839185461</v>
      </c>
      <c r="V62" s="2">
        <f t="shared" si="41"/>
        <v>64.9442907316373</v>
      </c>
      <c r="W62" s="2">
        <f t="shared" si="42"/>
        <v>-42.0820366363745</v>
      </c>
      <c r="AE62" s="2"/>
      <c r="AF62" s="2"/>
      <c r="AG62" s="2"/>
      <c r="AH62" s="2"/>
      <c r="AI62" s="2"/>
      <c r="AJ62" s="2"/>
      <c r="AK62" s="2"/>
      <c r="AL62" s="2"/>
      <c r="AM62" s="2"/>
      <c r="AN62" s="2"/>
      <c r="AO62" s="2"/>
      <c r="AP62" s="2"/>
      <c r="AQ62" s="2"/>
      <c r="AR62" s="2"/>
      <c r="AS62" s="2"/>
      <c r="AT62" s="2"/>
      <c r="BC62" s="2"/>
    </row>
    <row r="63" s="1" customFormat="1" spans="1:55">
      <c r="A63" s="3" t="s">
        <v>280</v>
      </c>
      <c r="B63" s="2">
        <f t="shared" si="45"/>
        <v>48.2560738133755</v>
      </c>
      <c r="C63" s="2">
        <f t="shared" si="46"/>
        <v>-28.8441699513636</v>
      </c>
      <c r="D63" s="2">
        <f t="shared" si="47"/>
        <v>-8.47484362456292</v>
      </c>
      <c r="E63" s="2">
        <f t="shared" si="44"/>
        <v>30.0634182129035</v>
      </c>
      <c r="F63" s="2">
        <v>0</v>
      </c>
      <c r="G63" s="2">
        <v>128</v>
      </c>
      <c r="H63" s="2">
        <v>128</v>
      </c>
      <c r="I63" s="2">
        <f t="shared" si="34"/>
        <v>0</v>
      </c>
      <c r="J63" s="2">
        <f t="shared" si="35"/>
        <v>0.215860500113899</v>
      </c>
      <c r="K63" s="2">
        <f t="shared" si="36"/>
        <v>0.215860500113899</v>
      </c>
      <c r="L63" s="4">
        <f t="array" ref="L63:N63">TRANSPOSE(MMULT(R$3:T$5,TRANSPOSE(I63:K63)))</f>
        <v>0.116154535111289</v>
      </c>
      <c r="M63" s="4">
        <v>0.169968557789684</v>
      </c>
      <c r="N63" s="4">
        <v>0.230905976971838</v>
      </c>
      <c r="O63" s="2">
        <f t="shared" si="27"/>
        <v>0.122203614004513</v>
      </c>
      <c r="P63" s="2">
        <f t="shared" si="28"/>
        <v>0.169968557789684</v>
      </c>
      <c r="Q63" s="2">
        <f t="shared" si="29"/>
        <v>0.212034873252377</v>
      </c>
      <c r="R63" s="2">
        <f t="shared" si="37"/>
        <v>0.496243330902234</v>
      </c>
      <c r="S63" s="2">
        <f t="shared" si="38"/>
        <v>0.553931670804961</v>
      </c>
      <c r="T63" s="2">
        <f t="shared" si="39"/>
        <v>0.596305888927776</v>
      </c>
      <c r="U63" s="2">
        <f t="shared" si="40"/>
        <v>48.2560738133755</v>
      </c>
      <c r="V63" s="2">
        <f t="shared" si="41"/>
        <v>-28.8441699513636</v>
      </c>
      <c r="W63" s="2">
        <f t="shared" si="42"/>
        <v>-8.47484362456292</v>
      </c>
      <c r="AE63" s="2"/>
      <c r="AF63" s="2"/>
      <c r="AG63" s="2"/>
      <c r="AH63" s="2"/>
      <c r="AI63" s="2"/>
      <c r="AJ63" s="2"/>
      <c r="AK63" s="2"/>
      <c r="AL63" s="2"/>
      <c r="AM63" s="2"/>
      <c r="AN63" s="2"/>
      <c r="AO63" s="2"/>
      <c r="AP63" s="2"/>
      <c r="AQ63" s="2"/>
      <c r="AR63" s="2"/>
      <c r="AS63" s="2"/>
      <c r="AT63" s="2"/>
      <c r="BC63" s="2"/>
    </row>
    <row r="64" s="1" customFormat="1" spans="1:55">
      <c r="A64" s="3" t="s">
        <v>281</v>
      </c>
      <c r="B64" s="2">
        <f t="shared" si="45"/>
        <v>71.2792444211003</v>
      </c>
      <c r="C64" s="2">
        <f t="shared" si="46"/>
        <v>-33.9746715044732</v>
      </c>
      <c r="D64" s="2">
        <f t="shared" si="47"/>
        <v>-10.2115655844291</v>
      </c>
      <c r="E64" s="2">
        <f t="shared" si="44"/>
        <v>35.4761099265684</v>
      </c>
      <c r="F64" s="2">
        <v>64</v>
      </c>
      <c r="G64" s="2">
        <v>192</v>
      </c>
      <c r="H64" s="2">
        <v>192</v>
      </c>
      <c r="I64" s="2">
        <f t="shared" si="34"/>
        <v>0.0512694583740432</v>
      </c>
      <c r="J64" s="2">
        <f t="shared" si="35"/>
        <v>0.527115125705813</v>
      </c>
      <c r="K64" s="2">
        <f t="shared" si="36"/>
        <v>0.527115125705813</v>
      </c>
      <c r="L64" s="4">
        <f t="array" ref="L64:N64">TRANSPOSE(MMULT(R$3:T$5,TRANSPOSE(I64:K64)))</f>
        <v>0.304784173775753</v>
      </c>
      <c r="M64" s="4">
        <v>0.425950336831079</v>
      </c>
      <c r="N64" s="4">
        <v>0.564844550514127</v>
      </c>
      <c r="O64" s="2">
        <f t="shared" si="27"/>
        <v>0.320656679406369</v>
      </c>
      <c r="P64" s="2">
        <f t="shared" si="28"/>
        <v>0.425950336831079</v>
      </c>
      <c r="Q64" s="2">
        <f t="shared" si="29"/>
        <v>0.51868186456761</v>
      </c>
      <c r="R64" s="2">
        <f t="shared" si="37"/>
        <v>0.684457936483297</v>
      </c>
      <c r="S64" s="2">
        <f t="shared" si="38"/>
        <v>0.752407279492244</v>
      </c>
      <c r="T64" s="2">
        <f t="shared" si="39"/>
        <v>0.803465107414389</v>
      </c>
      <c r="U64" s="2">
        <f t="shared" si="40"/>
        <v>71.2792444211003</v>
      </c>
      <c r="V64" s="2">
        <f t="shared" si="41"/>
        <v>-33.9746715044732</v>
      </c>
      <c r="W64" s="2">
        <f t="shared" si="42"/>
        <v>-10.2115655844291</v>
      </c>
      <c r="AE64" s="2"/>
      <c r="AF64" s="2"/>
      <c r="AG64" s="2"/>
      <c r="AH64" s="2"/>
      <c r="AI64" s="2"/>
      <c r="AJ64" s="2"/>
      <c r="AK64" s="2"/>
      <c r="AL64" s="2"/>
      <c r="AM64" s="2"/>
      <c r="AN64" s="2"/>
      <c r="AO64" s="2"/>
      <c r="AP64" s="2"/>
      <c r="AQ64" s="2"/>
      <c r="AR64" s="2"/>
      <c r="AS64" s="2"/>
      <c r="AT64" s="2"/>
      <c r="BC64" s="2"/>
    </row>
    <row r="65" s="1" customFormat="1" spans="1:55">
      <c r="A65" s="3" t="s">
        <v>282</v>
      </c>
      <c r="B65" s="2">
        <f t="shared" si="45"/>
        <v>91.1165211094634</v>
      </c>
      <c r="C65" s="2">
        <f t="shared" si="46"/>
        <v>-48.0839702166341</v>
      </c>
      <c r="D65" s="2">
        <f t="shared" si="47"/>
        <v>-14.1277814241574</v>
      </c>
      <c r="E65" s="2">
        <f t="shared" si="44"/>
        <v>50.1164883023833</v>
      </c>
      <c r="F65" s="2">
        <v>0</v>
      </c>
      <c r="G65" s="2">
        <v>255</v>
      </c>
      <c r="H65" s="2">
        <v>255</v>
      </c>
      <c r="I65" s="2">
        <f t="shared" ref="I65:K66" si="48">IF((F65/255)&lt;=0.03928,(F65/255)/12.92,(((F65/255)+0.055)/1.055)^2.4)</f>
        <v>0</v>
      </c>
      <c r="J65" s="2">
        <f t="shared" si="48"/>
        <v>1</v>
      </c>
      <c r="K65" s="2">
        <f t="shared" si="48"/>
        <v>1</v>
      </c>
      <c r="L65" s="4">
        <f t="array" ref="L65:N65">TRANSPOSE(MMULT(R$3:T$5,TRANSPOSE(I65:K65)))</f>
        <v>0.5381</v>
      </c>
      <c r="M65" s="4">
        <v>0.7874</v>
      </c>
      <c r="N65" s="4">
        <v>1.0697</v>
      </c>
      <c r="O65" s="2">
        <f t="shared" si="27"/>
        <v>0.56612309310889</v>
      </c>
      <c r="P65" s="2">
        <f t="shared" si="28"/>
        <v>0.7874</v>
      </c>
      <c r="Q65" s="2">
        <f t="shared" si="29"/>
        <v>0.982277318640955</v>
      </c>
      <c r="R65" s="2">
        <f t="shared" ref="R65:T66" si="49">IF(O65&lt;=0.008856,(7.787*O65)+16/116,O65^(1/3))</f>
        <v>0.827250344993141</v>
      </c>
      <c r="S65" s="2">
        <f t="shared" si="49"/>
        <v>0.923418285426409</v>
      </c>
      <c r="T65" s="2">
        <f t="shared" si="49"/>
        <v>0.994057192547196</v>
      </c>
      <c r="U65" s="2">
        <f t="shared" si="40"/>
        <v>91.1165211094634</v>
      </c>
      <c r="V65" s="2">
        <f t="shared" si="41"/>
        <v>-48.0839702166341</v>
      </c>
      <c r="W65" s="2">
        <f t="shared" si="42"/>
        <v>-14.1277814241574</v>
      </c>
      <c r="AE65" s="2"/>
      <c r="AF65" s="2"/>
      <c r="AG65" s="2"/>
      <c r="AH65" s="2"/>
      <c r="AI65" s="2"/>
      <c r="AJ65" s="2"/>
      <c r="AK65" s="2"/>
      <c r="AL65" s="2"/>
      <c r="AM65" s="2"/>
      <c r="AN65" s="2"/>
      <c r="AO65" s="2"/>
      <c r="AP65" s="2"/>
      <c r="AQ65" s="2"/>
      <c r="AR65" s="2"/>
      <c r="AS65" s="2"/>
      <c r="AT65" s="2"/>
      <c r="BC65" s="2"/>
    </row>
    <row r="66" s="1" customFormat="1" spans="1:55">
      <c r="A66" s="3" t="s">
        <v>283</v>
      </c>
      <c r="B66" s="2">
        <f t="shared" si="45"/>
        <v>93.1583720202845</v>
      </c>
      <c r="C66" s="2">
        <f t="shared" si="46"/>
        <v>-35.2292195438884</v>
      </c>
      <c r="D66" s="2">
        <f t="shared" si="47"/>
        <v>-10.8651148290742</v>
      </c>
      <c r="E66" s="2">
        <f t="shared" si="44"/>
        <v>36.8666330157834</v>
      </c>
      <c r="F66" s="2">
        <v>128</v>
      </c>
      <c r="G66" s="2">
        <v>255</v>
      </c>
      <c r="H66" s="2">
        <v>255</v>
      </c>
      <c r="I66" s="2">
        <f t="shared" si="48"/>
        <v>0.215860500113899</v>
      </c>
      <c r="J66" s="2">
        <f t="shared" si="48"/>
        <v>1</v>
      </c>
      <c r="K66" s="2">
        <f t="shared" si="48"/>
        <v>1</v>
      </c>
      <c r="L66" s="4">
        <f t="array" ref="L66:N66">TRANSPOSE(MMULT(R$3:T$5,TRANSPOSE(I66:K66)))</f>
        <v>0.627120870246972</v>
      </c>
      <c r="M66" s="4">
        <v>0.833291942324215</v>
      </c>
      <c r="N66" s="4">
        <v>1.0738661076522</v>
      </c>
      <c r="O66" s="2">
        <f t="shared" si="27"/>
        <v>0.659779979218277</v>
      </c>
      <c r="P66" s="2">
        <f t="shared" si="28"/>
        <v>0.833291942324215</v>
      </c>
      <c r="Q66" s="2">
        <f t="shared" si="29"/>
        <v>0.986102945502478</v>
      </c>
      <c r="R66" s="2">
        <f t="shared" si="49"/>
        <v>0.870562009362952</v>
      </c>
      <c r="S66" s="2">
        <f t="shared" si="49"/>
        <v>0.941020448450729</v>
      </c>
      <c r="T66" s="2">
        <f t="shared" si="49"/>
        <v>0.9953460225961</v>
      </c>
      <c r="U66" s="2">
        <f t="shared" si="40"/>
        <v>93.1583720202845</v>
      </c>
      <c r="V66" s="2">
        <f t="shared" si="41"/>
        <v>-35.2292195438884</v>
      </c>
      <c r="W66" s="2">
        <f t="shared" si="42"/>
        <v>-10.8651148290742</v>
      </c>
      <c r="AE66" s="2"/>
      <c r="AF66" s="2"/>
      <c r="AG66" s="2"/>
      <c r="AH66" s="2"/>
      <c r="AI66" s="2"/>
      <c r="AJ66" s="2"/>
      <c r="AK66" s="2"/>
      <c r="AL66" s="2"/>
      <c r="AM66" s="2"/>
      <c r="AN66" s="2"/>
      <c r="AO66" s="2"/>
      <c r="AP66" s="2"/>
      <c r="AQ66" s="2"/>
      <c r="AR66" s="2"/>
      <c r="AS66" s="2"/>
      <c r="AT66" s="2"/>
      <c r="BC66" s="2"/>
    </row>
    <row r="68" spans="1:1">
      <c r="A68" s="84" t="s">
        <v>284</v>
      </c>
    </row>
    <row r="69" spans="1:23">
      <c r="A69" s="93" t="s">
        <v>285</v>
      </c>
      <c r="B69" s="32">
        <f t="shared" ref="B69:D75" si="50">U69</f>
        <v>53.2328817858424</v>
      </c>
      <c r="C69" s="32">
        <f t="shared" si="50"/>
        <v>80.1053270902018</v>
      </c>
      <c r="D69" s="32">
        <f t="shared" si="50"/>
        <v>67.2227819454362</v>
      </c>
      <c r="E69" s="32">
        <f t="shared" ref="E69:E75" si="51">SQRT((C69*C69)+(D69*D69))</f>
        <v>104.574212120923</v>
      </c>
      <c r="F69" s="32">
        <v>255</v>
      </c>
      <c r="G69" s="32">
        <v>0</v>
      </c>
      <c r="H69" s="32">
        <v>0</v>
      </c>
      <c r="I69" s="32">
        <f t="shared" ref="I69:K75" si="52">IF((F69/255)&lt;=0.03928,(F69/255)/12.92,(((F69/255)+0.055)/1.055)^2.4)</f>
        <v>1</v>
      </c>
      <c r="J69" s="32">
        <f t="shared" si="52"/>
        <v>0</v>
      </c>
      <c r="K69" s="32">
        <f t="shared" si="52"/>
        <v>0</v>
      </c>
      <c r="L69" s="90">
        <f t="array" ref="L69:N69">TRANSPOSE(MMULT(R$3:T$5,TRANSPOSE(I69:K69)))</f>
        <v>0.4124</v>
      </c>
      <c r="M69" s="90">
        <v>0.2126</v>
      </c>
      <c r="N69" s="90">
        <v>0.0193</v>
      </c>
      <c r="O69" s="32">
        <f t="shared" ref="O69:Q75" si="53">L69/L$18</f>
        <v>0.43387690689111</v>
      </c>
      <c r="P69" s="32">
        <f t="shared" si="53"/>
        <v>0.2126</v>
      </c>
      <c r="Q69" s="32">
        <f t="shared" si="53"/>
        <v>0.017722681359045</v>
      </c>
      <c r="R69" s="32">
        <f t="shared" ref="R69:T75" si="54">IF(O69&lt;=0.008856,(7.787*O69)+16/116,O69^(1/3))</f>
        <v>0.75704584198939</v>
      </c>
      <c r="S69" s="32">
        <f t="shared" si="54"/>
        <v>0.596835187808987</v>
      </c>
      <c r="T69" s="32">
        <f t="shared" si="54"/>
        <v>0.260721278081806</v>
      </c>
      <c r="U69" s="32">
        <f t="shared" ref="U69:U75" si="55">100*IF(P69&lt;=0.008856,9.033*P69,(1.16*(P69^(1/3)))-0.16)</f>
        <v>53.2328817858424</v>
      </c>
      <c r="V69" s="32">
        <f t="shared" ref="V69:V75" si="56">500*(R69-S69)</f>
        <v>80.1053270902018</v>
      </c>
      <c r="W69" s="32">
        <f t="shared" ref="W69:W75" si="57">200*(S69-T69)</f>
        <v>67.2227819454362</v>
      </c>
    </row>
    <row r="70" spans="1:23">
      <c r="A70" s="93" t="s">
        <v>286</v>
      </c>
      <c r="B70" s="32">
        <f t="shared" si="50"/>
        <v>87.7370334735442</v>
      </c>
      <c r="C70" s="32">
        <f t="shared" si="50"/>
        <v>-86.1884340941196</v>
      </c>
      <c r="D70" s="32">
        <f t="shared" si="50"/>
        <v>83.1861435450368</v>
      </c>
      <c r="E70" s="32">
        <f t="shared" si="51"/>
        <v>119.784726277985</v>
      </c>
      <c r="F70" s="32">
        <v>0</v>
      </c>
      <c r="G70" s="32">
        <v>255</v>
      </c>
      <c r="H70" s="32">
        <v>0</v>
      </c>
      <c r="I70" s="32">
        <f t="shared" si="52"/>
        <v>0</v>
      </c>
      <c r="J70" s="32">
        <f t="shared" si="52"/>
        <v>1</v>
      </c>
      <c r="K70" s="32">
        <f t="shared" si="52"/>
        <v>0</v>
      </c>
      <c r="L70" s="90">
        <f t="array" ref="L70:N70">TRANSPOSE(MMULT(R$3:T$5,TRANSPOSE(I70:K70)))</f>
        <v>0.3576</v>
      </c>
      <c r="M70" s="90">
        <v>0.7152</v>
      </c>
      <c r="N70" s="90">
        <v>0.1192</v>
      </c>
      <c r="O70" s="32">
        <f t="shared" si="53"/>
        <v>0.376223040504997</v>
      </c>
      <c r="P70" s="32">
        <f t="shared" si="53"/>
        <v>0.7152</v>
      </c>
      <c r="Q70" s="32">
        <f t="shared" si="53"/>
        <v>0.109458218549128</v>
      </c>
      <c r="R70" s="32">
        <f t="shared" si="54"/>
        <v>0.721907903135418</v>
      </c>
      <c r="S70" s="32">
        <f t="shared" si="54"/>
        <v>0.894284771323657</v>
      </c>
      <c r="T70" s="32">
        <f t="shared" si="54"/>
        <v>0.478354053598473</v>
      </c>
      <c r="U70" s="32">
        <f t="shared" si="55"/>
        <v>87.7370334735442</v>
      </c>
      <c r="V70" s="32">
        <f t="shared" si="56"/>
        <v>-86.1884340941196</v>
      </c>
      <c r="W70" s="32">
        <f t="shared" si="57"/>
        <v>83.1861435450368</v>
      </c>
    </row>
    <row r="71" spans="1:23">
      <c r="A71" s="93" t="s">
        <v>287</v>
      </c>
      <c r="B71" s="32">
        <f t="shared" si="50"/>
        <v>32.3025866672495</v>
      </c>
      <c r="C71" s="32">
        <f t="shared" si="50"/>
        <v>79.1936381124015</v>
      </c>
      <c r="D71" s="32">
        <f t="shared" si="50"/>
        <v>-107.853734252327</v>
      </c>
      <c r="E71" s="32">
        <f t="shared" si="51"/>
        <v>133.806054831796</v>
      </c>
      <c r="F71" s="32">
        <v>0</v>
      </c>
      <c r="G71" s="32">
        <v>0</v>
      </c>
      <c r="H71" s="32">
        <v>255</v>
      </c>
      <c r="I71" s="32">
        <f t="shared" si="52"/>
        <v>0</v>
      </c>
      <c r="J71" s="32">
        <f t="shared" si="52"/>
        <v>0</v>
      </c>
      <c r="K71" s="32">
        <f t="shared" si="52"/>
        <v>1</v>
      </c>
      <c r="L71" s="90">
        <f t="array" ref="L71:N71">TRANSPOSE(MMULT(R$3:T$5,TRANSPOSE(I71:K71)))</f>
        <v>0.1805</v>
      </c>
      <c r="M71" s="90">
        <v>0.0722</v>
      </c>
      <c r="N71" s="90">
        <v>0.9505</v>
      </c>
      <c r="O71" s="32">
        <f t="shared" si="53"/>
        <v>0.189900052603893</v>
      </c>
      <c r="P71" s="32">
        <f t="shared" si="53"/>
        <v>0.0722</v>
      </c>
      <c r="Q71" s="32">
        <f t="shared" si="53"/>
        <v>0.872819100091827</v>
      </c>
      <c r="R71" s="32">
        <f t="shared" si="54"/>
        <v>0.57478888542523</v>
      </c>
      <c r="S71" s="32">
        <f t="shared" si="54"/>
        <v>0.416401609200427</v>
      </c>
      <c r="T71" s="32">
        <f t="shared" si="54"/>
        <v>0.955670280462063</v>
      </c>
      <c r="U71" s="32">
        <f t="shared" si="55"/>
        <v>32.3025866672495</v>
      </c>
      <c r="V71" s="32">
        <f t="shared" si="56"/>
        <v>79.1936381124015</v>
      </c>
      <c r="W71" s="32">
        <f t="shared" si="57"/>
        <v>-107.853734252327</v>
      </c>
    </row>
    <row r="72" spans="1:23">
      <c r="A72" s="93" t="s">
        <v>288</v>
      </c>
      <c r="B72" s="32">
        <f t="shared" si="50"/>
        <v>91.1165211094634</v>
      </c>
      <c r="C72" s="32">
        <f t="shared" si="50"/>
        <v>-48.0839702166341</v>
      </c>
      <c r="D72" s="32">
        <f t="shared" si="50"/>
        <v>-14.1277814241574</v>
      </c>
      <c r="E72" s="32">
        <f t="shared" si="51"/>
        <v>50.1164883023833</v>
      </c>
      <c r="F72" s="32">
        <v>0</v>
      </c>
      <c r="G72" s="32">
        <v>255</v>
      </c>
      <c r="H72" s="32">
        <v>255</v>
      </c>
      <c r="I72" s="32">
        <f t="shared" si="52"/>
        <v>0</v>
      </c>
      <c r="J72" s="32">
        <f t="shared" si="52"/>
        <v>1</v>
      </c>
      <c r="K72" s="32">
        <f t="shared" si="52"/>
        <v>1</v>
      </c>
      <c r="L72" s="90">
        <f t="array" ref="L72:N72">TRANSPOSE(MMULT(R$3:T$5,TRANSPOSE(I72:K72)))</f>
        <v>0.5381</v>
      </c>
      <c r="M72" s="90">
        <v>0.7874</v>
      </c>
      <c r="N72" s="90">
        <v>1.0697</v>
      </c>
      <c r="O72" s="32">
        <f t="shared" si="53"/>
        <v>0.56612309310889</v>
      </c>
      <c r="P72" s="32">
        <f t="shared" si="53"/>
        <v>0.7874</v>
      </c>
      <c r="Q72" s="32">
        <f t="shared" si="53"/>
        <v>0.982277318640955</v>
      </c>
      <c r="R72" s="32">
        <f t="shared" si="54"/>
        <v>0.827250344993141</v>
      </c>
      <c r="S72" s="32">
        <f t="shared" si="54"/>
        <v>0.923418285426409</v>
      </c>
      <c r="T72" s="32">
        <f t="shared" si="54"/>
        <v>0.994057192547196</v>
      </c>
      <c r="U72" s="32">
        <f t="shared" si="55"/>
        <v>91.1165211094634</v>
      </c>
      <c r="V72" s="32">
        <f t="shared" si="56"/>
        <v>-48.0839702166341</v>
      </c>
      <c r="W72" s="32">
        <f t="shared" si="57"/>
        <v>-14.1277814241574</v>
      </c>
    </row>
    <row r="73" spans="1:23">
      <c r="A73" s="93" t="s">
        <v>289</v>
      </c>
      <c r="B73" s="32">
        <f t="shared" si="50"/>
        <v>60.319933664076</v>
      </c>
      <c r="C73" s="32">
        <f t="shared" si="50"/>
        <v>98.2497239576523</v>
      </c>
      <c r="D73" s="32">
        <f t="shared" si="50"/>
        <v>-60.8329705582886</v>
      </c>
      <c r="E73" s="32">
        <f t="shared" si="51"/>
        <v>115.558031156214</v>
      </c>
      <c r="F73" s="32">
        <v>255</v>
      </c>
      <c r="G73" s="32">
        <v>0</v>
      </c>
      <c r="H73" s="32">
        <v>255</v>
      </c>
      <c r="I73" s="32">
        <f t="shared" si="52"/>
        <v>1</v>
      </c>
      <c r="J73" s="32">
        <f t="shared" si="52"/>
        <v>0</v>
      </c>
      <c r="K73" s="32">
        <f t="shared" si="52"/>
        <v>1</v>
      </c>
      <c r="L73" s="90">
        <f t="array" ref="L73:N73">TRANSPOSE(MMULT(R$3:T$5,TRANSPOSE(I73:K73)))</f>
        <v>0.5929</v>
      </c>
      <c r="M73" s="90">
        <v>0.2848</v>
      </c>
      <c r="N73" s="90">
        <v>0.9698</v>
      </c>
      <c r="O73" s="32">
        <f t="shared" si="53"/>
        <v>0.623776959495003</v>
      </c>
      <c r="P73" s="32">
        <f t="shared" si="53"/>
        <v>0.2848</v>
      </c>
      <c r="Q73" s="32">
        <f t="shared" si="53"/>
        <v>0.890541781450872</v>
      </c>
      <c r="R73" s="32">
        <f t="shared" si="54"/>
        <v>0.854429910536649</v>
      </c>
      <c r="S73" s="32">
        <f t="shared" si="54"/>
        <v>0.657930462621345</v>
      </c>
      <c r="T73" s="32">
        <f t="shared" si="54"/>
        <v>0.962095315412788</v>
      </c>
      <c r="U73" s="32">
        <f t="shared" si="55"/>
        <v>60.319933664076</v>
      </c>
      <c r="V73" s="32">
        <f t="shared" si="56"/>
        <v>98.2497239576523</v>
      </c>
      <c r="W73" s="32">
        <f t="shared" si="57"/>
        <v>-60.8329705582886</v>
      </c>
    </row>
    <row r="74" spans="1:23">
      <c r="A74" s="93" t="s">
        <v>290</v>
      </c>
      <c r="B74" s="32">
        <f t="shared" si="50"/>
        <v>97.1382469812973</v>
      </c>
      <c r="C74" s="32">
        <f t="shared" si="50"/>
        <v>-21.5608122154557</v>
      </c>
      <c r="D74" s="32">
        <f t="shared" si="50"/>
        <v>94.4877196299886</v>
      </c>
      <c r="E74" s="32">
        <f t="shared" si="51"/>
        <v>96.9164474393562</v>
      </c>
      <c r="F74" s="32">
        <v>255</v>
      </c>
      <c r="G74" s="32">
        <v>255</v>
      </c>
      <c r="H74" s="32">
        <v>0</v>
      </c>
      <c r="I74" s="32">
        <f t="shared" si="52"/>
        <v>1</v>
      </c>
      <c r="J74" s="32">
        <f t="shared" si="52"/>
        <v>1</v>
      </c>
      <c r="K74" s="32">
        <f t="shared" si="52"/>
        <v>0</v>
      </c>
      <c r="L74" s="90">
        <f t="array" ref="L74:N74">TRANSPOSE(MMULT(R$3:T$5,TRANSPOSE(I74:K74)))</f>
        <v>0.77</v>
      </c>
      <c r="M74" s="90">
        <v>0.9278</v>
      </c>
      <c r="N74" s="90">
        <v>0.1385</v>
      </c>
      <c r="O74" s="32">
        <f t="shared" si="53"/>
        <v>0.810099947396107</v>
      </c>
      <c r="P74" s="32">
        <f t="shared" si="53"/>
        <v>0.9278</v>
      </c>
      <c r="Q74" s="32">
        <f t="shared" si="53"/>
        <v>0.127180899908173</v>
      </c>
      <c r="R74" s="32">
        <f t="shared" si="54"/>
        <v>0.9322080909251</v>
      </c>
      <c r="S74" s="32">
        <f t="shared" si="54"/>
        <v>0.975329715356011</v>
      </c>
      <c r="T74" s="32">
        <f t="shared" si="54"/>
        <v>0.502891117206068</v>
      </c>
      <c r="U74" s="32">
        <f t="shared" si="55"/>
        <v>97.1382469812973</v>
      </c>
      <c r="V74" s="32">
        <f t="shared" si="56"/>
        <v>-21.5608122154557</v>
      </c>
      <c r="W74" s="32">
        <f t="shared" si="57"/>
        <v>94.4877196299886</v>
      </c>
    </row>
    <row r="75" spans="1:23">
      <c r="A75" s="93" t="s">
        <v>291</v>
      </c>
      <c r="B75" s="32">
        <f t="shared" si="50"/>
        <v>0</v>
      </c>
      <c r="C75" s="32">
        <f t="shared" si="50"/>
        <v>0</v>
      </c>
      <c r="D75" s="32">
        <f t="shared" si="50"/>
        <v>0</v>
      </c>
      <c r="E75" s="32">
        <f t="shared" si="51"/>
        <v>0</v>
      </c>
      <c r="F75" s="32">
        <v>0</v>
      </c>
      <c r="G75" s="32">
        <v>0</v>
      </c>
      <c r="H75" s="32">
        <v>0</v>
      </c>
      <c r="I75" s="32">
        <f t="shared" si="52"/>
        <v>0</v>
      </c>
      <c r="J75" s="32">
        <f t="shared" si="52"/>
        <v>0</v>
      </c>
      <c r="K75" s="32">
        <f t="shared" si="52"/>
        <v>0</v>
      </c>
      <c r="L75" s="90">
        <f t="array" ref="L75:N75">TRANSPOSE(MMULT(R$3:T$5,TRANSPOSE(I75:K75)))</f>
        <v>0</v>
      </c>
      <c r="M75" s="90">
        <v>0</v>
      </c>
      <c r="N75" s="90">
        <v>0</v>
      </c>
      <c r="O75" s="32">
        <f t="shared" si="53"/>
        <v>0</v>
      </c>
      <c r="P75" s="32">
        <f t="shared" si="53"/>
        <v>0</v>
      </c>
      <c r="Q75" s="32">
        <f t="shared" si="53"/>
        <v>0</v>
      </c>
      <c r="R75" s="32">
        <f t="shared" si="54"/>
        <v>0.137931034482759</v>
      </c>
      <c r="S75" s="32">
        <f t="shared" si="54"/>
        <v>0.137931034482759</v>
      </c>
      <c r="T75" s="32">
        <f t="shared" si="54"/>
        <v>0.137931034482759</v>
      </c>
      <c r="U75" s="32">
        <f t="shared" si="55"/>
        <v>0</v>
      </c>
      <c r="V75" s="32">
        <f t="shared" si="56"/>
        <v>0</v>
      </c>
      <c r="W75" s="32">
        <f t="shared" si="57"/>
        <v>0</v>
      </c>
    </row>
  </sheetData>
  <pageMargins left="0.75" right="0.75" top="1" bottom="1" header="0.5" footer="0.5"/>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P1462"/>
  <sheetViews>
    <sheetView zoomScale="30" zoomScaleNormal="30" workbookViewId="0">
      <selection activeCell="A1" sqref="A1"/>
    </sheetView>
  </sheetViews>
  <sheetFormatPr defaultColWidth="9" defaultRowHeight="11.5"/>
  <cols>
    <col min="1" max="2" width="9" customWidth="1"/>
  </cols>
  <sheetData>
    <row r="1" spans="1:1">
      <c r="A1" s="31" t="s">
        <v>146</v>
      </c>
    </row>
    <row r="2" spans="1:16">
      <c r="A2" s="31" t="s">
        <v>292</v>
      </c>
      <c r="B2" s="31" t="s">
        <v>20</v>
      </c>
      <c r="C2" s="31" t="s">
        <v>21</v>
      </c>
      <c r="D2" s="31" t="s">
        <v>22</v>
      </c>
      <c r="E2" s="31" t="s">
        <v>110</v>
      </c>
      <c r="F2" s="31" t="s">
        <v>111</v>
      </c>
      <c r="G2" s="31" t="s">
        <v>293</v>
      </c>
      <c r="H2" s="31" t="s">
        <v>294</v>
      </c>
      <c r="I2" s="31" t="s">
        <v>295</v>
      </c>
      <c r="J2" s="31" t="s">
        <v>296</v>
      </c>
      <c r="K2" s="31" t="s">
        <v>297</v>
      </c>
      <c r="L2" s="31" t="s">
        <v>298</v>
      </c>
      <c r="M2" s="31" t="s">
        <v>299</v>
      </c>
      <c r="N2" s="31" t="s">
        <v>107</v>
      </c>
      <c r="O2" s="31" t="s">
        <v>108</v>
      </c>
      <c r="P2" s="31" t="s">
        <v>109</v>
      </c>
    </row>
    <row r="3" spans="1:1">
      <c r="A3" s="31">
        <v>1</v>
      </c>
    </row>
    <row r="4" spans="1:1">
      <c r="A4" s="31">
        <v>2</v>
      </c>
    </row>
    <row r="5" spans="1:1">
      <c r="A5" s="31">
        <v>3</v>
      </c>
    </row>
    <row r="6" spans="1:1">
      <c r="A6" s="31">
        <v>4</v>
      </c>
    </row>
    <row r="7" spans="1:1">
      <c r="A7" s="31">
        <v>5</v>
      </c>
    </row>
    <row r="8" spans="1:1">
      <c r="A8" s="31">
        <v>6</v>
      </c>
    </row>
    <row r="9" spans="1:1">
      <c r="A9" s="31">
        <v>7</v>
      </c>
    </row>
    <row r="10" spans="1:1">
      <c r="A10" s="31">
        <v>8</v>
      </c>
    </row>
    <row r="11" spans="1:1">
      <c r="A11" s="31">
        <v>9</v>
      </c>
    </row>
    <row r="12" spans="1:1">
      <c r="A12" s="31">
        <v>10</v>
      </c>
    </row>
    <row r="13" spans="1:1">
      <c r="A13" s="31">
        <v>11</v>
      </c>
    </row>
    <row r="14" spans="1:1">
      <c r="A14" s="31">
        <v>12</v>
      </c>
    </row>
    <row r="15" spans="1:1">
      <c r="A15" s="31">
        <v>13</v>
      </c>
    </row>
    <row r="16" spans="1:1">
      <c r="A16" s="31">
        <v>14</v>
      </c>
    </row>
    <row r="17" spans="1:1">
      <c r="A17" s="31">
        <v>15</v>
      </c>
    </row>
    <row r="18" spans="1:1">
      <c r="A18" s="31">
        <v>16</v>
      </c>
    </row>
    <row r="19" spans="1:1">
      <c r="A19" s="31">
        <v>17</v>
      </c>
    </row>
    <row r="20" spans="1:1">
      <c r="A20" s="31">
        <v>18</v>
      </c>
    </row>
    <row r="21" spans="1:1">
      <c r="A21" s="31">
        <v>19</v>
      </c>
    </row>
    <row r="22" spans="1:1">
      <c r="A22" s="31">
        <v>20</v>
      </c>
    </row>
    <row r="23" spans="1:1">
      <c r="A23" s="31">
        <v>21</v>
      </c>
    </row>
    <row r="24" spans="1:1">
      <c r="A24" s="31">
        <v>22</v>
      </c>
    </row>
    <row r="25" spans="1:1">
      <c r="A25" s="31">
        <v>23</v>
      </c>
    </row>
    <row r="26" spans="1:1">
      <c r="A26" s="31">
        <v>24</v>
      </c>
    </row>
    <row r="27" spans="1:1">
      <c r="A27" s="31">
        <v>25</v>
      </c>
    </row>
    <row r="28" spans="1:1">
      <c r="A28" s="31">
        <v>26</v>
      </c>
    </row>
    <row r="29" spans="1:1">
      <c r="A29" s="31">
        <v>27</v>
      </c>
    </row>
    <row r="30" spans="1:1">
      <c r="A30" s="31">
        <v>28</v>
      </c>
    </row>
    <row r="31" spans="1:1">
      <c r="A31" s="31">
        <v>29</v>
      </c>
    </row>
    <row r="32" spans="1:1">
      <c r="A32" s="31">
        <v>30</v>
      </c>
    </row>
    <row r="33" spans="1:1">
      <c r="A33" s="31">
        <v>31</v>
      </c>
    </row>
    <row r="34" spans="1:1">
      <c r="A34" s="31">
        <v>32</v>
      </c>
    </row>
    <row r="35" spans="1:1">
      <c r="A35" s="31">
        <v>33</v>
      </c>
    </row>
    <row r="36" spans="1:1">
      <c r="A36" s="31">
        <v>34</v>
      </c>
    </row>
    <row r="37" spans="1:1">
      <c r="A37" s="31">
        <v>35</v>
      </c>
    </row>
    <row r="38" spans="1:1">
      <c r="A38" s="31">
        <v>36</v>
      </c>
    </row>
    <row r="39" spans="1:1">
      <c r="A39" s="31">
        <v>37</v>
      </c>
    </row>
    <row r="40" spans="1:1">
      <c r="A40" s="31">
        <v>38</v>
      </c>
    </row>
    <row r="41" spans="1:1">
      <c r="A41" s="31">
        <v>39</v>
      </c>
    </row>
    <row r="42" spans="1:1">
      <c r="A42" s="31">
        <v>40</v>
      </c>
    </row>
    <row r="43" spans="1:1">
      <c r="A43" s="31">
        <v>41</v>
      </c>
    </row>
    <row r="44" spans="1:1">
      <c r="A44" s="31">
        <v>42</v>
      </c>
    </row>
    <row r="45" spans="1:1">
      <c r="A45" s="31">
        <v>43</v>
      </c>
    </row>
    <row r="46" spans="1:1">
      <c r="A46" s="31">
        <v>44</v>
      </c>
    </row>
    <row r="47" spans="1:1">
      <c r="A47" s="31">
        <v>45</v>
      </c>
    </row>
    <row r="48" spans="1:1">
      <c r="A48" s="31">
        <v>46</v>
      </c>
    </row>
    <row r="49" spans="1:1">
      <c r="A49" s="31">
        <v>47</v>
      </c>
    </row>
    <row r="50" spans="1:1">
      <c r="A50" s="31">
        <v>48</v>
      </c>
    </row>
    <row r="51" spans="1:1">
      <c r="A51" s="31">
        <v>49</v>
      </c>
    </row>
    <row r="52" spans="1:1">
      <c r="A52" s="31">
        <v>50</v>
      </c>
    </row>
    <row r="53" spans="1:1">
      <c r="A53" s="31">
        <v>51</v>
      </c>
    </row>
    <row r="54" spans="1:1">
      <c r="A54" s="31">
        <v>52</v>
      </c>
    </row>
    <row r="55" spans="1:1">
      <c r="A55" s="31">
        <v>53</v>
      </c>
    </row>
    <row r="56" spans="1:1">
      <c r="A56" s="31">
        <v>54</v>
      </c>
    </row>
    <row r="57" spans="1:1">
      <c r="A57" s="31">
        <v>55</v>
      </c>
    </row>
    <row r="58" spans="1:1">
      <c r="A58" s="31">
        <v>56</v>
      </c>
    </row>
    <row r="59" spans="1:1">
      <c r="A59" s="31">
        <v>57</v>
      </c>
    </row>
    <row r="60" spans="1:1">
      <c r="A60" s="31">
        <v>58</v>
      </c>
    </row>
    <row r="61" spans="1:1">
      <c r="A61" s="31">
        <v>59</v>
      </c>
    </row>
    <row r="62" spans="1:1">
      <c r="A62" s="31">
        <v>60</v>
      </c>
    </row>
    <row r="63" spans="1:1">
      <c r="A63" s="31">
        <v>61</v>
      </c>
    </row>
    <row r="64" spans="1:1">
      <c r="A64" s="31">
        <v>62</v>
      </c>
    </row>
    <row r="65" spans="1:1">
      <c r="A65" s="31">
        <v>63</v>
      </c>
    </row>
    <row r="66" spans="1:1">
      <c r="A66" s="31">
        <v>64</v>
      </c>
    </row>
    <row r="67" spans="1:1">
      <c r="A67" s="31">
        <v>65</v>
      </c>
    </row>
    <row r="68" spans="1:1">
      <c r="A68" s="31">
        <v>66</v>
      </c>
    </row>
    <row r="69" spans="1:1">
      <c r="A69" s="31">
        <v>67</v>
      </c>
    </row>
    <row r="70" spans="1:1">
      <c r="A70" s="31">
        <v>68</v>
      </c>
    </row>
    <row r="71" spans="1:1">
      <c r="A71" s="31">
        <v>69</v>
      </c>
    </row>
    <row r="72" spans="1:1">
      <c r="A72" s="31">
        <v>70</v>
      </c>
    </row>
    <row r="73" spans="1:1">
      <c r="A73" s="31">
        <v>71</v>
      </c>
    </row>
    <row r="74" spans="1:1">
      <c r="A74" s="31">
        <v>72</v>
      </c>
    </row>
    <row r="75" spans="1:1">
      <c r="A75" s="31">
        <v>73</v>
      </c>
    </row>
    <row r="76" spans="1:1">
      <c r="A76" s="31">
        <v>74</v>
      </c>
    </row>
    <row r="77" spans="1:1">
      <c r="A77" s="31">
        <v>75</v>
      </c>
    </row>
    <row r="78" spans="1:1">
      <c r="A78" s="31">
        <v>76</v>
      </c>
    </row>
    <row r="79" spans="1:1">
      <c r="A79" s="31">
        <v>77</v>
      </c>
    </row>
    <row r="80" spans="1:1">
      <c r="A80" s="31">
        <v>78</v>
      </c>
    </row>
    <row r="81" spans="1:1">
      <c r="A81" s="31">
        <v>79</v>
      </c>
    </row>
    <row r="82" spans="1:1">
      <c r="A82" s="31">
        <v>80</v>
      </c>
    </row>
    <row r="83" spans="1:1">
      <c r="A83" s="31">
        <v>81</v>
      </c>
    </row>
    <row r="84" spans="1:1">
      <c r="A84" s="31">
        <v>82</v>
      </c>
    </row>
    <row r="85" spans="1:1">
      <c r="A85" s="31">
        <v>83</v>
      </c>
    </row>
    <row r="86" spans="1:1">
      <c r="A86" s="31">
        <v>84</v>
      </c>
    </row>
    <row r="87" spans="1:1">
      <c r="A87" s="31">
        <v>85</v>
      </c>
    </row>
    <row r="88" spans="1:1">
      <c r="A88" s="31">
        <v>86</v>
      </c>
    </row>
    <row r="89" spans="1:1">
      <c r="A89" s="31">
        <v>87</v>
      </c>
    </row>
    <row r="90" spans="1:1">
      <c r="A90" s="31">
        <v>88</v>
      </c>
    </row>
    <row r="91" spans="1:1">
      <c r="A91" s="31">
        <v>89</v>
      </c>
    </row>
    <row r="92" spans="1:1">
      <c r="A92" s="31">
        <v>90</v>
      </c>
    </row>
    <row r="93" spans="1:1">
      <c r="A93" s="31">
        <v>91</v>
      </c>
    </row>
    <row r="94" spans="1:1">
      <c r="A94" s="31">
        <v>92</v>
      </c>
    </row>
    <row r="95" spans="1:1">
      <c r="A95" s="31">
        <v>93</v>
      </c>
    </row>
    <row r="96" spans="1:1">
      <c r="A96" s="31">
        <v>94</v>
      </c>
    </row>
    <row r="97" spans="1:1">
      <c r="A97" s="31">
        <v>95</v>
      </c>
    </row>
    <row r="98" spans="1:1">
      <c r="A98" s="31">
        <v>96</v>
      </c>
    </row>
    <row r="99" spans="1:1">
      <c r="A99" s="31">
        <v>97</v>
      </c>
    </row>
    <row r="100" spans="1:1">
      <c r="A100" s="31">
        <v>98</v>
      </c>
    </row>
    <row r="101" spans="1:1">
      <c r="A101" s="31">
        <v>99</v>
      </c>
    </row>
    <row r="102" spans="1:1">
      <c r="A102" s="31">
        <v>100</v>
      </c>
    </row>
    <row r="103" spans="1:1">
      <c r="A103" s="31">
        <v>101</v>
      </c>
    </row>
    <row r="104" spans="1:1">
      <c r="A104" s="31">
        <v>102</v>
      </c>
    </row>
    <row r="105" spans="1:1">
      <c r="A105" s="31">
        <v>103</v>
      </c>
    </row>
    <row r="106" spans="1:1">
      <c r="A106" s="31">
        <v>104</v>
      </c>
    </row>
    <row r="107" spans="1:1">
      <c r="A107" s="31">
        <v>105</v>
      </c>
    </row>
    <row r="108" spans="1:1">
      <c r="A108" s="31">
        <v>106</v>
      </c>
    </row>
    <row r="109" spans="1:1">
      <c r="A109" s="31">
        <v>107</v>
      </c>
    </row>
    <row r="110" spans="1:1">
      <c r="A110" s="31">
        <v>108</v>
      </c>
    </row>
    <row r="111" spans="1:1">
      <c r="A111" s="31">
        <v>109</v>
      </c>
    </row>
    <row r="112" spans="1:1">
      <c r="A112" s="31">
        <v>110</v>
      </c>
    </row>
    <row r="113" spans="1:1">
      <c r="A113" s="31">
        <v>111</v>
      </c>
    </row>
    <row r="114" spans="1:1">
      <c r="A114" s="31">
        <v>112</v>
      </c>
    </row>
    <row r="115" spans="1:1">
      <c r="A115" s="31">
        <v>113</v>
      </c>
    </row>
    <row r="116" spans="1:1">
      <c r="A116" s="31">
        <v>114</v>
      </c>
    </row>
    <row r="117" spans="1:1">
      <c r="A117" s="31">
        <v>115</v>
      </c>
    </row>
    <row r="118" spans="1:1">
      <c r="A118" s="31">
        <v>116</v>
      </c>
    </row>
    <row r="119" spans="1:1">
      <c r="A119" s="31">
        <v>117</v>
      </c>
    </row>
    <row r="120" spans="1:1">
      <c r="A120" s="31">
        <v>118</v>
      </c>
    </row>
    <row r="121" spans="1:1">
      <c r="A121" s="31">
        <v>119</v>
      </c>
    </row>
    <row r="122" spans="1:1">
      <c r="A122" s="31">
        <v>120</v>
      </c>
    </row>
    <row r="123" spans="1:1">
      <c r="A123" s="31">
        <v>121</v>
      </c>
    </row>
    <row r="124" spans="1:1">
      <c r="A124" s="31">
        <v>122</v>
      </c>
    </row>
    <row r="125" spans="1:1">
      <c r="A125" s="31">
        <v>123</v>
      </c>
    </row>
    <row r="126" spans="1:1">
      <c r="A126" s="31">
        <v>124</v>
      </c>
    </row>
    <row r="127" spans="1:1">
      <c r="A127" s="31">
        <v>125</v>
      </c>
    </row>
    <row r="128" spans="1:1">
      <c r="A128" s="31">
        <v>126</v>
      </c>
    </row>
    <row r="129" spans="1:1">
      <c r="A129" s="31">
        <v>127</v>
      </c>
    </row>
    <row r="130" spans="1:1">
      <c r="A130" s="31">
        <v>128</v>
      </c>
    </row>
    <row r="131" spans="1:1">
      <c r="A131" s="31">
        <v>129</v>
      </c>
    </row>
    <row r="132" spans="1:1">
      <c r="A132" s="31">
        <v>130</v>
      </c>
    </row>
    <row r="133" spans="1:1">
      <c r="A133" s="31">
        <v>131</v>
      </c>
    </row>
    <row r="134" spans="1:1">
      <c r="A134" s="31">
        <v>132</v>
      </c>
    </row>
    <row r="135" spans="1:1">
      <c r="A135" s="31">
        <v>133</v>
      </c>
    </row>
    <row r="136" spans="1:1">
      <c r="A136" s="31">
        <v>134</v>
      </c>
    </row>
    <row r="137" spans="1:1">
      <c r="A137" s="31">
        <v>135</v>
      </c>
    </row>
    <row r="138" spans="1:1">
      <c r="A138" s="31">
        <v>136</v>
      </c>
    </row>
    <row r="139" spans="1:1">
      <c r="A139" s="31">
        <v>137</v>
      </c>
    </row>
    <row r="140" spans="1:1">
      <c r="A140" s="31">
        <v>138</v>
      </c>
    </row>
    <row r="141" spans="1:1">
      <c r="A141" s="31">
        <v>139</v>
      </c>
    </row>
    <row r="142" spans="1:1">
      <c r="A142" s="31">
        <v>140</v>
      </c>
    </row>
    <row r="143" spans="1:1">
      <c r="A143" s="31">
        <v>141</v>
      </c>
    </row>
    <row r="144" spans="1:1">
      <c r="A144" s="31">
        <v>142</v>
      </c>
    </row>
    <row r="145" spans="1:1">
      <c r="A145" s="31">
        <v>143</v>
      </c>
    </row>
    <row r="146" spans="1:1">
      <c r="A146" s="31">
        <v>144</v>
      </c>
    </row>
    <row r="147" spans="1:1">
      <c r="A147" s="31">
        <v>145</v>
      </c>
    </row>
    <row r="148" spans="1:1">
      <c r="A148" s="31">
        <v>146</v>
      </c>
    </row>
    <row r="149" spans="1:1">
      <c r="A149" s="31">
        <v>147</v>
      </c>
    </row>
    <row r="150" spans="1:1">
      <c r="A150" s="31">
        <v>148</v>
      </c>
    </row>
    <row r="151" spans="1:1">
      <c r="A151" s="31">
        <v>149</v>
      </c>
    </row>
    <row r="152" spans="1:1">
      <c r="A152" s="31">
        <v>150</v>
      </c>
    </row>
    <row r="153" spans="1:1">
      <c r="A153" s="31">
        <v>151</v>
      </c>
    </row>
    <row r="154" spans="1:1">
      <c r="A154" s="31">
        <v>152</v>
      </c>
    </row>
    <row r="155" spans="1:1">
      <c r="A155" s="31">
        <v>153</v>
      </c>
    </row>
    <row r="156" spans="1:1">
      <c r="A156" s="31">
        <v>154</v>
      </c>
    </row>
    <row r="157" spans="1:1">
      <c r="A157" s="31">
        <v>155</v>
      </c>
    </row>
    <row r="158" spans="1:1">
      <c r="A158" s="31">
        <v>156</v>
      </c>
    </row>
    <row r="159" spans="1:1">
      <c r="A159" s="31">
        <v>157</v>
      </c>
    </row>
    <row r="160" spans="1:1">
      <c r="A160" s="31">
        <v>158</v>
      </c>
    </row>
    <row r="161" spans="1:1">
      <c r="A161" s="31">
        <v>159</v>
      </c>
    </row>
    <row r="162" spans="1:1">
      <c r="A162" s="31">
        <v>160</v>
      </c>
    </row>
    <row r="163" spans="1:1">
      <c r="A163" s="31">
        <v>161</v>
      </c>
    </row>
    <row r="164" spans="1:1">
      <c r="A164" s="31">
        <v>162</v>
      </c>
    </row>
    <row r="165" spans="1:1">
      <c r="A165" s="31">
        <v>163</v>
      </c>
    </row>
    <row r="166" spans="1:1">
      <c r="A166" s="31">
        <v>164</v>
      </c>
    </row>
    <row r="167" spans="1:1">
      <c r="A167" s="31">
        <v>165</v>
      </c>
    </row>
    <row r="168" spans="1:1">
      <c r="A168" s="31">
        <v>166</v>
      </c>
    </row>
    <row r="169" spans="1:1">
      <c r="A169" s="31">
        <v>167</v>
      </c>
    </row>
    <row r="170" spans="1:1">
      <c r="A170" s="31">
        <v>168</v>
      </c>
    </row>
    <row r="171" spans="1:1">
      <c r="A171" s="31">
        <v>169</v>
      </c>
    </row>
    <row r="172" spans="1:1">
      <c r="A172" s="31">
        <v>170</v>
      </c>
    </row>
    <row r="173" spans="1:1">
      <c r="A173" s="31">
        <v>171</v>
      </c>
    </row>
    <row r="174" spans="1:1">
      <c r="A174" s="31">
        <v>172</v>
      </c>
    </row>
    <row r="175" spans="1:1">
      <c r="A175" s="31">
        <v>173</v>
      </c>
    </row>
    <row r="176" spans="1:1">
      <c r="A176" s="31">
        <v>174</v>
      </c>
    </row>
    <row r="177" spans="1:1">
      <c r="A177" s="31">
        <v>175</v>
      </c>
    </row>
    <row r="178" spans="1:1">
      <c r="A178" s="31">
        <v>176</v>
      </c>
    </row>
    <row r="179" spans="1:1">
      <c r="A179" s="31">
        <v>177</v>
      </c>
    </row>
    <row r="180" spans="1:1">
      <c r="A180" s="31">
        <v>178</v>
      </c>
    </row>
    <row r="181" spans="1:1">
      <c r="A181" s="31">
        <v>179</v>
      </c>
    </row>
    <row r="182" spans="1:1">
      <c r="A182" s="31">
        <v>180</v>
      </c>
    </row>
    <row r="183" spans="1:1">
      <c r="A183" s="31">
        <v>181</v>
      </c>
    </row>
    <row r="184" spans="1:1">
      <c r="A184" s="31">
        <v>182</v>
      </c>
    </row>
    <row r="185" spans="1:1">
      <c r="A185" s="31">
        <v>183</v>
      </c>
    </row>
    <row r="186" spans="1:1">
      <c r="A186" s="31">
        <v>184</v>
      </c>
    </row>
    <row r="187" spans="1:1">
      <c r="A187" s="31">
        <v>185</v>
      </c>
    </row>
    <row r="188" spans="1:1">
      <c r="A188" s="31">
        <v>186</v>
      </c>
    </row>
    <row r="189" spans="1:1">
      <c r="A189" s="31">
        <v>187</v>
      </c>
    </row>
    <row r="190" spans="1:1">
      <c r="A190" s="31">
        <v>188</v>
      </c>
    </row>
    <row r="191" spans="1:1">
      <c r="A191" s="31">
        <v>189</v>
      </c>
    </row>
    <row r="192" spans="1:1">
      <c r="A192" s="31">
        <v>190</v>
      </c>
    </row>
    <row r="193" spans="1:1">
      <c r="A193" s="31">
        <v>191</v>
      </c>
    </row>
    <row r="194" spans="1:1">
      <c r="A194" s="31">
        <v>192</v>
      </c>
    </row>
    <row r="195" spans="1:1">
      <c r="A195" s="31">
        <v>193</v>
      </c>
    </row>
    <row r="196" spans="1:1">
      <c r="A196" s="31">
        <v>194</v>
      </c>
    </row>
    <row r="197" spans="1:1">
      <c r="A197" s="31">
        <v>195</v>
      </c>
    </row>
    <row r="198" spans="1:1">
      <c r="A198" s="31">
        <v>196</v>
      </c>
    </row>
    <row r="199" spans="1:1">
      <c r="A199" s="31">
        <v>197</v>
      </c>
    </row>
    <row r="200" spans="1:1">
      <c r="A200" s="31">
        <v>198</v>
      </c>
    </row>
    <row r="201" spans="1:1">
      <c r="A201" s="31">
        <v>199</v>
      </c>
    </row>
    <row r="202" spans="1:1">
      <c r="A202" s="31">
        <v>200</v>
      </c>
    </row>
    <row r="203" spans="1:1">
      <c r="A203" s="31">
        <v>201</v>
      </c>
    </row>
    <row r="204" spans="1:1">
      <c r="A204" s="31">
        <v>202</v>
      </c>
    </row>
    <row r="205" spans="1:1">
      <c r="A205" s="31">
        <v>203</v>
      </c>
    </row>
    <row r="206" spans="1:1">
      <c r="A206" s="31">
        <v>204</v>
      </c>
    </row>
    <row r="207" spans="1:1">
      <c r="A207" s="31">
        <v>205</v>
      </c>
    </row>
    <row r="208" spans="1:1">
      <c r="A208" s="31">
        <v>206</v>
      </c>
    </row>
    <row r="209" spans="1:1">
      <c r="A209" s="31">
        <v>207</v>
      </c>
    </row>
    <row r="210" spans="1:1">
      <c r="A210" s="31">
        <v>208</v>
      </c>
    </row>
    <row r="211" spans="1:1">
      <c r="A211" s="31">
        <v>209</v>
      </c>
    </row>
    <row r="212" spans="1:1">
      <c r="A212" s="31">
        <v>210</v>
      </c>
    </row>
    <row r="213" spans="1:1">
      <c r="A213" s="31">
        <v>211</v>
      </c>
    </row>
    <row r="214" spans="1:1">
      <c r="A214" s="31">
        <v>212</v>
      </c>
    </row>
    <row r="215" spans="1:1">
      <c r="A215" s="31">
        <v>213</v>
      </c>
    </row>
    <row r="216" spans="1:1">
      <c r="A216" s="31">
        <v>214</v>
      </c>
    </row>
    <row r="217" spans="1:1">
      <c r="A217" s="31">
        <v>215</v>
      </c>
    </row>
    <row r="218" spans="1:1">
      <c r="A218" s="31">
        <v>216</v>
      </c>
    </row>
    <row r="219" spans="1:1">
      <c r="A219" s="31">
        <v>217</v>
      </c>
    </row>
    <row r="220" spans="1:1">
      <c r="A220" s="31">
        <v>218</v>
      </c>
    </row>
    <row r="221" spans="1:1">
      <c r="A221" s="31">
        <v>219</v>
      </c>
    </row>
    <row r="222" spans="1:1">
      <c r="A222" s="31">
        <v>220</v>
      </c>
    </row>
    <row r="223" spans="1:1">
      <c r="A223" s="31">
        <v>221</v>
      </c>
    </row>
    <row r="224" spans="1:1">
      <c r="A224" s="31">
        <v>222</v>
      </c>
    </row>
    <row r="225" spans="1:1">
      <c r="A225" s="31">
        <v>223</v>
      </c>
    </row>
    <row r="226" spans="1:1">
      <c r="A226" s="31">
        <v>224</v>
      </c>
    </row>
    <row r="227" spans="1:1">
      <c r="A227" s="31">
        <v>225</v>
      </c>
    </row>
    <row r="228" spans="1:1">
      <c r="A228" s="31">
        <v>226</v>
      </c>
    </row>
    <row r="229" spans="1:1">
      <c r="A229" s="31">
        <v>227</v>
      </c>
    </row>
    <row r="230" spans="1:1">
      <c r="A230" s="31">
        <v>228</v>
      </c>
    </row>
    <row r="231" spans="1:1">
      <c r="A231" s="31">
        <v>229</v>
      </c>
    </row>
    <row r="232" spans="1:1">
      <c r="A232" s="31">
        <v>230</v>
      </c>
    </row>
    <row r="233" spans="1:1">
      <c r="A233" s="31">
        <v>231</v>
      </c>
    </row>
    <row r="234" spans="1:1">
      <c r="A234" s="31">
        <v>232</v>
      </c>
    </row>
    <row r="235" spans="1:1">
      <c r="A235" s="31">
        <v>233</v>
      </c>
    </row>
    <row r="236" spans="1:1">
      <c r="A236" s="31">
        <v>234</v>
      </c>
    </row>
    <row r="237" spans="1:1">
      <c r="A237" s="31">
        <v>235</v>
      </c>
    </row>
    <row r="238" spans="1:1">
      <c r="A238" s="31">
        <v>236</v>
      </c>
    </row>
    <row r="239" spans="1:1">
      <c r="A239" s="31">
        <v>237</v>
      </c>
    </row>
    <row r="240" spans="1:1">
      <c r="A240" s="31">
        <v>238</v>
      </c>
    </row>
    <row r="241" spans="1:1">
      <c r="A241" s="31">
        <v>239</v>
      </c>
    </row>
    <row r="242" spans="1:1">
      <c r="A242" s="31">
        <v>240</v>
      </c>
    </row>
    <row r="243" spans="1:1">
      <c r="A243" s="31">
        <v>241</v>
      </c>
    </row>
    <row r="244" spans="1:1">
      <c r="A244" s="31">
        <v>242</v>
      </c>
    </row>
    <row r="245" spans="1:1">
      <c r="A245" s="31">
        <v>243</v>
      </c>
    </row>
    <row r="246" spans="1:1">
      <c r="A246" s="31">
        <v>244</v>
      </c>
    </row>
    <row r="247" spans="1:1">
      <c r="A247" s="31">
        <v>245</v>
      </c>
    </row>
    <row r="248" spans="1:1">
      <c r="A248" s="31">
        <v>246</v>
      </c>
    </row>
    <row r="249" spans="1:1">
      <c r="A249" s="31">
        <v>247</v>
      </c>
    </row>
    <row r="250" spans="1:1">
      <c r="A250" s="31">
        <v>248</v>
      </c>
    </row>
    <row r="251" spans="1:1">
      <c r="A251" s="31">
        <v>249</v>
      </c>
    </row>
    <row r="252" spans="1:1">
      <c r="A252" s="31">
        <v>250</v>
      </c>
    </row>
    <row r="253" spans="1:1">
      <c r="A253" s="31">
        <v>251</v>
      </c>
    </row>
    <row r="254" spans="1:1">
      <c r="A254" s="31">
        <v>252</v>
      </c>
    </row>
    <row r="255" spans="1:1">
      <c r="A255" s="31">
        <v>253</v>
      </c>
    </row>
    <row r="256" spans="1:1">
      <c r="A256" s="31">
        <v>254</v>
      </c>
    </row>
    <row r="257" spans="1:1">
      <c r="A257" s="31">
        <v>255</v>
      </c>
    </row>
    <row r="258" spans="1:1">
      <c r="A258" s="31">
        <v>256</v>
      </c>
    </row>
    <row r="259" spans="1:1">
      <c r="A259" s="31">
        <v>257</v>
      </c>
    </row>
    <row r="260" spans="1:1">
      <c r="A260" s="31">
        <v>258</v>
      </c>
    </row>
    <row r="261" spans="1:1">
      <c r="A261" s="31">
        <v>259</v>
      </c>
    </row>
    <row r="262" spans="1:1">
      <c r="A262" s="31">
        <v>260</v>
      </c>
    </row>
    <row r="263" spans="1:1">
      <c r="A263" s="31">
        <v>261</v>
      </c>
    </row>
    <row r="264" spans="1:1">
      <c r="A264" s="31">
        <v>262</v>
      </c>
    </row>
    <row r="265" spans="1:1">
      <c r="A265" s="31">
        <v>263</v>
      </c>
    </row>
    <row r="266" spans="1:1">
      <c r="A266" s="31">
        <v>264</v>
      </c>
    </row>
    <row r="267" spans="1:1">
      <c r="A267" s="31">
        <v>265</v>
      </c>
    </row>
    <row r="268" spans="1:1">
      <c r="A268" s="31">
        <v>266</v>
      </c>
    </row>
    <row r="269" spans="1:1">
      <c r="A269" s="31">
        <v>267</v>
      </c>
    </row>
    <row r="270" spans="1:1">
      <c r="A270" s="31">
        <v>268</v>
      </c>
    </row>
    <row r="271" spans="1:1">
      <c r="A271" s="31">
        <v>269</v>
      </c>
    </row>
    <row r="272" spans="1:1">
      <c r="A272" s="31">
        <v>270</v>
      </c>
    </row>
    <row r="273" spans="1:1">
      <c r="A273" s="31">
        <v>271</v>
      </c>
    </row>
    <row r="274" spans="1:1">
      <c r="A274" s="31">
        <v>272</v>
      </c>
    </row>
    <row r="275" spans="1:1">
      <c r="A275" s="31">
        <v>273</v>
      </c>
    </row>
    <row r="276" spans="1:1">
      <c r="A276" s="31">
        <v>274</v>
      </c>
    </row>
    <row r="277" spans="1:1">
      <c r="A277" s="31">
        <v>275</v>
      </c>
    </row>
    <row r="278" spans="1:1">
      <c r="A278" s="31">
        <v>276</v>
      </c>
    </row>
    <row r="279" spans="1:1">
      <c r="A279" s="31">
        <v>277</v>
      </c>
    </row>
    <row r="280" spans="1:1">
      <c r="A280" s="31">
        <v>278</v>
      </c>
    </row>
    <row r="281" spans="1:1">
      <c r="A281" s="31">
        <v>279</v>
      </c>
    </row>
    <row r="282" spans="1:1">
      <c r="A282" s="31">
        <v>280</v>
      </c>
    </row>
    <row r="283" spans="1:1">
      <c r="A283" s="31">
        <v>281</v>
      </c>
    </row>
    <row r="284" spans="1:1">
      <c r="A284" s="31">
        <v>282</v>
      </c>
    </row>
    <row r="285" spans="1:1">
      <c r="A285" s="31">
        <v>283</v>
      </c>
    </row>
    <row r="286" spans="1:1">
      <c r="A286" s="31">
        <v>284</v>
      </c>
    </row>
    <row r="287" spans="1:1">
      <c r="A287" s="31">
        <v>285</v>
      </c>
    </row>
    <row r="288" spans="1:1">
      <c r="A288" s="31">
        <v>286</v>
      </c>
    </row>
    <row r="289" spans="1:1">
      <c r="A289" s="31">
        <v>287</v>
      </c>
    </row>
    <row r="290" spans="1:1">
      <c r="A290" s="31">
        <v>288</v>
      </c>
    </row>
    <row r="291" spans="1:1">
      <c r="A291" s="31">
        <v>289</v>
      </c>
    </row>
    <row r="292" spans="1:1">
      <c r="A292" s="31">
        <v>290</v>
      </c>
    </row>
    <row r="293" spans="1:1">
      <c r="A293" s="31">
        <v>291</v>
      </c>
    </row>
    <row r="294" spans="1:1">
      <c r="A294" s="31">
        <v>292</v>
      </c>
    </row>
    <row r="295" spans="1:1">
      <c r="A295" s="31">
        <v>293</v>
      </c>
    </row>
    <row r="296" spans="1:1">
      <c r="A296" s="31">
        <v>294</v>
      </c>
    </row>
    <row r="297" spans="1:1">
      <c r="A297" s="31">
        <v>295</v>
      </c>
    </row>
    <row r="298" spans="1:1">
      <c r="A298" s="31">
        <v>296</v>
      </c>
    </row>
    <row r="299" spans="1:1">
      <c r="A299" s="31">
        <v>297</v>
      </c>
    </row>
    <row r="300" spans="1:1">
      <c r="A300" s="31">
        <v>298</v>
      </c>
    </row>
    <row r="301" spans="1:1">
      <c r="A301" s="31">
        <v>299</v>
      </c>
    </row>
    <row r="302" spans="1:1">
      <c r="A302" s="31">
        <v>300</v>
      </c>
    </row>
    <row r="303" spans="1:1">
      <c r="A303" s="31">
        <v>301</v>
      </c>
    </row>
    <row r="304" spans="1:1">
      <c r="A304" s="31">
        <v>302</v>
      </c>
    </row>
    <row r="305" spans="1:1">
      <c r="A305" s="31">
        <v>303</v>
      </c>
    </row>
    <row r="306" spans="1:1">
      <c r="A306" s="31">
        <v>304</v>
      </c>
    </row>
    <row r="307" spans="1:1">
      <c r="A307" s="31">
        <v>305</v>
      </c>
    </row>
    <row r="308" spans="1:1">
      <c r="A308" s="31">
        <v>306</v>
      </c>
    </row>
    <row r="309" spans="1:1">
      <c r="A309" s="31">
        <v>307</v>
      </c>
    </row>
    <row r="310" spans="1:1">
      <c r="A310" s="31">
        <v>308</v>
      </c>
    </row>
    <row r="311" spans="1:1">
      <c r="A311" s="31">
        <v>309</v>
      </c>
    </row>
    <row r="312" spans="1:1">
      <c r="A312" s="31">
        <v>310</v>
      </c>
    </row>
    <row r="313" spans="1:1">
      <c r="A313" s="31">
        <v>311</v>
      </c>
    </row>
    <row r="314" spans="1:1">
      <c r="A314" s="31">
        <v>312</v>
      </c>
    </row>
    <row r="315" spans="1:1">
      <c r="A315" s="31">
        <v>313</v>
      </c>
    </row>
    <row r="316" spans="1:1">
      <c r="A316" s="31">
        <v>314</v>
      </c>
    </row>
    <row r="317" spans="1:1">
      <c r="A317" s="31">
        <v>315</v>
      </c>
    </row>
    <row r="318" spans="1:1">
      <c r="A318" s="31">
        <v>316</v>
      </c>
    </row>
    <row r="319" spans="1:1">
      <c r="A319" s="31">
        <v>317</v>
      </c>
    </row>
    <row r="320" spans="1:1">
      <c r="A320" s="31">
        <v>318</v>
      </c>
    </row>
    <row r="321" spans="1:1">
      <c r="A321" s="31">
        <v>319</v>
      </c>
    </row>
    <row r="322" spans="1:1">
      <c r="A322" s="31">
        <v>320</v>
      </c>
    </row>
    <row r="323" spans="1:1">
      <c r="A323" s="31">
        <v>321</v>
      </c>
    </row>
    <row r="324" spans="1:1">
      <c r="A324" s="31">
        <v>322</v>
      </c>
    </row>
    <row r="325" spans="1:1">
      <c r="A325" s="31">
        <v>323</v>
      </c>
    </row>
    <row r="326" spans="1:1">
      <c r="A326" s="31">
        <v>324</v>
      </c>
    </row>
    <row r="327" spans="1:1">
      <c r="A327" s="31">
        <v>325</v>
      </c>
    </row>
    <row r="328" spans="1:1">
      <c r="A328" s="31">
        <v>326</v>
      </c>
    </row>
    <row r="329" spans="1:1">
      <c r="A329" s="31">
        <v>327</v>
      </c>
    </row>
    <row r="330" spans="1:1">
      <c r="A330" s="31">
        <v>328</v>
      </c>
    </row>
    <row r="331" spans="1:1">
      <c r="A331" s="31">
        <v>329</v>
      </c>
    </row>
    <row r="332" spans="1:1">
      <c r="A332" s="31">
        <v>330</v>
      </c>
    </row>
    <row r="333" spans="1:1">
      <c r="A333" s="31">
        <v>331</v>
      </c>
    </row>
    <row r="334" spans="1:1">
      <c r="A334" s="31">
        <v>332</v>
      </c>
    </row>
    <row r="335" spans="1:1">
      <c r="A335" s="31">
        <v>333</v>
      </c>
    </row>
    <row r="336" spans="1:1">
      <c r="A336" s="31">
        <v>334</v>
      </c>
    </row>
    <row r="337" spans="1:1">
      <c r="A337" s="31">
        <v>335</v>
      </c>
    </row>
    <row r="338" spans="1:1">
      <c r="A338" s="31">
        <v>336</v>
      </c>
    </row>
    <row r="339" spans="1:1">
      <c r="A339" s="31">
        <v>337</v>
      </c>
    </row>
    <row r="340" spans="1:1">
      <c r="A340" s="31">
        <v>338</v>
      </c>
    </row>
    <row r="341" spans="1:1">
      <c r="A341" s="31">
        <v>339</v>
      </c>
    </row>
    <row r="342" spans="1:1">
      <c r="A342" s="31">
        <v>340</v>
      </c>
    </row>
    <row r="343" spans="1:1">
      <c r="A343" s="31">
        <v>341</v>
      </c>
    </row>
    <row r="344" spans="1:1">
      <c r="A344" s="31">
        <v>342</v>
      </c>
    </row>
    <row r="345" spans="1:1">
      <c r="A345" s="31">
        <v>343</v>
      </c>
    </row>
    <row r="346" spans="1:1">
      <c r="A346" s="31">
        <v>344</v>
      </c>
    </row>
    <row r="347" spans="1:1">
      <c r="A347" s="31">
        <v>345</v>
      </c>
    </row>
    <row r="348" spans="1:1">
      <c r="A348" s="31">
        <v>346</v>
      </c>
    </row>
    <row r="349" spans="1:1">
      <c r="A349" s="31">
        <v>347</v>
      </c>
    </row>
    <row r="350" spans="1:1">
      <c r="A350" s="31">
        <v>348</v>
      </c>
    </row>
    <row r="351" spans="1:1">
      <c r="A351" s="31">
        <v>349</v>
      </c>
    </row>
    <row r="352" spans="1:1">
      <c r="A352" s="31">
        <v>350</v>
      </c>
    </row>
    <row r="353" spans="1:1">
      <c r="A353" s="31">
        <v>351</v>
      </c>
    </row>
    <row r="354" spans="1:1">
      <c r="A354" s="31">
        <v>352</v>
      </c>
    </row>
    <row r="355" spans="1:1">
      <c r="A355" s="31">
        <v>353</v>
      </c>
    </row>
    <row r="356" spans="1:1">
      <c r="A356" s="31">
        <v>354</v>
      </c>
    </row>
    <row r="357" spans="1:1">
      <c r="A357" s="31">
        <v>355</v>
      </c>
    </row>
    <row r="358" spans="1:1">
      <c r="A358" s="31">
        <v>356</v>
      </c>
    </row>
    <row r="359" spans="1:1">
      <c r="A359" s="31">
        <v>357</v>
      </c>
    </row>
    <row r="360" spans="1:1">
      <c r="A360" s="31">
        <v>358</v>
      </c>
    </row>
    <row r="361" spans="1:1">
      <c r="A361" s="31">
        <v>359</v>
      </c>
    </row>
    <row r="362" spans="1:1">
      <c r="A362" s="31">
        <v>360</v>
      </c>
    </row>
    <row r="363" spans="1:1">
      <c r="A363" s="31">
        <v>361</v>
      </c>
    </row>
    <row r="364" spans="1:1">
      <c r="A364" s="31">
        <v>362</v>
      </c>
    </row>
    <row r="365" spans="1:1">
      <c r="A365" s="31">
        <v>363</v>
      </c>
    </row>
    <row r="366" spans="1:1">
      <c r="A366" s="31">
        <v>364</v>
      </c>
    </row>
    <row r="367" spans="1:1">
      <c r="A367" s="31">
        <v>365</v>
      </c>
    </row>
    <row r="368" spans="1:1">
      <c r="A368" s="31">
        <v>366</v>
      </c>
    </row>
    <row r="369" spans="1:1">
      <c r="A369" s="31">
        <v>367</v>
      </c>
    </row>
    <row r="370" spans="1:1">
      <c r="A370" s="31">
        <v>368</v>
      </c>
    </row>
    <row r="371" spans="1:1">
      <c r="A371" s="31">
        <v>369</v>
      </c>
    </row>
    <row r="372" spans="1:1">
      <c r="A372" s="31">
        <v>370</v>
      </c>
    </row>
    <row r="373" spans="1:1">
      <c r="A373" s="31">
        <v>371</v>
      </c>
    </row>
    <row r="374" spans="1:1">
      <c r="A374" s="31">
        <v>372</v>
      </c>
    </row>
    <row r="375" spans="1:1">
      <c r="A375" s="31">
        <v>373</v>
      </c>
    </row>
    <row r="376" spans="1:1">
      <c r="A376" s="31">
        <v>374</v>
      </c>
    </row>
    <row r="377" spans="1:1">
      <c r="A377" s="31">
        <v>375</v>
      </c>
    </row>
    <row r="378" spans="1:1">
      <c r="A378" s="31">
        <v>376</v>
      </c>
    </row>
    <row r="379" spans="1:1">
      <c r="A379" s="31">
        <v>377</v>
      </c>
    </row>
    <row r="380" spans="1:1">
      <c r="A380" s="31">
        <v>378</v>
      </c>
    </row>
    <row r="381" spans="1:1">
      <c r="A381" s="31">
        <v>379</v>
      </c>
    </row>
    <row r="382" spans="1:1">
      <c r="A382" s="31">
        <v>380</v>
      </c>
    </row>
    <row r="383" spans="1:1">
      <c r="A383" s="31">
        <v>381</v>
      </c>
    </row>
    <row r="384" spans="1:1">
      <c r="A384" s="31">
        <v>382</v>
      </c>
    </row>
    <row r="385" spans="1:1">
      <c r="A385" s="31">
        <v>383</v>
      </c>
    </row>
    <row r="386" spans="1:1">
      <c r="A386" s="31">
        <v>384</v>
      </c>
    </row>
    <row r="387" spans="1:1">
      <c r="A387" s="31">
        <v>385</v>
      </c>
    </row>
    <row r="388" spans="1:1">
      <c r="A388" s="31">
        <v>386</v>
      </c>
    </row>
    <row r="389" spans="1:1">
      <c r="A389" s="31">
        <v>387</v>
      </c>
    </row>
    <row r="390" spans="1:1">
      <c r="A390" s="31">
        <v>388</v>
      </c>
    </row>
    <row r="391" spans="1:1">
      <c r="A391" s="31">
        <v>389</v>
      </c>
    </row>
    <row r="392" spans="1:1">
      <c r="A392" s="31">
        <v>390</v>
      </c>
    </row>
    <row r="393" spans="1:1">
      <c r="A393" s="31">
        <v>391</v>
      </c>
    </row>
    <row r="394" spans="1:1">
      <c r="A394" s="31">
        <v>392</v>
      </c>
    </row>
    <row r="395" spans="1:1">
      <c r="A395" s="31">
        <v>393</v>
      </c>
    </row>
    <row r="396" spans="1:1">
      <c r="A396" s="31">
        <v>394</v>
      </c>
    </row>
    <row r="397" spans="1:1">
      <c r="A397" s="31">
        <v>395</v>
      </c>
    </row>
    <row r="398" spans="1:1">
      <c r="A398" s="31">
        <v>396</v>
      </c>
    </row>
    <row r="399" spans="1:1">
      <c r="A399" s="31">
        <v>397</v>
      </c>
    </row>
    <row r="400" spans="1:1">
      <c r="A400" s="31">
        <v>398</v>
      </c>
    </row>
    <row r="401" spans="1:1">
      <c r="A401" s="31">
        <v>399</v>
      </c>
    </row>
    <row r="402" spans="1:1">
      <c r="A402" s="31">
        <v>400</v>
      </c>
    </row>
    <row r="403" spans="1:1">
      <c r="A403" s="31">
        <v>401</v>
      </c>
    </row>
    <row r="404" spans="1:1">
      <c r="A404" s="31">
        <v>402</v>
      </c>
    </row>
    <row r="405" spans="1:1">
      <c r="A405" s="31">
        <v>403</v>
      </c>
    </row>
    <row r="406" spans="1:1">
      <c r="A406" s="31">
        <v>404</v>
      </c>
    </row>
    <row r="407" spans="1:1">
      <c r="A407" s="31">
        <v>405</v>
      </c>
    </row>
    <row r="408" spans="1:1">
      <c r="A408" s="31">
        <v>406</v>
      </c>
    </row>
    <row r="409" spans="1:1">
      <c r="A409" s="31">
        <v>407</v>
      </c>
    </row>
    <row r="410" spans="1:1">
      <c r="A410" s="31">
        <v>408</v>
      </c>
    </row>
    <row r="411" spans="1:1">
      <c r="A411" s="31">
        <v>409</v>
      </c>
    </row>
    <row r="412" spans="1:1">
      <c r="A412" s="31">
        <v>410</v>
      </c>
    </row>
    <row r="413" spans="1:1">
      <c r="A413" s="31">
        <v>411</v>
      </c>
    </row>
    <row r="414" spans="1:1">
      <c r="A414" s="31">
        <v>412</v>
      </c>
    </row>
    <row r="415" spans="1:1">
      <c r="A415" s="31">
        <v>413</v>
      </c>
    </row>
    <row r="416" spans="1:1">
      <c r="A416" s="31">
        <v>414</v>
      </c>
    </row>
    <row r="417" spans="1:1">
      <c r="A417" s="31">
        <v>415</v>
      </c>
    </row>
    <row r="418" spans="1:1">
      <c r="A418" s="31">
        <v>416</v>
      </c>
    </row>
    <row r="419" spans="1:1">
      <c r="A419" s="31">
        <v>417</v>
      </c>
    </row>
    <row r="420" spans="1:1">
      <c r="A420" s="31">
        <v>418</v>
      </c>
    </row>
    <row r="421" spans="1:1">
      <c r="A421" s="31">
        <v>419</v>
      </c>
    </row>
    <row r="422" spans="1:1">
      <c r="A422" s="31">
        <v>420</v>
      </c>
    </row>
    <row r="423" spans="1:1">
      <c r="A423" s="31">
        <v>421</v>
      </c>
    </row>
    <row r="424" spans="1:1">
      <c r="A424" s="31">
        <v>422</v>
      </c>
    </row>
    <row r="425" spans="1:1">
      <c r="A425" s="31">
        <v>423</v>
      </c>
    </row>
    <row r="426" spans="1:1">
      <c r="A426" s="31">
        <v>424</v>
      </c>
    </row>
    <row r="427" spans="1:1">
      <c r="A427" s="31">
        <v>425</v>
      </c>
    </row>
    <row r="428" spans="1:1">
      <c r="A428" s="31">
        <v>426</v>
      </c>
    </row>
    <row r="429" spans="1:1">
      <c r="A429" s="31">
        <v>427</v>
      </c>
    </row>
    <row r="430" spans="1:1">
      <c r="A430" s="31">
        <v>428</v>
      </c>
    </row>
    <row r="431" spans="1:1">
      <c r="A431" s="31">
        <v>429</v>
      </c>
    </row>
    <row r="432" spans="1:1">
      <c r="A432" s="31">
        <v>430</v>
      </c>
    </row>
    <row r="433" spans="1:1">
      <c r="A433" s="31">
        <v>431</v>
      </c>
    </row>
    <row r="434" spans="1:1">
      <c r="A434" s="31">
        <v>432</v>
      </c>
    </row>
    <row r="435" spans="1:1">
      <c r="A435" s="31">
        <v>433</v>
      </c>
    </row>
    <row r="436" spans="1:1">
      <c r="A436" s="31">
        <v>434</v>
      </c>
    </row>
    <row r="437" spans="1:1">
      <c r="A437" s="31">
        <v>435</v>
      </c>
    </row>
    <row r="438" spans="1:1">
      <c r="A438" s="31">
        <v>436</v>
      </c>
    </row>
    <row r="439" spans="1:1">
      <c r="A439" s="31">
        <v>437</v>
      </c>
    </row>
    <row r="440" spans="1:1">
      <c r="A440" s="31">
        <v>438</v>
      </c>
    </row>
    <row r="441" spans="1:1">
      <c r="A441" s="31">
        <v>439</v>
      </c>
    </row>
    <row r="442" spans="1:1">
      <c r="A442" s="31">
        <v>440</v>
      </c>
    </row>
    <row r="443" spans="1:1">
      <c r="A443" s="31">
        <v>441</v>
      </c>
    </row>
    <row r="444" spans="1:1">
      <c r="A444" s="31">
        <v>442</v>
      </c>
    </row>
    <row r="445" spans="1:1">
      <c r="A445" s="31">
        <v>443</v>
      </c>
    </row>
    <row r="446" spans="1:1">
      <c r="A446" s="31">
        <v>444</v>
      </c>
    </row>
    <row r="447" spans="1:1">
      <c r="A447" s="31">
        <v>445</v>
      </c>
    </row>
    <row r="448" spans="1:1">
      <c r="A448" s="31">
        <v>446</v>
      </c>
    </row>
    <row r="449" spans="1:1">
      <c r="A449" s="31">
        <v>447</v>
      </c>
    </row>
    <row r="450" spans="1:1">
      <c r="A450" s="31">
        <v>448</v>
      </c>
    </row>
    <row r="451" spans="1:1">
      <c r="A451" s="31">
        <v>449</v>
      </c>
    </row>
    <row r="452" spans="1:1">
      <c r="A452" s="31">
        <v>450</v>
      </c>
    </row>
    <row r="453" spans="1:1">
      <c r="A453" s="31">
        <v>451</v>
      </c>
    </row>
    <row r="454" spans="1:1">
      <c r="A454" s="31">
        <v>452</v>
      </c>
    </row>
    <row r="455" spans="1:1">
      <c r="A455" s="31">
        <v>453</v>
      </c>
    </row>
    <row r="456" spans="1:1">
      <c r="A456" s="31">
        <v>454</v>
      </c>
    </row>
    <row r="457" spans="1:1">
      <c r="A457" s="31">
        <v>455</v>
      </c>
    </row>
    <row r="458" spans="1:1">
      <c r="A458" s="31">
        <v>456</v>
      </c>
    </row>
    <row r="459" spans="1:1">
      <c r="A459" s="31">
        <v>457</v>
      </c>
    </row>
    <row r="460" spans="1:1">
      <c r="A460" s="31">
        <v>458</v>
      </c>
    </row>
    <row r="461" spans="1:1">
      <c r="A461" s="31">
        <v>459</v>
      </c>
    </row>
    <row r="462" spans="1:1">
      <c r="A462" s="31">
        <v>460</v>
      </c>
    </row>
    <row r="463" spans="1:1">
      <c r="A463" s="31">
        <v>461</v>
      </c>
    </row>
    <row r="464" spans="1:1">
      <c r="A464" s="31">
        <v>462</v>
      </c>
    </row>
    <row r="465" spans="1:1">
      <c r="A465" s="31">
        <v>463</v>
      </c>
    </row>
    <row r="466" spans="1:1">
      <c r="A466" s="31">
        <v>464</v>
      </c>
    </row>
    <row r="467" spans="1:1">
      <c r="A467" s="31">
        <v>465</v>
      </c>
    </row>
    <row r="468" spans="1:1">
      <c r="A468" s="31">
        <v>466</v>
      </c>
    </row>
    <row r="469" spans="1:1">
      <c r="A469" s="31">
        <v>467</v>
      </c>
    </row>
    <row r="470" spans="1:1">
      <c r="A470" s="31">
        <v>468</v>
      </c>
    </row>
    <row r="471" spans="1:1">
      <c r="A471" s="31">
        <v>469</v>
      </c>
    </row>
    <row r="472" spans="1:1">
      <c r="A472" s="31">
        <v>470</v>
      </c>
    </row>
    <row r="473" spans="1:1">
      <c r="A473" s="31">
        <v>471</v>
      </c>
    </row>
    <row r="474" spans="1:1">
      <c r="A474" s="31">
        <v>472</v>
      </c>
    </row>
    <row r="475" spans="1:1">
      <c r="A475" s="31">
        <v>473</v>
      </c>
    </row>
    <row r="476" spans="1:1">
      <c r="A476" s="31">
        <v>474</v>
      </c>
    </row>
    <row r="477" spans="1:1">
      <c r="A477" s="31">
        <v>475</v>
      </c>
    </row>
    <row r="478" spans="1:1">
      <c r="A478" s="31">
        <v>476</v>
      </c>
    </row>
    <row r="479" spans="1:1">
      <c r="A479" s="31">
        <v>477</v>
      </c>
    </row>
    <row r="480" spans="1:1">
      <c r="A480" s="31">
        <v>478</v>
      </c>
    </row>
    <row r="481" spans="1:1">
      <c r="A481" s="31">
        <v>479</v>
      </c>
    </row>
    <row r="482" spans="1:1">
      <c r="A482" s="31">
        <v>480</v>
      </c>
    </row>
    <row r="483" spans="1:1">
      <c r="A483" s="31">
        <v>481</v>
      </c>
    </row>
    <row r="484" spans="1:1">
      <c r="A484" s="31">
        <v>482</v>
      </c>
    </row>
    <row r="485" spans="1:1">
      <c r="A485" s="31">
        <v>483</v>
      </c>
    </row>
    <row r="486" spans="1:1">
      <c r="A486" s="31">
        <v>484</v>
      </c>
    </row>
    <row r="487" spans="1:1">
      <c r="A487" s="31">
        <v>485</v>
      </c>
    </row>
    <row r="488" spans="1:1">
      <c r="A488" s="31">
        <v>486</v>
      </c>
    </row>
    <row r="489" spans="1:1">
      <c r="A489" s="31">
        <v>487</v>
      </c>
    </row>
    <row r="490" spans="1:1">
      <c r="A490" s="31">
        <v>488</v>
      </c>
    </row>
    <row r="491" spans="1:1">
      <c r="A491" s="31">
        <v>489</v>
      </c>
    </row>
    <row r="492" spans="1:1">
      <c r="A492" s="31">
        <v>490</v>
      </c>
    </row>
    <row r="493" spans="1:1">
      <c r="A493" s="31">
        <v>491</v>
      </c>
    </row>
    <row r="494" spans="1:1">
      <c r="A494" s="31">
        <v>492</v>
      </c>
    </row>
    <row r="495" spans="1:1">
      <c r="A495" s="31">
        <v>493</v>
      </c>
    </row>
    <row r="496" spans="1:1">
      <c r="A496" s="31">
        <v>494</v>
      </c>
    </row>
    <row r="497" spans="1:1">
      <c r="A497" s="31">
        <v>495</v>
      </c>
    </row>
    <row r="498" spans="1:1">
      <c r="A498" s="31">
        <v>496</v>
      </c>
    </row>
    <row r="499" spans="1:1">
      <c r="A499" s="31">
        <v>497</v>
      </c>
    </row>
    <row r="500" spans="1:1">
      <c r="A500" s="31">
        <v>498</v>
      </c>
    </row>
    <row r="501" spans="1:1">
      <c r="A501" s="31">
        <v>499</v>
      </c>
    </row>
    <row r="502" spans="1:1">
      <c r="A502" s="31">
        <v>500</v>
      </c>
    </row>
    <row r="503" spans="1:1">
      <c r="A503" s="31">
        <v>501</v>
      </c>
    </row>
    <row r="504" spans="1:1">
      <c r="A504" s="31">
        <v>502</v>
      </c>
    </row>
    <row r="505" spans="1:1">
      <c r="A505" s="31">
        <v>503</v>
      </c>
    </row>
    <row r="506" spans="1:1">
      <c r="A506" s="31">
        <v>504</v>
      </c>
    </row>
    <row r="507" spans="1:1">
      <c r="A507" s="31">
        <v>505</v>
      </c>
    </row>
    <row r="508" spans="1:1">
      <c r="A508" s="31">
        <v>506</v>
      </c>
    </row>
    <row r="509" spans="1:1">
      <c r="A509" s="31">
        <v>507</v>
      </c>
    </row>
    <row r="510" spans="1:1">
      <c r="A510" s="31">
        <v>508</v>
      </c>
    </row>
    <row r="511" spans="1:1">
      <c r="A511" s="31">
        <v>509</v>
      </c>
    </row>
    <row r="512" spans="1:1">
      <c r="A512" s="31">
        <v>510</v>
      </c>
    </row>
    <row r="513" spans="1:1">
      <c r="A513" s="31">
        <v>511</v>
      </c>
    </row>
    <row r="514" spans="1:1">
      <c r="A514" s="31">
        <v>512</v>
      </c>
    </row>
    <row r="515" spans="1:1">
      <c r="A515" s="31">
        <v>513</v>
      </c>
    </row>
    <row r="516" spans="1:1">
      <c r="A516" s="31">
        <v>514</v>
      </c>
    </row>
    <row r="517" spans="1:1">
      <c r="A517" s="31">
        <v>515</v>
      </c>
    </row>
    <row r="518" spans="1:1">
      <c r="A518" s="31">
        <v>516</v>
      </c>
    </row>
    <row r="519" spans="1:1">
      <c r="A519" s="31">
        <v>517</v>
      </c>
    </row>
    <row r="520" spans="1:1">
      <c r="A520" s="31">
        <v>518</v>
      </c>
    </row>
    <row r="521" spans="1:1">
      <c r="A521" s="31">
        <v>519</v>
      </c>
    </row>
    <row r="522" spans="1:1">
      <c r="A522" s="31">
        <v>520</v>
      </c>
    </row>
    <row r="523" spans="1:1">
      <c r="A523" s="31">
        <v>521</v>
      </c>
    </row>
    <row r="524" spans="1:1">
      <c r="A524" s="31">
        <v>522</v>
      </c>
    </row>
    <row r="525" spans="1:1">
      <c r="A525" s="31">
        <v>523</v>
      </c>
    </row>
    <row r="526" spans="1:1">
      <c r="A526" s="31">
        <v>524</v>
      </c>
    </row>
    <row r="527" spans="1:1">
      <c r="A527" s="31">
        <v>525</v>
      </c>
    </row>
    <row r="528" spans="1:1">
      <c r="A528" s="31">
        <v>526</v>
      </c>
    </row>
    <row r="529" spans="1:1">
      <c r="A529" s="31">
        <v>527</v>
      </c>
    </row>
    <row r="530" spans="1:1">
      <c r="A530" s="31">
        <v>528</v>
      </c>
    </row>
    <row r="531" spans="1:1">
      <c r="A531" s="31">
        <v>529</v>
      </c>
    </row>
    <row r="532" spans="1:1">
      <c r="A532" s="31">
        <v>530</v>
      </c>
    </row>
    <row r="533" spans="1:1">
      <c r="A533" s="31">
        <v>531</v>
      </c>
    </row>
    <row r="534" spans="1:1">
      <c r="A534" s="31">
        <v>532</v>
      </c>
    </row>
    <row r="535" spans="1:1">
      <c r="A535" s="31">
        <v>533</v>
      </c>
    </row>
    <row r="536" spans="1:1">
      <c r="A536" s="31">
        <v>534</v>
      </c>
    </row>
    <row r="537" spans="1:1">
      <c r="A537" s="31">
        <v>535</v>
      </c>
    </row>
    <row r="538" spans="1:1">
      <c r="A538" s="31">
        <v>536</v>
      </c>
    </row>
    <row r="539" spans="1:1">
      <c r="A539" s="31">
        <v>537</v>
      </c>
    </row>
    <row r="540" spans="1:1">
      <c r="A540" s="31">
        <v>538</v>
      </c>
    </row>
    <row r="541" spans="1:1">
      <c r="A541" s="31">
        <v>539</v>
      </c>
    </row>
    <row r="542" spans="1:1">
      <c r="A542" s="31">
        <v>540</v>
      </c>
    </row>
    <row r="543" spans="1:1">
      <c r="A543" s="31">
        <v>541</v>
      </c>
    </row>
    <row r="544" spans="1:1">
      <c r="A544" s="31">
        <v>542</v>
      </c>
    </row>
    <row r="545" spans="1:1">
      <c r="A545" s="31">
        <v>543</v>
      </c>
    </row>
    <row r="546" spans="1:1">
      <c r="A546" s="31">
        <v>544</v>
      </c>
    </row>
    <row r="547" spans="1:1">
      <c r="A547" s="31">
        <v>545</v>
      </c>
    </row>
    <row r="548" spans="1:1">
      <c r="A548" s="31">
        <v>546</v>
      </c>
    </row>
    <row r="549" spans="1:1">
      <c r="A549" s="31">
        <v>547</v>
      </c>
    </row>
    <row r="550" spans="1:1">
      <c r="A550" s="31">
        <v>548</v>
      </c>
    </row>
    <row r="551" spans="1:1">
      <c r="A551" s="31">
        <v>549</v>
      </c>
    </row>
    <row r="552" spans="1:1">
      <c r="A552" s="31">
        <v>550</v>
      </c>
    </row>
    <row r="553" spans="1:1">
      <c r="A553" s="31">
        <v>551</v>
      </c>
    </row>
    <row r="554" spans="1:1">
      <c r="A554" s="31">
        <v>552</v>
      </c>
    </row>
    <row r="555" spans="1:1">
      <c r="A555" s="31">
        <v>553</v>
      </c>
    </row>
    <row r="556" spans="1:1">
      <c r="A556" s="31">
        <v>554</v>
      </c>
    </row>
    <row r="557" spans="1:1">
      <c r="A557" s="31">
        <v>555</v>
      </c>
    </row>
    <row r="558" spans="1:1">
      <c r="A558" s="31">
        <v>556</v>
      </c>
    </row>
    <row r="559" spans="1:1">
      <c r="A559" s="31">
        <v>557</v>
      </c>
    </row>
    <row r="560" spans="1:1">
      <c r="A560" s="31">
        <v>558</v>
      </c>
    </row>
    <row r="561" spans="1:1">
      <c r="A561" s="31">
        <v>559</v>
      </c>
    </row>
    <row r="562" spans="1:1">
      <c r="A562" s="31">
        <v>560</v>
      </c>
    </row>
    <row r="563" spans="1:1">
      <c r="A563" s="31">
        <v>561</v>
      </c>
    </row>
    <row r="564" spans="1:1">
      <c r="A564" s="31">
        <v>562</v>
      </c>
    </row>
    <row r="565" spans="1:1">
      <c r="A565" s="31">
        <v>563</v>
      </c>
    </row>
    <row r="566" spans="1:1">
      <c r="A566" s="31">
        <v>564</v>
      </c>
    </row>
    <row r="567" spans="1:1">
      <c r="A567" s="31">
        <v>565</v>
      </c>
    </row>
    <row r="568" spans="1:1">
      <c r="A568" s="31">
        <v>566</v>
      </c>
    </row>
    <row r="569" spans="1:1">
      <c r="A569" s="31">
        <v>567</v>
      </c>
    </row>
    <row r="570" spans="1:1">
      <c r="A570" s="31">
        <v>568</v>
      </c>
    </row>
    <row r="571" spans="1:1">
      <c r="A571" s="31">
        <v>569</v>
      </c>
    </row>
    <row r="572" spans="1:1">
      <c r="A572" s="31">
        <v>570</v>
      </c>
    </row>
    <row r="573" spans="1:1">
      <c r="A573" s="31">
        <v>571</v>
      </c>
    </row>
    <row r="574" spans="1:1">
      <c r="A574" s="31">
        <v>572</v>
      </c>
    </row>
    <row r="575" spans="1:1">
      <c r="A575" s="31">
        <v>573</v>
      </c>
    </row>
    <row r="576" spans="1:1">
      <c r="A576" s="31">
        <v>574</v>
      </c>
    </row>
    <row r="577" spans="1:1">
      <c r="A577" s="31">
        <v>575</v>
      </c>
    </row>
    <row r="578" spans="1:1">
      <c r="A578" s="31">
        <v>576</v>
      </c>
    </row>
    <row r="579" spans="1:1">
      <c r="A579" s="31">
        <v>577</v>
      </c>
    </row>
    <row r="580" spans="1:1">
      <c r="A580" s="31">
        <v>578</v>
      </c>
    </row>
    <row r="581" spans="1:1">
      <c r="A581" s="31">
        <v>579</v>
      </c>
    </row>
    <row r="582" spans="1:1">
      <c r="A582" s="31">
        <v>580</v>
      </c>
    </row>
    <row r="583" spans="1:1">
      <c r="A583" s="31">
        <v>581</v>
      </c>
    </row>
    <row r="584" spans="1:1">
      <c r="A584" s="31">
        <v>582</v>
      </c>
    </row>
    <row r="585" spans="1:1">
      <c r="A585" s="31">
        <v>583</v>
      </c>
    </row>
    <row r="586" spans="1:1">
      <c r="A586" s="31">
        <v>584</v>
      </c>
    </row>
    <row r="587" spans="1:1">
      <c r="A587" s="31">
        <v>585</v>
      </c>
    </row>
    <row r="588" spans="1:1">
      <c r="A588" s="31">
        <v>586</v>
      </c>
    </row>
    <row r="589" spans="1:1">
      <c r="A589" s="31">
        <v>587</v>
      </c>
    </row>
    <row r="590" spans="1:1">
      <c r="A590" s="31">
        <v>588</v>
      </c>
    </row>
    <row r="591" spans="1:1">
      <c r="A591" s="31">
        <v>589</v>
      </c>
    </row>
    <row r="592" spans="1:1">
      <c r="A592" s="31">
        <v>590</v>
      </c>
    </row>
    <row r="593" spans="1:1">
      <c r="A593" s="31">
        <v>591</v>
      </c>
    </row>
    <row r="594" spans="1:1">
      <c r="A594" s="31">
        <v>592</v>
      </c>
    </row>
    <row r="595" spans="1:1">
      <c r="A595" s="31">
        <v>593</v>
      </c>
    </row>
    <row r="596" spans="1:1">
      <c r="A596" s="31">
        <v>594</v>
      </c>
    </row>
    <row r="597" spans="1:1">
      <c r="A597" s="31">
        <v>595</v>
      </c>
    </row>
    <row r="598" spans="1:1">
      <c r="A598" s="31">
        <v>596</v>
      </c>
    </row>
    <row r="599" spans="1:1">
      <c r="A599" s="31">
        <v>597</v>
      </c>
    </row>
    <row r="600" spans="1:1">
      <c r="A600" s="31">
        <v>598</v>
      </c>
    </row>
    <row r="601" spans="1:1">
      <c r="A601" s="31">
        <v>599</v>
      </c>
    </row>
    <row r="602" spans="1:1">
      <c r="A602" s="31">
        <v>600</v>
      </c>
    </row>
    <row r="603" spans="1:1">
      <c r="A603" s="31">
        <v>601</v>
      </c>
    </row>
    <row r="604" spans="1:1">
      <c r="A604" s="31">
        <v>602</v>
      </c>
    </row>
    <row r="605" spans="1:1">
      <c r="A605" s="31">
        <v>603</v>
      </c>
    </row>
    <row r="606" spans="1:1">
      <c r="A606" s="31">
        <v>604</v>
      </c>
    </row>
    <row r="607" spans="1:1">
      <c r="A607" s="31">
        <v>605</v>
      </c>
    </row>
    <row r="608" spans="1:1">
      <c r="A608" s="31">
        <v>606</v>
      </c>
    </row>
    <row r="609" spans="1:1">
      <c r="A609" s="31">
        <v>607</v>
      </c>
    </row>
    <row r="610" spans="1:1">
      <c r="A610" s="31">
        <v>608</v>
      </c>
    </row>
    <row r="611" spans="1:1">
      <c r="A611" s="31">
        <v>609</v>
      </c>
    </row>
    <row r="612" spans="1:1">
      <c r="A612" s="31">
        <v>610</v>
      </c>
    </row>
    <row r="613" spans="1:1">
      <c r="A613" s="31">
        <v>611</v>
      </c>
    </row>
    <row r="614" spans="1:1">
      <c r="A614" s="31">
        <v>612</v>
      </c>
    </row>
    <row r="615" spans="1:1">
      <c r="A615" s="31">
        <v>613</v>
      </c>
    </row>
    <row r="616" spans="1:1">
      <c r="A616" s="31">
        <v>614</v>
      </c>
    </row>
    <row r="617" spans="1:1">
      <c r="A617" s="31">
        <v>615</v>
      </c>
    </row>
    <row r="618" spans="1:1">
      <c r="A618" s="31">
        <v>616</v>
      </c>
    </row>
    <row r="619" spans="1:1">
      <c r="A619" s="31">
        <v>617</v>
      </c>
    </row>
    <row r="620" spans="1:1">
      <c r="A620" s="31">
        <v>618</v>
      </c>
    </row>
    <row r="621" spans="1:1">
      <c r="A621" s="31">
        <v>619</v>
      </c>
    </row>
    <row r="622" spans="1:1">
      <c r="A622" s="31">
        <v>620</v>
      </c>
    </row>
    <row r="623" spans="1:1">
      <c r="A623" s="31">
        <v>621</v>
      </c>
    </row>
    <row r="624" spans="1:1">
      <c r="A624" s="31">
        <v>622</v>
      </c>
    </row>
    <row r="625" spans="1:1">
      <c r="A625" s="31">
        <v>623</v>
      </c>
    </row>
    <row r="626" spans="1:1">
      <c r="A626" s="31">
        <v>624</v>
      </c>
    </row>
    <row r="627" spans="1:1">
      <c r="A627" s="31">
        <v>625</v>
      </c>
    </row>
    <row r="628" spans="1:1">
      <c r="A628" s="31">
        <v>626</v>
      </c>
    </row>
    <row r="629" spans="1:1">
      <c r="A629" s="31">
        <v>627</v>
      </c>
    </row>
    <row r="630" spans="1:1">
      <c r="A630" s="31">
        <v>628</v>
      </c>
    </row>
    <row r="631" spans="1:1">
      <c r="A631" s="31">
        <v>629</v>
      </c>
    </row>
    <row r="632" spans="1:1">
      <c r="A632" s="31">
        <v>630</v>
      </c>
    </row>
    <row r="633" spans="1:1">
      <c r="A633" s="31">
        <v>631</v>
      </c>
    </row>
    <row r="634" spans="1:1">
      <c r="A634" s="31">
        <v>632</v>
      </c>
    </row>
    <row r="635" spans="1:1">
      <c r="A635" s="31">
        <v>633</v>
      </c>
    </row>
    <row r="636" spans="1:1">
      <c r="A636" s="31">
        <v>634</v>
      </c>
    </row>
    <row r="637" spans="1:1">
      <c r="A637" s="31">
        <v>635</v>
      </c>
    </row>
    <row r="638" spans="1:1">
      <c r="A638" s="31">
        <v>636</v>
      </c>
    </row>
    <row r="639" spans="1:1">
      <c r="A639" s="31">
        <v>637</v>
      </c>
    </row>
    <row r="640" spans="1:1">
      <c r="A640" s="31">
        <v>638</v>
      </c>
    </row>
    <row r="641" spans="1:1">
      <c r="A641" s="31">
        <v>639</v>
      </c>
    </row>
    <row r="642" spans="1:1">
      <c r="A642" s="31">
        <v>640</v>
      </c>
    </row>
    <row r="643" spans="1:1">
      <c r="A643" s="31">
        <v>641</v>
      </c>
    </row>
    <row r="644" spans="1:1">
      <c r="A644" s="31">
        <v>642</v>
      </c>
    </row>
    <row r="645" spans="1:1">
      <c r="A645" s="31">
        <v>643</v>
      </c>
    </row>
    <row r="646" spans="1:1">
      <c r="A646" s="31">
        <v>644</v>
      </c>
    </row>
    <row r="647" spans="1:1">
      <c r="A647" s="31">
        <v>645</v>
      </c>
    </row>
    <row r="648" spans="1:1">
      <c r="A648" s="31">
        <v>646</v>
      </c>
    </row>
    <row r="649" spans="1:1">
      <c r="A649" s="31">
        <v>647</v>
      </c>
    </row>
    <row r="650" spans="1:1">
      <c r="A650" s="31">
        <v>648</v>
      </c>
    </row>
    <row r="651" spans="1:1">
      <c r="A651" s="31">
        <v>649</v>
      </c>
    </row>
    <row r="652" spans="1:1">
      <c r="A652" s="31">
        <v>650</v>
      </c>
    </row>
    <row r="653" spans="1:1">
      <c r="A653" s="31">
        <v>651</v>
      </c>
    </row>
    <row r="654" spans="1:1">
      <c r="A654" s="31">
        <v>652</v>
      </c>
    </row>
    <row r="655" spans="1:1">
      <c r="A655" s="31">
        <v>653</v>
      </c>
    </row>
    <row r="656" spans="1:1">
      <c r="A656" s="31">
        <v>654</v>
      </c>
    </row>
    <row r="657" spans="1:1">
      <c r="A657" s="31">
        <v>655</v>
      </c>
    </row>
    <row r="658" spans="1:1">
      <c r="A658" s="31">
        <v>656</v>
      </c>
    </row>
    <row r="659" spans="1:1">
      <c r="A659" s="31">
        <v>657</v>
      </c>
    </row>
    <row r="660" spans="1:1">
      <c r="A660" s="31">
        <v>658</v>
      </c>
    </row>
    <row r="661" spans="1:1">
      <c r="A661" s="31">
        <v>659</v>
      </c>
    </row>
    <row r="662" spans="1:1">
      <c r="A662" s="31">
        <v>660</v>
      </c>
    </row>
    <row r="663" spans="1:1">
      <c r="A663" s="31">
        <v>661</v>
      </c>
    </row>
    <row r="664" spans="1:1">
      <c r="A664" s="31">
        <v>662</v>
      </c>
    </row>
    <row r="665" spans="1:1">
      <c r="A665" s="31">
        <v>663</v>
      </c>
    </row>
    <row r="666" spans="1:1">
      <c r="A666" s="31">
        <v>664</v>
      </c>
    </row>
    <row r="667" spans="1:1">
      <c r="A667" s="31">
        <v>665</v>
      </c>
    </row>
    <row r="668" spans="1:1">
      <c r="A668" s="31">
        <v>666</v>
      </c>
    </row>
    <row r="669" spans="1:1">
      <c r="A669" s="31">
        <v>667</v>
      </c>
    </row>
    <row r="670" spans="1:1">
      <c r="A670" s="31">
        <v>668</v>
      </c>
    </row>
    <row r="671" spans="1:1">
      <c r="A671" s="31">
        <v>669</v>
      </c>
    </row>
    <row r="672" spans="1:1">
      <c r="A672" s="31">
        <v>670</v>
      </c>
    </row>
    <row r="673" spans="1:1">
      <c r="A673" s="31">
        <v>671</v>
      </c>
    </row>
    <row r="674" spans="1:1">
      <c r="A674" s="31">
        <v>672</v>
      </c>
    </row>
    <row r="675" spans="1:1">
      <c r="A675" s="31">
        <v>673</v>
      </c>
    </row>
    <row r="676" spans="1:1">
      <c r="A676" s="31">
        <v>674</v>
      </c>
    </row>
    <row r="677" spans="1:1">
      <c r="A677" s="31">
        <v>675</v>
      </c>
    </row>
    <row r="678" spans="1:1">
      <c r="A678" s="31">
        <v>676</v>
      </c>
    </row>
    <row r="679" spans="1:1">
      <c r="A679" s="31">
        <v>677</v>
      </c>
    </row>
    <row r="680" spans="1:1">
      <c r="A680" s="31">
        <v>678</v>
      </c>
    </row>
    <row r="681" spans="1:1">
      <c r="A681" s="31">
        <v>679</v>
      </c>
    </row>
    <row r="682" spans="1:1">
      <c r="A682" s="31">
        <v>680</v>
      </c>
    </row>
    <row r="683" spans="1:1">
      <c r="A683" s="31">
        <v>681</v>
      </c>
    </row>
    <row r="684" spans="1:1">
      <c r="A684" s="31">
        <v>682</v>
      </c>
    </row>
    <row r="685" spans="1:1">
      <c r="A685" s="31">
        <v>683</v>
      </c>
    </row>
    <row r="686" spans="1:1">
      <c r="A686" s="31">
        <v>684</v>
      </c>
    </row>
    <row r="687" spans="1:1">
      <c r="A687" s="31">
        <v>685</v>
      </c>
    </row>
    <row r="688" spans="1:1">
      <c r="A688" s="31">
        <v>686</v>
      </c>
    </row>
    <row r="689" spans="1:1">
      <c r="A689" s="31">
        <v>687</v>
      </c>
    </row>
    <row r="690" spans="1:1">
      <c r="A690" s="31">
        <v>688</v>
      </c>
    </row>
    <row r="691" spans="1:1">
      <c r="A691" s="31">
        <v>689</v>
      </c>
    </row>
    <row r="692" spans="1:1">
      <c r="A692" s="31">
        <v>690</v>
      </c>
    </row>
    <row r="693" spans="1:1">
      <c r="A693" s="31">
        <v>691</v>
      </c>
    </row>
    <row r="694" spans="1:1">
      <c r="A694" s="31">
        <v>692</v>
      </c>
    </row>
    <row r="695" spans="1:1">
      <c r="A695" s="31">
        <v>693</v>
      </c>
    </row>
    <row r="696" spans="1:1">
      <c r="A696" s="31">
        <v>694</v>
      </c>
    </row>
    <row r="697" spans="1:1">
      <c r="A697" s="31">
        <v>695</v>
      </c>
    </row>
    <row r="698" spans="1:1">
      <c r="A698" s="31">
        <v>696</v>
      </c>
    </row>
    <row r="699" spans="1:1">
      <c r="A699" s="31">
        <v>697</v>
      </c>
    </row>
    <row r="700" spans="1:1">
      <c r="A700" s="31">
        <v>698</v>
      </c>
    </row>
    <row r="701" spans="1:1">
      <c r="A701" s="31">
        <v>699</v>
      </c>
    </row>
    <row r="702" spans="1:1">
      <c r="A702" s="31">
        <v>700</v>
      </c>
    </row>
    <row r="703" spans="1:1">
      <c r="A703" s="31">
        <v>701</v>
      </c>
    </row>
    <row r="704" spans="1:1">
      <c r="A704" s="31">
        <v>702</v>
      </c>
    </row>
    <row r="705" spans="1:1">
      <c r="A705" s="31">
        <v>703</v>
      </c>
    </row>
    <row r="706" spans="1:1">
      <c r="A706" s="31">
        <v>704</v>
      </c>
    </row>
    <row r="707" spans="1:1">
      <c r="A707" s="31">
        <v>705</v>
      </c>
    </row>
    <row r="708" spans="1:1">
      <c r="A708" s="31">
        <v>706</v>
      </c>
    </row>
    <row r="709" spans="1:1">
      <c r="A709" s="31">
        <v>707</v>
      </c>
    </row>
    <row r="710" spans="1:1">
      <c r="A710" s="31">
        <v>708</v>
      </c>
    </row>
    <row r="711" spans="1:1">
      <c r="A711" s="31">
        <v>709</v>
      </c>
    </row>
    <row r="712" spans="1:1">
      <c r="A712" s="31">
        <v>710</v>
      </c>
    </row>
    <row r="713" spans="1:1">
      <c r="A713" s="31">
        <v>711</v>
      </c>
    </row>
    <row r="714" spans="1:1">
      <c r="A714" s="31">
        <v>712</v>
      </c>
    </row>
    <row r="715" spans="1:1">
      <c r="A715" s="31">
        <v>713</v>
      </c>
    </row>
    <row r="716" spans="1:1">
      <c r="A716" s="31">
        <v>714</v>
      </c>
    </row>
    <row r="717" spans="1:1">
      <c r="A717" s="31">
        <v>715</v>
      </c>
    </row>
    <row r="718" spans="1:1">
      <c r="A718" s="31">
        <v>716</v>
      </c>
    </row>
    <row r="719" spans="1:1">
      <c r="A719" s="31">
        <v>717</v>
      </c>
    </row>
    <row r="720" spans="1:1">
      <c r="A720" s="31">
        <v>718</v>
      </c>
    </row>
    <row r="721" spans="1:1">
      <c r="A721" s="31">
        <v>719</v>
      </c>
    </row>
    <row r="722" spans="1:1">
      <c r="A722" s="31">
        <v>720</v>
      </c>
    </row>
    <row r="723" spans="1:1">
      <c r="A723" s="31">
        <v>721</v>
      </c>
    </row>
    <row r="724" spans="1:1">
      <c r="A724" s="31">
        <v>722</v>
      </c>
    </row>
    <row r="725" spans="1:1">
      <c r="A725" s="31">
        <v>723</v>
      </c>
    </row>
    <row r="726" spans="1:1">
      <c r="A726" s="31">
        <v>724</v>
      </c>
    </row>
    <row r="727" spans="1:1">
      <c r="A727" s="31">
        <v>725</v>
      </c>
    </row>
    <row r="728" spans="1:1">
      <c r="A728" s="31">
        <v>726</v>
      </c>
    </row>
    <row r="729" spans="1:1">
      <c r="A729" s="31">
        <v>727</v>
      </c>
    </row>
    <row r="730" spans="1:1">
      <c r="A730" s="31">
        <v>728</v>
      </c>
    </row>
    <row r="731" spans="1:1">
      <c r="A731" s="31">
        <v>729</v>
      </c>
    </row>
    <row r="732" spans="1:1">
      <c r="A732" s="31">
        <v>730</v>
      </c>
    </row>
    <row r="733" spans="1:1">
      <c r="A733" s="31">
        <v>731</v>
      </c>
    </row>
    <row r="734" spans="1:1">
      <c r="A734" s="31">
        <v>732</v>
      </c>
    </row>
    <row r="735" spans="1:1">
      <c r="A735" s="31">
        <v>733</v>
      </c>
    </row>
    <row r="736" spans="1:1">
      <c r="A736" s="31">
        <v>734</v>
      </c>
    </row>
    <row r="737" spans="1:1">
      <c r="A737" s="31">
        <v>735</v>
      </c>
    </row>
    <row r="738" spans="1:1">
      <c r="A738" s="31">
        <v>736</v>
      </c>
    </row>
    <row r="739" spans="1:1">
      <c r="A739" s="31">
        <v>737</v>
      </c>
    </row>
    <row r="740" spans="1:1">
      <c r="A740" s="31">
        <v>738</v>
      </c>
    </row>
    <row r="741" spans="1:1">
      <c r="A741" s="31">
        <v>739</v>
      </c>
    </row>
    <row r="742" spans="1:1">
      <c r="A742" s="31">
        <v>740</v>
      </c>
    </row>
    <row r="743" spans="1:1">
      <c r="A743" s="31">
        <v>741</v>
      </c>
    </row>
    <row r="744" spans="1:1">
      <c r="A744" s="31">
        <v>742</v>
      </c>
    </row>
    <row r="745" spans="1:1">
      <c r="A745" s="31">
        <v>743</v>
      </c>
    </row>
    <row r="746" spans="1:1">
      <c r="A746" s="31">
        <v>744</v>
      </c>
    </row>
    <row r="747" spans="1:1">
      <c r="A747" s="31">
        <v>745</v>
      </c>
    </row>
    <row r="748" spans="1:1">
      <c r="A748" s="31">
        <v>746</v>
      </c>
    </row>
    <row r="749" spans="1:1">
      <c r="A749" s="31">
        <v>747</v>
      </c>
    </row>
    <row r="750" spans="1:1">
      <c r="A750" s="31">
        <v>748</v>
      </c>
    </row>
    <row r="751" spans="1:1">
      <c r="A751" s="31">
        <v>749</v>
      </c>
    </row>
    <row r="752" spans="1:1">
      <c r="A752" s="31">
        <v>750</v>
      </c>
    </row>
    <row r="753" spans="1:1">
      <c r="A753" s="31">
        <v>751</v>
      </c>
    </row>
    <row r="754" spans="1:1">
      <c r="A754" s="31">
        <v>752</v>
      </c>
    </row>
    <row r="755" spans="1:1">
      <c r="A755" s="31">
        <v>753</v>
      </c>
    </row>
    <row r="756" spans="1:1">
      <c r="A756" s="31">
        <v>754</v>
      </c>
    </row>
    <row r="757" spans="1:1">
      <c r="A757" s="31">
        <v>755</v>
      </c>
    </row>
    <row r="758" spans="1:1">
      <c r="A758" s="31">
        <v>756</v>
      </c>
    </row>
    <row r="759" spans="1:1">
      <c r="A759" s="31">
        <v>757</v>
      </c>
    </row>
    <row r="760" spans="1:1">
      <c r="A760" s="31">
        <v>758</v>
      </c>
    </row>
    <row r="761" spans="1:1">
      <c r="A761" s="31">
        <v>759</v>
      </c>
    </row>
    <row r="762" spans="1:1">
      <c r="A762" s="31">
        <v>760</v>
      </c>
    </row>
    <row r="763" spans="1:1">
      <c r="A763" s="31">
        <v>761</v>
      </c>
    </row>
    <row r="764" spans="1:1">
      <c r="A764" s="31">
        <v>762</v>
      </c>
    </row>
    <row r="765" spans="1:1">
      <c r="A765" s="31">
        <v>763</v>
      </c>
    </row>
    <row r="766" spans="1:1">
      <c r="A766" s="31">
        <v>764</v>
      </c>
    </row>
    <row r="767" spans="1:1">
      <c r="A767" s="31">
        <v>765</v>
      </c>
    </row>
    <row r="768" spans="1:1">
      <c r="A768" s="31">
        <v>766</v>
      </c>
    </row>
    <row r="769" spans="1:1">
      <c r="A769" s="31">
        <v>767</v>
      </c>
    </row>
    <row r="770" spans="1:1">
      <c r="A770" s="31">
        <v>768</v>
      </c>
    </row>
    <row r="771" spans="1:13">
      <c r="A771" s="31">
        <v>769</v>
      </c>
      <c r="B771" s="31">
        <v>0</v>
      </c>
      <c r="C771" s="31">
        <v>0</v>
      </c>
      <c r="D771" s="31">
        <v>0</v>
      </c>
      <c r="E771" s="31">
        <v>0</v>
      </c>
      <c r="F771" s="31">
        <v>0</v>
      </c>
      <c r="G771" s="31">
        <v>0</v>
      </c>
      <c r="H771" s="31">
        <v>0</v>
      </c>
      <c r="I771" s="31">
        <v>0</v>
      </c>
      <c r="L771" s="74"/>
      <c r="M771" s="75"/>
    </row>
    <row r="772" spans="1:13">
      <c r="A772" s="31">
        <v>770</v>
      </c>
      <c r="B772" s="31">
        <v>0</v>
      </c>
      <c r="C772" s="31">
        <v>0</v>
      </c>
      <c r="D772" s="31">
        <v>0</v>
      </c>
      <c r="E772" s="31">
        <v>0</v>
      </c>
      <c r="F772" s="31">
        <v>0</v>
      </c>
      <c r="G772" s="31">
        <v>0</v>
      </c>
      <c r="H772" s="31">
        <v>0</v>
      </c>
      <c r="I772" s="31">
        <v>0</v>
      </c>
      <c r="L772" s="74"/>
      <c r="M772" s="75"/>
    </row>
    <row r="773" spans="1:13">
      <c r="A773" s="31">
        <v>771</v>
      </c>
      <c r="B773" s="31">
        <v>0</v>
      </c>
      <c r="C773" s="31">
        <v>0</v>
      </c>
      <c r="D773" s="31">
        <v>0</v>
      </c>
      <c r="E773" s="31">
        <v>0</v>
      </c>
      <c r="F773" s="31">
        <v>0</v>
      </c>
      <c r="G773" s="31">
        <v>0</v>
      </c>
      <c r="H773" s="31">
        <v>0</v>
      </c>
      <c r="I773" s="31">
        <v>0</v>
      </c>
      <c r="L773" s="74"/>
      <c r="M773" s="75"/>
    </row>
    <row r="774" spans="1:13">
      <c r="A774" s="31">
        <v>772</v>
      </c>
      <c r="B774" s="31">
        <v>0</v>
      </c>
      <c r="C774" s="31">
        <v>0</v>
      </c>
      <c r="D774" s="31">
        <v>0</v>
      </c>
      <c r="E774" s="31">
        <v>0</v>
      </c>
      <c r="F774" s="31">
        <v>0</v>
      </c>
      <c r="G774" s="31">
        <v>0</v>
      </c>
      <c r="H774" s="31">
        <v>0</v>
      </c>
      <c r="I774" s="31">
        <v>0</v>
      </c>
      <c r="L774" s="74"/>
      <c r="M774" s="75"/>
    </row>
    <row r="775" spans="1:13">
      <c r="A775" s="31">
        <v>773</v>
      </c>
      <c r="B775" s="31">
        <v>0</v>
      </c>
      <c r="C775" s="31">
        <v>0</v>
      </c>
      <c r="D775" s="31">
        <v>0</v>
      </c>
      <c r="E775" s="31">
        <v>0</v>
      </c>
      <c r="F775" s="31">
        <v>0</v>
      </c>
      <c r="G775" s="31">
        <v>0</v>
      </c>
      <c r="H775" s="31">
        <v>0</v>
      </c>
      <c r="I775" s="31">
        <v>0</v>
      </c>
      <c r="L775" s="74"/>
      <c r="M775" s="75"/>
    </row>
    <row r="776" spans="1:13">
      <c r="A776" s="31">
        <v>774</v>
      </c>
      <c r="B776" s="31">
        <v>0</v>
      </c>
      <c r="C776" s="31">
        <v>0</v>
      </c>
      <c r="D776" s="31">
        <v>0</v>
      </c>
      <c r="E776" s="31">
        <v>0</v>
      </c>
      <c r="F776" s="31">
        <v>0</v>
      </c>
      <c r="G776" s="31">
        <v>0</v>
      </c>
      <c r="H776" s="31">
        <v>0</v>
      </c>
      <c r="I776" s="31">
        <v>0</v>
      </c>
      <c r="L776" s="74"/>
      <c r="M776" s="75"/>
    </row>
    <row r="777" spans="1:13">
      <c r="A777" s="31">
        <v>775</v>
      </c>
      <c r="B777" s="31">
        <v>0</v>
      </c>
      <c r="C777" s="31">
        <v>0</v>
      </c>
      <c r="D777" s="31">
        <v>0</v>
      </c>
      <c r="E777" s="31">
        <v>0</v>
      </c>
      <c r="F777" s="31">
        <v>0</v>
      </c>
      <c r="G777" s="31">
        <v>0</v>
      </c>
      <c r="H777" s="31">
        <v>0</v>
      </c>
      <c r="I777" s="31">
        <v>0</v>
      </c>
      <c r="L777" s="74"/>
      <c r="M777" s="75"/>
    </row>
    <row r="778" spans="1:13">
      <c r="A778" s="31">
        <v>776</v>
      </c>
      <c r="B778" s="31">
        <v>0</v>
      </c>
      <c r="C778" s="31">
        <v>0</v>
      </c>
      <c r="D778" s="31">
        <v>0</v>
      </c>
      <c r="E778" s="31">
        <v>0</v>
      </c>
      <c r="F778" s="31">
        <v>0</v>
      </c>
      <c r="G778" s="31">
        <v>0</v>
      </c>
      <c r="H778" s="31">
        <v>0</v>
      </c>
      <c r="I778" s="31">
        <v>0</v>
      </c>
      <c r="L778" s="74"/>
      <c r="M778" s="75"/>
    </row>
    <row r="779" spans="1:13">
      <c r="A779" s="31">
        <v>777</v>
      </c>
      <c r="B779" s="31">
        <v>0</v>
      </c>
      <c r="C779" s="31">
        <v>0</v>
      </c>
      <c r="D779" s="31">
        <v>0</v>
      </c>
      <c r="E779" s="31">
        <v>0</v>
      </c>
      <c r="F779" s="31">
        <v>0</v>
      </c>
      <c r="G779" s="31">
        <v>0</v>
      </c>
      <c r="H779" s="31">
        <v>0</v>
      </c>
      <c r="I779" s="31">
        <v>0</v>
      </c>
      <c r="L779" s="74"/>
      <c r="M779" s="75"/>
    </row>
    <row r="780" spans="1:13">
      <c r="A780" s="31">
        <v>778</v>
      </c>
      <c r="B780" s="31">
        <v>0</v>
      </c>
      <c r="C780" s="31">
        <v>0</v>
      </c>
      <c r="D780" s="31">
        <v>0</v>
      </c>
      <c r="E780" s="31">
        <v>0</v>
      </c>
      <c r="F780" s="31">
        <v>0</v>
      </c>
      <c r="G780" s="31">
        <v>0</v>
      </c>
      <c r="H780" s="31">
        <v>0</v>
      </c>
      <c r="I780" s="31">
        <v>0</v>
      </c>
      <c r="L780" s="74"/>
      <c r="M780" s="75"/>
    </row>
    <row r="781" spans="1:13">
      <c r="A781" s="31">
        <v>779</v>
      </c>
      <c r="B781" s="31">
        <v>0</v>
      </c>
      <c r="C781" s="31">
        <v>0</v>
      </c>
      <c r="D781" s="31">
        <v>0</v>
      </c>
      <c r="E781" s="31">
        <v>0</v>
      </c>
      <c r="F781" s="31">
        <v>0</v>
      </c>
      <c r="G781" s="31">
        <v>0</v>
      </c>
      <c r="H781" s="31">
        <v>0</v>
      </c>
      <c r="I781" s="31">
        <v>0</v>
      </c>
      <c r="L781" s="74"/>
      <c r="M781" s="75"/>
    </row>
    <row r="782" spans="1:13">
      <c r="A782" s="31">
        <v>780</v>
      </c>
      <c r="B782" s="31">
        <v>0</v>
      </c>
      <c r="C782" s="31">
        <v>0</v>
      </c>
      <c r="D782" s="31">
        <v>0</v>
      </c>
      <c r="E782" s="31">
        <v>0</v>
      </c>
      <c r="F782" s="31">
        <v>0</v>
      </c>
      <c r="G782" s="31">
        <v>0</v>
      </c>
      <c r="H782" s="31">
        <v>0</v>
      </c>
      <c r="I782" s="31">
        <v>0</v>
      </c>
      <c r="L782" s="74"/>
      <c r="M782" s="75"/>
    </row>
    <row r="783" spans="1:13">
      <c r="A783" s="31">
        <v>781</v>
      </c>
      <c r="B783" s="31">
        <v>0</v>
      </c>
      <c r="C783" s="31">
        <v>0</v>
      </c>
      <c r="D783" s="31">
        <v>0</v>
      </c>
      <c r="E783" s="31">
        <v>0</v>
      </c>
      <c r="F783" s="31">
        <v>0</v>
      </c>
      <c r="G783" s="31">
        <v>0</v>
      </c>
      <c r="H783" s="31">
        <v>0</v>
      </c>
      <c r="I783" s="31">
        <v>0</v>
      </c>
      <c r="L783" s="74"/>
      <c r="M783" s="75"/>
    </row>
    <row r="784" spans="1:13">
      <c r="A784" s="31">
        <v>782</v>
      </c>
      <c r="B784" s="31">
        <v>0</v>
      </c>
      <c r="C784" s="31">
        <v>0</v>
      </c>
      <c r="D784" s="31">
        <v>0</v>
      </c>
      <c r="E784" s="31">
        <v>0</v>
      </c>
      <c r="F784" s="31">
        <v>0</v>
      </c>
      <c r="G784" s="31">
        <v>0</v>
      </c>
      <c r="H784" s="31">
        <v>0</v>
      </c>
      <c r="I784" s="31">
        <v>0</v>
      </c>
      <c r="L784" s="74"/>
      <c r="M784" s="75"/>
    </row>
    <row r="785" spans="1:13">
      <c r="A785" s="31">
        <v>783</v>
      </c>
      <c r="B785" s="31">
        <v>0</v>
      </c>
      <c r="C785" s="31">
        <v>0</v>
      </c>
      <c r="D785" s="31">
        <v>0</v>
      </c>
      <c r="E785" s="31">
        <v>0</v>
      </c>
      <c r="F785" s="31">
        <v>0</v>
      </c>
      <c r="G785" s="31">
        <v>0</v>
      </c>
      <c r="H785" s="31">
        <v>0</v>
      </c>
      <c r="I785" s="31">
        <v>0</v>
      </c>
      <c r="L785" s="74"/>
      <c r="M785" s="75"/>
    </row>
    <row r="786" spans="1:13">
      <c r="A786" s="31">
        <v>784</v>
      </c>
      <c r="B786" s="31">
        <v>0</v>
      </c>
      <c r="C786" s="31">
        <v>0</v>
      </c>
      <c r="D786" s="31">
        <v>0</v>
      </c>
      <c r="E786" s="31">
        <v>0</v>
      </c>
      <c r="F786" s="31">
        <v>0</v>
      </c>
      <c r="G786" s="31">
        <v>0</v>
      </c>
      <c r="H786" s="31">
        <v>0</v>
      </c>
      <c r="I786" s="31">
        <v>0</v>
      </c>
      <c r="L786" s="74"/>
      <c r="M786" s="75"/>
    </row>
    <row r="787" spans="1:13">
      <c r="A787" s="31">
        <v>785</v>
      </c>
      <c r="B787" s="31">
        <v>0</v>
      </c>
      <c r="C787" s="31">
        <v>0</v>
      </c>
      <c r="D787" s="31">
        <v>0</v>
      </c>
      <c r="E787" s="31">
        <v>0</v>
      </c>
      <c r="F787" s="31">
        <v>0</v>
      </c>
      <c r="G787" s="31">
        <v>0</v>
      </c>
      <c r="H787" s="31">
        <v>0</v>
      </c>
      <c r="I787" s="31">
        <v>0</v>
      </c>
      <c r="L787" s="74"/>
      <c r="M787" s="75"/>
    </row>
    <row r="788" spans="1:13">
      <c r="A788" s="31">
        <v>786</v>
      </c>
      <c r="B788" s="31">
        <v>0</v>
      </c>
      <c r="C788" s="31">
        <v>0</v>
      </c>
      <c r="D788" s="31">
        <v>0</v>
      </c>
      <c r="E788" s="31">
        <v>0</v>
      </c>
      <c r="F788" s="31">
        <v>0</v>
      </c>
      <c r="G788" s="31">
        <v>0</v>
      </c>
      <c r="H788" s="31">
        <v>0</v>
      </c>
      <c r="I788" s="31">
        <v>0</v>
      </c>
      <c r="L788" s="74"/>
      <c r="M788" s="75"/>
    </row>
    <row r="789" spans="1:13">
      <c r="A789" s="31">
        <v>787</v>
      </c>
      <c r="B789" s="31">
        <v>0</v>
      </c>
      <c r="C789" s="31">
        <v>0</v>
      </c>
      <c r="D789" s="31">
        <v>0</v>
      </c>
      <c r="E789" s="31">
        <v>0</v>
      </c>
      <c r="F789" s="31">
        <v>0</v>
      </c>
      <c r="G789" s="31">
        <v>0</v>
      </c>
      <c r="H789" s="31">
        <v>0</v>
      </c>
      <c r="I789" s="31">
        <v>0</v>
      </c>
      <c r="L789" s="74"/>
      <c r="M789" s="75"/>
    </row>
    <row r="790" spans="1:13">
      <c r="A790" s="31">
        <v>788</v>
      </c>
      <c r="B790" s="31">
        <v>0</v>
      </c>
      <c r="C790" s="31">
        <v>0</v>
      </c>
      <c r="D790" s="31">
        <v>0</v>
      </c>
      <c r="E790" s="31">
        <v>0</v>
      </c>
      <c r="F790" s="31">
        <v>0</v>
      </c>
      <c r="G790" s="31">
        <v>0</v>
      </c>
      <c r="H790" s="31">
        <v>0</v>
      </c>
      <c r="I790" s="31">
        <v>0</v>
      </c>
      <c r="L790" s="74"/>
      <c r="M790" s="75"/>
    </row>
    <row r="791" spans="1:13">
      <c r="A791" s="31">
        <v>789</v>
      </c>
      <c r="B791" s="31">
        <v>0</v>
      </c>
      <c r="C791" s="31">
        <v>0</v>
      </c>
      <c r="D791" s="31">
        <v>0</v>
      </c>
      <c r="E791" s="31">
        <v>0</v>
      </c>
      <c r="F791" s="31">
        <v>0</v>
      </c>
      <c r="G791" s="31">
        <v>0</v>
      </c>
      <c r="H791" s="31">
        <v>0</v>
      </c>
      <c r="I791" s="31">
        <v>0</v>
      </c>
      <c r="L791" s="74"/>
      <c r="M791" s="75"/>
    </row>
    <row r="792" spans="1:13">
      <c r="A792" s="31">
        <v>790</v>
      </c>
      <c r="B792" s="31">
        <v>0</v>
      </c>
      <c r="C792" s="31">
        <v>0</v>
      </c>
      <c r="D792" s="31">
        <v>0</v>
      </c>
      <c r="E792" s="31">
        <v>0</v>
      </c>
      <c r="F792" s="31">
        <v>0</v>
      </c>
      <c r="G792" s="31">
        <v>0</v>
      </c>
      <c r="H792" s="31">
        <v>0</v>
      </c>
      <c r="I792" s="31">
        <v>0</v>
      </c>
      <c r="L792" s="74"/>
      <c r="M792" s="75"/>
    </row>
    <row r="793" spans="1:13">
      <c r="A793" s="31">
        <v>791</v>
      </c>
      <c r="B793" s="31">
        <v>0</v>
      </c>
      <c r="C793" s="31">
        <v>0</v>
      </c>
      <c r="D793" s="31">
        <v>0</v>
      </c>
      <c r="E793" s="31">
        <v>0</v>
      </c>
      <c r="F793" s="31">
        <v>0</v>
      </c>
      <c r="G793" s="31">
        <v>0</v>
      </c>
      <c r="H793" s="31">
        <v>0</v>
      </c>
      <c r="I793" s="31">
        <v>0</v>
      </c>
      <c r="L793" s="74"/>
      <c r="M793" s="75"/>
    </row>
    <row r="794" spans="1:13">
      <c r="A794" s="31">
        <v>792</v>
      </c>
      <c r="B794" s="31">
        <v>0</v>
      </c>
      <c r="C794" s="31">
        <v>0</v>
      </c>
      <c r="D794" s="31">
        <v>0</v>
      </c>
      <c r="E794" s="31">
        <v>0</v>
      </c>
      <c r="F794" s="31">
        <v>0</v>
      </c>
      <c r="G794" s="31">
        <v>0</v>
      </c>
      <c r="H794" s="31">
        <v>0</v>
      </c>
      <c r="I794" s="31">
        <v>0</v>
      </c>
      <c r="L794" s="74"/>
      <c r="M794" s="75"/>
    </row>
    <row r="795" spans="1:13">
      <c r="A795" s="31">
        <v>793</v>
      </c>
      <c r="B795" s="31">
        <v>0</v>
      </c>
      <c r="C795" s="31">
        <v>0</v>
      </c>
      <c r="D795" s="31">
        <v>0</v>
      </c>
      <c r="E795" s="31">
        <v>0</v>
      </c>
      <c r="F795" s="31">
        <v>0</v>
      </c>
      <c r="G795" s="31">
        <v>0</v>
      </c>
      <c r="H795" s="31">
        <v>0</v>
      </c>
      <c r="I795" s="31">
        <v>0</v>
      </c>
      <c r="L795" s="74"/>
      <c r="M795" s="75"/>
    </row>
    <row r="796" spans="1:13">
      <c r="A796" s="31">
        <v>794</v>
      </c>
      <c r="B796" s="31">
        <v>0</v>
      </c>
      <c r="C796" s="31">
        <v>0</v>
      </c>
      <c r="D796" s="31">
        <v>0</v>
      </c>
      <c r="E796" s="31">
        <v>0</v>
      </c>
      <c r="F796" s="31">
        <v>0</v>
      </c>
      <c r="G796" s="31">
        <v>0</v>
      </c>
      <c r="H796" s="31">
        <v>0</v>
      </c>
      <c r="I796" s="31">
        <v>0</v>
      </c>
      <c r="L796" s="74"/>
      <c r="M796" s="75"/>
    </row>
    <row r="797" spans="1:13">
      <c r="A797" s="31">
        <v>795</v>
      </c>
      <c r="B797" s="31">
        <v>0</v>
      </c>
      <c r="C797" s="31">
        <v>0</v>
      </c>
      <c r="D797" s="31">
        <v>0</v>
      </c>
      <c r="E797" s="31">
        <v>0</v>
      </c>
      <c r="F797" s="31">
        <v>0</v>
      </c>
      <c r="G797" s="31">
        <v>0</v>
      </c>
      <c r="H797" s="31">
        <v>0</v>
      </c>
      <c r="I797" s="31">
        <v>0</v>
      </c>
      <c r="L797" s="74"/>
      <c r="M797" s="75"/>
    </row>
    <row r="798" spans="1:13">
      <c r="A798" s="31">
        <v>796</v>
      </c>
      <c r="B798" s="31">
        <v>0</v>
      </c>
      <c r="C798" s="31">
        <v>0</v>
      </c>
      <c r="D798" s="31">
        <v>0</v>
      </c>
      <c r="E798" s="31">
        <v>0</v>
      </c>
      <c r="F798" s="31">
        <v>0</v>
      </c>
      <c r="G798" s="31">
        <v>0</v>
      </c>
      <c r="H798" s="31">
        <v>0</v>
      </c>
      <c r="I798" s="31">
        <v>0</v>
      </c>
      <c r="L798" s="74"/>
      <c r="M798" s="75"/>
    </row>
    <row r="799" spans="1:13">
      <c r="A799" s="31">
        <v>797</v>
      </c>
      <c r="B799" s="31">
        <v>0</v>
      </c>
      <c r="C799" s="31">
        <v>0</v>
      </c>
      <c r="D799" s="31">
        <v>0</v>
      </c>
      <c r="E799" s="31">
        <v>0</v>
      </c>
      <c r="F799" s="31">
        <v>0</v>
      </c>
      <c r="G799" s="31">
        <v>0</v>
      </c>
      <c r="H799" s="31">
        <v>0</v>
      </c>
      <c r="I799" s="31">
        <v>0</v>
      </c>
      <c r="L799" s="74"/>
      <c r="M799" s="75"/>
    </row>
    <row r="800" spans="1:13">
      <c r="A800" s="31">
        <v>798</v>
      </c>
      <c r="B800" s="31">
        <v>0</v>
      </c>
      <c r="C800" s="31">
        <v>0</v>
      </c>
      <c r="D800" s="31">
        <v>0</v>
      </c>
      <c r="E800" s="31">
        <v>0</v>
      </c>
      <c r="F800" s="31">
        <v>0</v>
      </c>
      <c r="G800" s="31">
        <v>0</v>
      </c>
      <c r="H800" s="31">
        <v>0</v>
      </c>
      <c r="I800" s="31">
        <v>0</v>
      </c>
      <c r="L800" s="74"/>
      <c r="M800" s="75"/>
    </row>
    <row r="801" spans="1:13">
      <c r="A801" s="31">
        <v>799</v>
      </c>
      <c r="B801" s="31">
        <v>0</v>
      </c>
      <c r="C801" s="31">
        <v>0</v>
      </c>
      <c r="D801" s="31">
        <v>0</v>
      </c>
      <c r="E801" s="31">
        <v>0</v>
      </c>
      <c r="F801" s="31">
        <v>0</v>
      </c>
      <c r="G801" s="31">
        <v>0</v>
      </c>
      <c r="H801" s="31">
        <v>0</v>
      </c>
      <c r="I801" s="31">
        <v>0</v>
      </c>
      <c r="L801" s="74"/>
      <c r="M801" s="75"/>
    </row>
    <row r="802" spans="1:13">
      <c r="A802" s="31">
        <v>800</v>
      </c>
      <c r="B802" s="31">
        <v>0</v>
      </c>
      <c r="C802" s="31">
        <v>0</v>
      </c>
      <c r="D802" s="31">
        <v>0</v>
      </c>
      <c r="E802" s="31">
        <v>0</v>
      </c>
      <c r="F802" s="31">
        <v>0</v>
      </c>
      <c r="G802" s="31">
        <v>0</v>
      </c>
      <c r="H802" s="31">
        <v>0</v>
      </c>
      <c r="I802" s="31">
        <v>0</v>
      </c>
      <c r="L802" s="74"/>
      <c r="M802" s="75"/>
    </row>
    <row r="803" spans="1:13">
      <c r="A803" s="31">
        <v>801</v>
      </c>
      <c r="B803" s="31">
        <v>0</v>
      </c>
      <c r="C803" s="31">
        <v>0</v>
      </c>
      <c r="D803" s="31">
        <v>0</v>
      </c>
      <c r="E803" s="31">
        <v>0</v>
      </c>
      <c r="F803" s="31">
        <v>0</v>
      </c>
      <c r="G803" s="31">
        <v>0</v>
      </c>
      <c r="H803" s="31">
        <v>0</v>
      </c>
      <c r="I803" s="31">
        <v>0</v>
      </c>
      <c r="L803" s="74"/>
      <c r="M803" s="75"/>
    </row>
    <row r="804" spans="1:13">
      <c r="A804" s="31">
        <v>802</v>
      </c>
      <c r="B804" s="31">
        <v>0</v>
      </c>
      <c r="C804" s="31">
        <v>0</v>
      </c>
      <c r="D804" s="31">
        <v>0</v>
      </c>
      <c r="E804" s="31">
        <v>0</v>
      </c>
      <c r="F804" s="31">
        <v>0</v>
      </c>
      <c r="G804" s="31">
        <v>0</v>
      </c>
      <c r="H804" s="31">
        <v>0</v>
      </c>
      <c r="I804" s="31">
        <v>0</v>
      </c>
      <c r="L804" s="74"/>
      <c r="M804" s="75"/>
    </row>
    <row r="805" spans="1:13">
      <c r="A805" s="31">
        <v>803</v>
      </c>
      <c r="B805" s="31">
        <v>0</v>
      </c>
      <c r="C805" s="31">
        <v>0</v>
      </c>
      <c r="D805" s="31">
        <v>0</v>
      </c>
      <c r="E805" s="31">
        <v>0</v>
      </c>
      <c r="F805" s="31">
        <v>0</v>
      </c>
      <c r="G805" s="31">
        <v>0</v>
      </c>
      <c r="H805" s="31">
        <v>0</v>
      </c>
      <c r="I805" s="31">
        <v>0</v>
      </c>
      <c r="L805" s="74"/>
      <c r="M805" s="75"/>
    </row>
    <row r="806" spans="1:13">
      <c r="A806" s="31">
        <v>804</v>
      </c>
      <c r="B806" s="31">
        <v>0</v>
      </c>
      <c r="C806" s="31">
        <v>0</v>
      </c>
      <c r="D806" s="31">
        <v>0</v>
      </c>
      <c r="E806" s="31">
        <v>0</v>
      </c>
      <c r="F806" s="31">
        <v>0</v>
      </c>
      <c r="G806" s="31">
        <v>0</v>
      </c>
      <c r="H806" s="31">
        <v>0</v>
      </c>
      <c r="I806" s="31">
        <v>0</v>
      </c>
      <c r="L806" s="74"/>
      <c r="M806" s="75"/>
    </row>
    <row r="807" spans="1:13">
      <c r="A807" s="31">
        <v>805</v>
      </c>
      <c r="B807" s="31">
        <v>0</v>
      </c>
      <c r="C807" s="31">
        <v>0</v>
      </c>
      <c r="D807" s="31">
        <v>0</v>
      </c>
      <c r="E807" s="31">
        <v>0</v>
      </c>
      <c r="F807" s="31">
        <v>0</v>
      </c>
      <c r="G807" s="31">
        <v>0</v>
      </c>
      <c r="H807" s="31">
        <v>0</v>
      </c>
      <c r="I807" s="31">
        <v>0</v>
      </c>
      <c r="L807" s="74"/>
      <c r="M807" s="75"/>
    </row>
    <row r="808" spans="1:13">
      <c r="A808" s="31">
        <v>806</v>
      </c>
      <c r="B808" s="31">
        <v>0</v>
      </c>
      <c r="C808" s="31">
        <v>0</v>
      </c>
      <c r="D808" s="31">
        <v>0</v>
      </c>
      <c r="E808" s="31">
        <v>0</v>
      </c>
      <c r="F808" s="31">
        <v>0</v>
      </c>
      <c r="G808" s="31">
        <v>0</v>
      </c>
      <c r="H808" s="31">
        <v>0</v>
      </c>
      <c r="I808" s="31">
        <v>0</v>
      </c>
      <c r="L808" s="74"/>
      <c r="M808" s="75"/>
    </row>
    <row r="809" spans="1:13">
      <c r="A809" s="31">
        <v>807</v>
      </c>
      <c r="B809" s="31">
        <v>0</v>
      </c>
      <c r="C809" s="31">
        <v>0</v>
      </c>
      <c r="D809" s="31">
        <v>0</v>
      </c>
      <c r="E809" s="31">
        <v>0</v>
      </c>
      <c r="F809" s="31">
        <v>0</v>
      </c>
      <c r="G809" s="31">
        <v>0</v>
      </c>
      <c r="H809" s="31">
        <v>0</v>
      </c>
      <c r="I809" s="31">
        <v>0</v>
      </c>
      <c r="L809" s="74"/>
      <c r="M809" s="75"/>
    </row>
    <row r="810" spans="1:13">
      <c r="A810" s="31">
        <v>808</v>
      </c>
      <c r="B810" s="31">
        <v>0</v>
      </c>
      <c r="C810" s="31">
        <v>0</v>
      </c>
      <c r="D810" s="31">
        <v>0</v>
      </c>
      <c r="E810" s="31">
        <v>0</v>
      </c>
      <c r="F810" s="31">
        <v>0</v>
      </c>
      <c r="G810" s="31">
        <v>0</v>
      </c>
      <c r="H810" s="31">
        <v>0</v>
      </c>
      <c r="I810" s="31">
        <v>0</v>
      </c>
      <c r="L810" s="74"/>
      <c r="M810" s="75"/>
    </row>
    <row r="811" spans="1:13">
      <c r="A811" s="31">
        <v>809</v>
      </c>
      <c r="B811" s="31">
        <v>0</v>
      </c>
      <c r="C811" s="31">
        <v>0</v>
      </c>
      <c r="D811" s="31">
        <v>0</v>
      </c>
      <c r="E811" s="31">
        <v>0</v>
      </c>
      <c r="F811" s="31">
        <v>0</v>
      </c>
      <c r="G811" s="31">
        <v>0</v>
      </c>
      <c r="H811" s="31">
        <v>0</v>
      </c>
      <c r="I811" s="31">
        <v>0</v>
      </c>
      <c r="L811" s="74"/>
      <c r="M811" s="75"/>
    </row>
    <row r="812" spans="1:13">
      <c r="A812" s="31">
        <v>810</v>
      </c>
      <c r="B812" s="31">
        <v>0</v>
      </c>
      <c r="C812" s="31">
        <v>0</v>
      </c>
      <c r="D812" s="31">
        <v>0</v>
      </c>
      <c r="E812" s="31">
        <v>0</v>
      </c>
      <c r="F812" s="31">
        <v>0</v>
      </c>
      <c r="G812" s="31">
        <v>0</v>
      </c>
      <c r="H812" s="31">
        <v>0</v>
      </c>
      <c r="I812" s="31">
        <v>0</v>
      </c>
      <c r="L812" s="74"/>
      <c r="M812" s="75"/>
    </row>
    <row r="813" spans="1:13">
      <c r="A813" s="31">
        <v>811</v>
      </c>
      <c r="B813" s="31">
        <v>0</v>
      </c>
      <c r="C813" s="31">
        <v>0</v>
      </c>
      <c r="D813" s="31">
        <v>0</v>
      </c>
      <c r="E813" s="31">
        <v>0</v>
      </c>
      <c r="F813" s="31">
        <v>0</v>
      </c>
      <c r="G813" s="31">
        <v>0</v>
      </c>
      <c r="H813" s="31">
        <v>0</v>
      </c>
      <c r="I813" s="31">
        <v>0</v>
      </c>
      <c r="L813" s="74"/>
      <c r="M813" s="75"/>
    </row>
    <row r="814" spans="1:13">
      <c r="A814" s="31">
        <v>812</v>
      </c>
      <c r="B814" s="31">
        <v>0</v>
      </c>
      <c r="C814" s="31">
        <v>0</v>
      </c>
      <c r="D814" s="31">
        <v>0</v>
      </c>
      <c r="E814" s="31">
        <v>0</v>
      </c>
      <c r="F814" s="31">
        <v>0</v>
      </c>
      <c r="G814" s="31">
        <v>0</v>
      </c>
      <c r="H814" s="31">
        <v>0</v>
      </c>
      <c r="I814" s="31">
        <v>0</v>
      </c>
      <c r="L814" s="74"/>
      <c r="M814" s="75"/>
    </row>
    <row r="815" spans="1:13">
      <c r="A815" s="31">
        <v>813</v>
      </c>
      <c r="B815" s="31">
        <v>0</v>
      </c>
      <c r="C815" s="31">
        <v>0</v>
      </c>
      <c r="D815" s="31">
        <v>0</v>
      </c>
      <c r="E815" s="31">
        <v>0</v>
      </c>
      <c r="F815" s="31">
        <v>0</v>
      </c>
      <c r="G815" s="31">
        <v>0</v>
      </c>
      <c r="H815" s="31">
        <v>0</v>
      </c>
      <c r="I815" s="31">
        <v>0</v>
      </c>
      <c r="L815" s="74"/>
      <c r="M815" s="75"/>
    </row>
    <row r="816" spans="1:13">
      <c r="A816" s="31">
        <v>814</v>
      </c>
      <c r="B816" s="31">
        <v>0</v>
      </c>
      <c r="C816" s="31">
        <v>0</v>
      </c>
      <c r="D816" s="31">
        <v>0</v>
      </c>
      <c r="E816" s="31">
        <v>0</v>
      </c>
      <c r="F816" s="31">
        <v>0</v>
      </c>
      <c r="G816" s="31">
        <v>0</v>
      </c>
      <c r="H816" s="31">
        <v>0</v>
      </c>
      <c r="I816" s="31">
        <v>0</v>
      </c>
      <c r="L816" s="74"/>
      <c r="M816" s="75"/>
    </row>
    <row r="817" spans="1:13">
      <c r="A817" s="31">
        <v>815</v>
      </c>
      <c r="B817" s="31">
        <v>0</v>
      </c>
      <c r="C817" s="31">
        <v>0</v>
      </c>
      <c r="D817" s="31">
        <v>0</v>
      </c>
      <c r="E817" s="31">
        <v>0</v>
      </c>
      <c r="F817" s="31">
        <v>0</v>
      </c>
      <c r="G817" s="31">
        <v>0</v>
      </c>
      <c r="H817" s="31">
        <v>0</v>
      </c>
      <c r="I817" s="31">
        <v>0</v>
      </c>
      <c r="L817" s="74"/>
      <c r="M817" s="75"/>
    </row>
    <row r="818" spans="1:13">
      <c r="A818" s="31">
        <v>816</v>
      </c>
      <c r="B818" s="31">
        <v>0</v>
      </c>
      <c r="C818" s="31">
        <v>0</v>
      </c>
      <c r="D818" s="31">
        <v>0</v>
      </c>
      <c r="E818" s="31">
        <v>0</v>
      </c>
      <c r="F818" s="31">
        <v>0</v>
      </c>
      <c r="G818" s="31">
        <v>0</v>
      </c>
      <c r="H818" s="31">
        <v>0</v>
      </c>
      <c r="I818" s="31">
        <v>0</v>
      </c>
      <c r="L818" s="74"/>
      <c r="M818" s="75"/>
    </row>
    <row r="819" spans="1:13">
      <c r="A819" s="31">
        <v>817</v>
      </c>
      <c r="B819" s="31">
        <v>0</v>
      </c>
      <c r="C819" s="31">
        <v>0</v>
      </c>
      <c r="D819" s="31">
        <v>0</v>
      </c>
      <c r="E819" s="31">
        <v>0</v>
      </c>
      <c r="F819" s="31">
        <v>0</v>
      </c>
      <c r="G819" s="31">
        <v>0</v>
      </c>
      <c r="H819" s="31">
        <v>0</v>
      </c>
      <c r="I819" s="31">
        <v>0</v>
      </c>
      <c r="L819" s="74"/>
      <c r="M819" s="75"/>
    </row>
    <row r="820" spans="1:13">
      <c r="A820" s="31">
        <v>818</v>
      </c>
      <c r="B820" s="31">
        <v>0</v>
      </c>
      <c r="C820" s="31">
        <v>0</v>
      </c>
      <c r="D820" s="31">
        <v>0</v>
      </c>
      <c r="E820" s="31">
        <v>0</v>
      </c>
      <c r="F820" s="31">
        <v>0</v>
      </c>
      <c r="G820" s="31">
        <v>0</v>
      </c>
      <c r="H820" s="31">
        <v>0</v>
      </c>
      <c r="I820" s="31">
        <v>0</v>
      </c>
      <c r="L820" s="74"/>
      <c r="M820" s="75"/>
    </row>
    <row r="821" spans="1:13">
      <c r="A821" s="31">
        <v>819</v>
      </c>
      <c r="B821" s="31">
        <v>0</v>
      </c>
      <c r="C821" s="31">
        <v>0</v>
      </c>
      <c r="D821" s="31">
        <v>0</v>
      </c>
      <c r="E821" s="31">
        <v>0</v>
      </c>
      <c r="F821" s="31">
        <v>0</v>
      </c>
      <c r="G821" s="31">
        <v>0</v>
      </c>
      <c r="H821" s="31">
        <v>0</v>
      </c>
      <c r="I821" s="31">
        <v>0</v>
      </c>
      <c r="L821" s="74"/>
      <c r="M821" s="75"/>
    </row>
    <row r="822" spans="1:13">
      <c r="A822" s="31">
        <v>820</v>
      </c>
      <c r="B822" s="31">
        <v>0</v>
      </c>
      <c r="C822" s="31">
        <v>0</v>
      </c>
      <c r="D822" s="31">
        <v>0</v>
      </c>
      <c r="E822" s="31">
        <v>0</v>
      </c>
      <c r="F822" s="31">
        <v>0</v>
      </c>
      <c r="G822" s="31">
        <v>0</v>
      </c>
      <c r="H822" s="31">
        <v>0</v>
      </c>
      <c r="I822" s="31">
        <v>0</v>
      </c>
      <c r="L822" s="74"/>
      <c r="M822" s="75"/>
    </row>
    <row r="823" spans="1:13">
      <c r="A823" s="31">
        <v>821</v>
      </c>
      <c r="B823" s="31">
        <v>0</v>
      </c>
      <c r="C823" s="31">
        <v>0</v>
      </c>
      <c r="D823" s="31">
        <v>0</v>
      </c>
      <c r="E823" s="31">
        <v>0</v>
      </c>
      <c r="F823" s="31">
        <v>0</v>
      </c>
      <c r="G823" s="31">
        <v>0</v>
      </c>
      <c r="H823" s="31">
        <v>0</v>
      </c>
      <c r="I823" s="31">
        <v>0</v>
      </c>
      <c r="L823" s="74"/>
      <c r="M823" s="75"/>
    </row>
    <row r="824" spans="1:13">
      <c r="A824" s="31">
        <v>822</v>
      </c>
      <c r="B824" s="31">
        <v>0</v>
      </c>
      <c r="C824" s="31">
        <v>0</v>
      </c>
      <c r="D824" s="31">
        <v>0</v>
      </c>
      <c r="E824" s="31">
        <v>0</v>
      </c>
      <c r="F824" s="31">
        <v>0</v>
      </c>
      <c r="G824" s="31">
        <v>0</v>
      </c>
      <c r="H824" s="31">
        <v>0</v>
      </c>
      <c r="I824" s="31">
        <v>0</v>
      </c>
      <c r="L824" s="74"/>
      <c r="M824" s="75"/>
    </row>
    <row r="825" spans="1:13">
      <c r="A825" s="31">
        <v>823</v>
      </c>
      <c r="B825" s="31">
        <v>0</v>
      </c>
      <c r="C825" s="31">
        <v>0</v>
      </c>
      <c r="D825" s="31">
        <v>0</v>
      </c>
      <c r="E825" s="31">
        <v>0</v>
      </c>
      <c r="F825" s="31">
        <v>0</v>
      </c>
      <c r="G825" s="31">
        <v>0</v>
      </c>
      <c r="H825" s="31">
        <v>0</v>
      </c>
      <c r="I825" s="31">
        <v>0</v>
      </c>
      <c r="L825" s="74"/>
      <c r="M825" s="75"/>
    </row>
    <row r="826" spans="1:13">
      <c r="A826" s="31">
        <v>824</v>
      </c>
      <c r="B826" s="31">
        <v>0</v>
      </c>
      <c r="C826" s="31">
        <v>0</v>
      </c>
      <c r="D826" s="31">
        <v>0</v>
      </c>
      <c r="E826" s="31">
        <v>0</v>
      </c>
      <c r="F826" s="31">
        <v>0</v>
      </c>
      <c r="G826" s="31">
        <v>0</v>
      </c>
      <c r="H826" s="31">
        <v>0</v>
      </c>
      <c r="I826" s="31">
        <v>0</v>
      </c>
      <c r="L826" s="74"/>
      <c r="M826" s="75"/>
    </row>
    <row r="827" spans="1:13">
      <c r="A827" s="31">
        <v>825</v>
      </c>
      <c r="B827" s="31">
        <v>0</v>
      </c>
      <c r="C827" s="31">
        <v>0</v>
      </c>
      <c r="D827" s="31">
        <v>0</v>
      </c>
      <c r="E827" s="31">
        <v>0</v>
      </c>
      <c r="F827" s="31">
        <v>0</v>
      </c>
      <c r="G827" s="31">
        <v>0</v>
      </c>
      <c r="H827" s="31">
        <v>0</v>
      </c>
      <c r="I827" s="31">
        <v>0</v>
      </c>
      <c r="L827" s="74"/>
      <c r="M827" s="75"/>
    </row>
    <row r="828" spans="1:13">
      <c r="A828" s="31">
        <v>826</v>
      </c>
      <c r="B828" s="31">
        <v>0</v>
      </c>
      <c r="C828" s="31">
        <v>0</v>
      </c>
      <c r="D828" s="31">
        <v>0</v>
      </c>
      <c r="E828" s="31">
        <v>0</v>
      </c>
      <c r="F828" s="31">
        <v>0</v>
      </c>
      <c r="G828" s="31">
        <v>0</v>
      </c>
      <c r="H828" s="31">
        <v>0</v>
      </c>
      <c r="I828" s="31">
        <v>0</v>
      </c>
      <c r="L828" s="74"/>
      <c r="M828" s="75"/>
    </row>
    <row r="829" spans="1:13">
      <c r="A829" s="31">
        <v>827</v>
      </c>
      <c r="B829" s="31">
        <v>0</v>
      </c>
      <c r="C829" s="31">
        <v>0</v>
      </c>
      <c r="D829" s="31">
        <v>0</v>
      </c>
      <c r="E829" s="31">
        <v>0</v>
      </c>
      <c r="F829" s="31">
        <v>0</v>
      </c>
      <c r="G829" s="31">
        <v>0</v>
      </c>
      <c r="H829" s="31">
        <v>0</v>
      </c>
      <c r="I829" s="31">
        <v>0</v>
      </c>
      <c r="L829" s="74"/>
      <c r="M829" s="75"/>
    </row>
    <row r="830" spans="1:13">
      <c r="A830" s="31">
        <v>828</v>
      </c>
      <c r="B830" s="31">
        <v>0</v>
      </c>
      <c r="C830" s="31">
        <v>0</v>
      </c>
      <c r="D830" s="31">
        <v>0</v>
      </c>
      <c r="E830" s="31">
        <v>0</v>
      </c>
      <c r="F830" s="31">
        <v>0</v>
      </c>
      <c r="G830" s="31">
        <v>0</v>
      </c>
      <c r="H830" s="31">
        <v>0</v>
      </c>
      <c r="I830" s="31">
        <v>0</v>
      </c>
      <c r="L830" s="74"/>
      <c r="M830" s="75"/>
    </row>
    <row r="831" spans="1:13">
      <c r="A831" s="31">
        <v>829</v>
      </c>
      <c r="B831" s="31">
        <v>0</v>
      </c>
      <c r="C831" s="31">
        <v>0</v>
      </c>
      <c r="D831" s="31">
        <v>0</v>
      </c>
      <c r="E831" s="31">
        <v>0</v>
      </c>
      <c r="F831" s="31">
        <v>0</v>
      </c>
      <c r="G831" s="31">
        <v>0</v>
      </c>
      <c r="H831" s="31">
        <v>0</v>
      </c>
      <c r="I831" s="31">
        <v>0</v>
      </c>
      <c r="L831" s="74"/>
      <c r="M831" s="75"/>
    </row>
    <row r="832" spans="1:13">
      <c r="A832" s="31">
        <v>830</v>
      </c>
      <c r="B832" s="31">
        <v>0</v>
      </c>
      <c r="C832" s="31">
        <v>0</v>
      </c>
      <c r="D832" s="31">
        <v>0</v>
      </c>
      <c r="E832" s="31">
        <v>0</v>
      </c>
      <c r="F832" s="31">
        <v>0</v>
      </c>
      <c r="G832" s="31">
        <v>0</v>
      </c>
      <c r="H832" s="31">
        <v>0</v>
      </c>
      <c r="I832" s="31">
        <v>0</v>
      </c>
      <c r="L832" s="74"/>
      <c r="M832" s="75"/>
    </row>
    <row r="833" spans="1:13">
      <c r="A833" s="31">
        <v>831</v>
      </c>
      <c r="B833" s="31">
        <v>0</v>
      </c>
      <c r="C833" s="31">
        <v>0</v>
      </c>
      <c r="D833" s="31">
        <v>0</v>
      </c>
      <c r="E833" s="31">
        <v>0</v>
      </c>
      <c r="F833" s="31">
        <v>0</v>
      </c>
      <c r="G833" s="31">
        <v>0</v>
      </c>
      <c r="H833" s="31">
        <v>0</v>
      </c>
      <c r="I833" s="31">
        <v>0</v>
      </c>
      <c r="L833" s="74"/>
      <c r="M833" s="75"/>
    </row>
    <row r="834" spans="1:13">
      <c r="A834" s="31">
        <v>832</v>
      </c>
      <c r="B834" s="31">
        <v>0</v>
      </c>
      <c r="C834" s="31">
        <v>0</v>
      </c>
      <c r="D834" s="31">
        <v>0</v>
      </c>
      <c r="E834" s="31">
        <v>0</v>
      </c>
      <c r="F834" s="31">
        <v>0</v>
      </c>
      <c r="G834" s="31">
        <v>0</v>
      </c>
      <c r="H834" s="31">
        <v>0</v>
      </c>
      <c r="I834" s="31">
        <v>0</v>
      </c>
      <c r="L834" s="74"/>
      <c r="M834" s="75"/>
    </row>
    <row r="835" spans="1:13">
      <c r="A835" s="31">
        <v>833</v>
      </c>
      <c r="B835" s="31">
        <v>0</v>
      </c>
      <c r="C835" s="31">
        <v>0</v>
      </c>
      <c r="D835" s="31">
        <v>0</v>
      </c>
      <c r="E835" s="31">
        <v>0</v>
      </c>
      <c r="F835" s="31">
        <v>0</v>
      </c>
      <c r="G835" s="31">
        <v>0</v>
      </c>
      <c r="H835" s="31">
        <v>0</v>
      </c>
      <c r="I835" s="31">
        <v>0</v>
      </c>
      <c r="L835" s="74"/>
      <c r="M835" s="75"/>
    </row>
    <row r="836" spans="1:13">
      <c r="A836" s="31">
        <v>834</v>
      </c>
      <c r="B836" s="31">
        <v>0</v>
      </c>
      <c r="C836" s="31">
        <v>0</v>
      </c>
      <c r="D836" s="31">
        <v>0</v>
      </c>
      <c r="E836" s="31">
        <v>0</v>
      </c>
      <c r="F836" s="31">
        <v>0</v>
      </c>
      <c r="G836" s="31">
        <v>0</v>
      </c>
      <c r="H836" s="31">
        <v>0</v>
      </c>
      <c r="I836" s="31">
        <v>0</v>
      </c>
      <c r="L836" s="74"/>
      <c r="M836" s="75"/>
    </row>
    <row r="837" spans="1:13">
      <c r="A837" s="31">
        <v>835</v>
      </c>
      <c r="B837" s="31">
        <v>0</v>
      </c>
      <c r="C837" s="31">
        <v>0</v>
      </c>
      <c r="D837" s="31">
        <v>0</v>
      </c>
      <c r="E837" s="31">
        <v>0</v>
      </c>
      <c r="F837" s="31">
        <v>0</v>
      </c>
      <c r="G837" s="31">
        <v>0</v>
      </c>
      <c r="H837" s="31">
        <v>0</v>
      </c>
      <c r="I837" s="31">
        <v>0</v>
      </c>
      <c r="L837" s="74"/>
      <c r="M837" s="75"/>
    </row>
    <row r="838" spans="1:13">
      <c r="A838" s="31">
        <v>836</v>
      </c>
      <c r="B838" s="31">
        <v>0</v>
      </c>
      <c r="C838" s="31">
        <v>0</v>
      </c>
      <c r="D838" s="31">
        <v>0</v>
      </c>
      <c r="E838" s="31">
        <v>0</v>
      </c>
      <c r="F838" s="31">
        <v>0</v>
      </c>
      <c r="G838" s="31">
        <v>0</v>
      </c>
      <c r="H838" s="31">
        <v>0</v>
      </c>
      <c r="I838" s="31">
        <v>0</v>
      </c>
      <c r="L838" s="74"/>
      <c r="M838" s="75"/>
    </row>
    <row r="839" spans="1:13">
      <c r="A839" s="31">
        <v>837</v>
      </c>
      <c r="B839" s="31">
        <v>0</v>
      </c>
      <c r="C839" s="31">
        <v>0</v>
      </c>
      <c r="D839" s="31">
        <v>0</v>
      </c>
      <c r="E839" s="31">
        <v>0</v>
      </c>
      <c r="F839" s="31">
        <v>0</v>
      </c>
      <c r="G839" s="31">
        <v>0</v>
      </c>
      <c r="H839" s="31">
        <v>0</v>
      </c>
      <c r="I839" s="31">
        <v>0</v>
      </c>
      <c r="L839" s="74"/>
      <c r="M839" s="75"/>
    </row>
    <row r="840" spans="1:13">
      <c r="A840" s="31">
        <v>838</v>
      </c>
      <c r="B840" s="31">
        <v>0</v>
      </c>
      <c r="C840" s="31">
        <v>0</v>
      </c>
      <c r="D840" s="31">
        <v>0</v>
      </c>
      <c r="E840" s="31">
        <v>0</v>
      </c>
      <c r="F840" s="31">
        <v>0</v>
      </c>
      <c r="G840" s="31">
        <v>0</v>
      </c>
      <c r="H840" s="31">
        <v>0</v>
      </c>
      <c r="I840" s="31">
        <v>0</v>
      </c>
      <c r="L840" s="74"/>
      <c r="M840" s="75"/>
    </row>
    <row r="841" spans="1:13">
      <c r="A841" s="31">
        <v>839</v>
      </c>
      <c r="B841" s="31">
        <v>0</v>
      </c>
      <c r="C841" s="31">
        <v>0</v>
      </c>
      <c r="D841" s="31">
        <v>0</v>
      </c>
      <c r="E841" s="31">
        <v>0</v>
      </c>
      <c r="F841" s="31">
        <v>0</v>
      </c>
      <c r="G841" s="31">
        <v>0</v>
      </c>
      <c r="H841" s="31">
        <v>0</v>
      </c>
      <c r="I841" s="31">
        <v>0</v>
      </c>
      <c r="L841" s="74"/>
      <c r="M841" s="75"/>
    </row>
    <row r="842" spans="1:13">
      <c r="A842" s="31">
        <v>840</v>
      </c>
      <c r="B842" s="31">
        <v>0</v>
      </c>
      <c r="C842" s="31">
        <v>0</v>
      </c>
      <c r="D842" s="31">
        <v>0</v>
      </c>
      <c r="E842" s="31">
        <v>0</v>
      </c>
      <c r="F842" s="31">
        <v>0</v>
      </c>
      <c r="G842" s="31">
        <v>0</v>
      </c>
      <c r="H842" s="31">
        <v>0</v>
      </c>
      <c r="I842" s="31">
        <v>0</v>
      </c>
      <c r="L842" s="74"/>
      <c r="M842" s="75"/>
    </row>
    <row r="843" spans="1:13">
      <c r="A843" s="31">
        <v>841</v>
      </c>
      <c r="B843" s="31">
        <v>0</v>
      </c>
      <c r="C843" s="31">
        <v>0</v>
      </c>
      <c r="D843" s="31">
        <v>0</v>
      </c>
      <c r="E843" s="31">
        <v>0</v>
      </c>
      <c r="F843" s="31">
        <v>0</v>
      </c>
      <c r="G843" s="31">
        <v>0</v>
      </c>
      <c r="H843" s="31">
        <v>0</v>
      </c>
      <c r="I843" s="31">
        <v>0</v>
      </c>
      <c r="L843" s="74"/>
      <c r="M843" s="75"/>
    </row>
    <row r="844" spans="1:13">
      <c r="A844" s="31">
        <v>842</v>
      </c>
      <c r="B844" s="31">
        <v>0</v>
      </c>
      <c r="C844" s="31">
        <v>0</v>
      </c>
      <c r="D844" s="31">
        <v>0</v>
      </c>
      <c r="E844" s="31">
        <v>0</v>
      </c>
      <c r="F844" s="31">
        <v>0</v>
      </c>
      <c r="G844" s="31">
        <v>0</v>
      </c>
      <c r="H844" s="31">
        <v>0</v>
      </c>
      <c r="I844" s="31">
        <v>0</v>
      </c>
      <c r="L844" s="74"/>
      <c r="M844" s="75"/>
    </row>
    <row r="845" spans="1:13">
      <c r="A845" s="31">
        <v>843</v>
      </c>
      <c r="B845" s="31">
        <v>0</v>
      </c>
      <c r="C845" s="31">
        <v>0</v>
      </c>
      <c r="D845" s="31">
        <v>0</v>
      </c>
      <c r="E845" s="31">
        <v>0</v>
      </c>
      <c r="F845" s="31">
        <v>0</v>
      </c>
      <c r="G845" s="31">
        <v>0</v>
      </c>
      <c r="H845" s="31">
        <v>0</v>
      </c>
      <c r="I845" s="31">
        <v>0</v>
      </c>
      <c r="L845" s="74"/>
      <c r="M845" s="75"/>
    </row>
    <row r="846" spans="1:13">
      <c r="A846" s="31">
        <v>844</v>
      </c>
      <c r="B846" s="31">
        <v>0</v>
      </c>
      <c r="C846" s="31">
        <v>0</v>
      </c>
      <c r="D846" s="31">
        <v>0</v>
      </c>
      <c r="E846" s="31">
        <v>0</v>
      </c>
      <c r="F846" s="31">
        <v>0</v>
      </c>
      <c r="G846" s="31">
        <v>0</v>
      </c>
      <c r="H846" s="31">
        <v>0</v>
      </c>
      <c r="I846" s="31">
        <v>0</v>
      </c>
      <c r="L846" s="74"/>
      <c r="M846" s="75"/>
    </row>
    <row r="847" spans="1:13">
      <c r="A847" s="31">
        <v>845</v>
      </c>
      <c r="B847" s="31">
        <v>0</v>
      </c>
      <c r="C847" s="31">
        <v>0</v>
      </c>
      <c r="D847" s="31">
        <v>0</v>
      </c>
      <c r="E847" s="31">
        <v>0</v>
      </c>
      <c r="F847" s="31">
        <v>0</v>
      </c>
      <c r="G847" s="31">
        <v>0</v>
      </c>
      <c r="H847" s="31">
        <v>0</v>
      </c>
      <c r="I847" s="31">
        <v>0</v>
      </c>
      <c r="L847" s="74"/>
      <c r="M847" s="75"/>
    </row>
    <row r="848" spans="1:13">
      <c r="A848" s="31">
        <v>846</v>
      </c>
      <c r="B848" s="31">
        <v>0</v>
      </c>
      <c r="C848" s="31">
        <v>0</v>
      </c>
      <c r="D848" s="31">
        <v>0</v>
      </c>
      <c r="E848" s="31">
        <v>0</v>
      </c>
      <c r="F848" s="31">
        <v>0</v>
      </c>
      <c r="G848" s="31">
        <v>0</v>
      </c>
      <c r="H848" s="31">
        <v>0</v>
      </c>
      <c r="I848" s="31">
        <v>0</v>
      </c>
      <c r="L848" s="74"/>
      <c r="M848" s="75"/>
    </row>
    <row r="849" spans="1:13">
      <c r="A849" s="31">
        <v>847</v>
      </c>
      <c r="B849" s="31">
        <v>0</v>
      </c>
      <c r="C849" s="31">
        <v>0</v>
      </c>
      <c r="D849" s="31">
        <v>0</v>
      </c>
      <c r="E849" s="31">
        <v>0</v>
      </c>
      <c r="F849" s="31">
        <v>0</v>
      </c>
      <c r="G849" s="31">
        <v>0</v>
      </c>
      <c r="H849" s="31">
        <v>0</v>
      </c>
      <c r="I849" s="31">
        <v>0</v>
      </c>
      <c r="L849" s="74"/>
      <c r="M849" s="75"/>
    </row>
    <row r="850" spans="1:13">
      <c r="A850" s="31">
        <v>848</v>
      </c>
      <c r="B850" s="31">
        <v>0</v>
      </c>
      <c r="C850" s="31">
        <v>0</v>
      </c>
      <c r="D850" s="31">
        <v>0</v>
      </c>
      <c r="E850" s="31">
        <v>0</v>
      </c>
      <c r="F850" s="31">
        <v>0</v>
      </c>
      <c r="G850" s="31">
        <v>0</v>
      </c>
      <c r="H850" s="31">
        <v>0</v>
      </c>
      <c r="I850" s="31">
        <v>0</v>
      </c>
      <c r="L850" s="74"/>
      <c r="M850" s="75"/>
    </row>
    <row r="851" spans="1:13">
      <c r="A851" s="31">
        <v>849</v>
      </c>
      <c r="B851" s="31">
        <v>0</v>
      </c>
      <c r="C851" s="31">
        <v>0</v>
      </c>
      <c r="D851" s="31">
        <v>0</v>
      </c>
      <c r="E851" s="31">
        <v>0</v>
      </c>
      <c r="F851" s="31">
        <v>0</v>
      </c>
      <c r="G851" s="31">
        <v>0</v>
      </c>
      <c r="H851" s="31">
        <v>0</v>
      </c>
      <c r="I851" s="31">
        <v>0</v>
      </c>
      <c r="L851" s="74"/>
      <c r="M851" s="75"/>
    </row>
    <row r="852" spans="1:13">
      <c r="A852" s="31">
        <v>850</v>
      </c>
      <c r="B852" s="31">
        <v>0</v>
      </c>
      <c r="C852" s="31">
        <v>0</v>
      </c>
      <c r="D852" s="31">
        <v>0</v>
      </c>
      <c r="E852" s="31">
        <v>0</v>
      </c>
      <c r="F852" s="31">
        <v>0</v>
      </c>
      <c r="G852" s="31">
        <v>0</v>
      </c>
      <c r="H852" s="31">
        <v>0</v>
      </c>
      <c r="I852" s="31">
        <v>0</v>
      </c>
      <c r="L852" s="74"/>
      <c r="M852" s="75"/>
    </row>
    <row r="853" spans="1:13">
      <c r="A853" s="31">
        <v>851</v>
      </c>
      <c r="B853" s="31">
        <v>0</v>
      </c>
      <c r="C853" s="31">
        <v>0</v>
      </c>
      <c r="D853" s="31">
        <v>0</v>
      </c>
      <c r="E853" s="31">
        <v>0</v>
      </c>
      <c r="F853" s="31">
        <v>0</v>
      </c>
      <c r="G853" s="31">
        <v>0</v>
      </c>
      <c r="H853" s="31">
        <v>0</v>
      </c>
      <c r="I853" s="31">
        <v>0</v>
      </c>
      <c r="L853" s="74"/>
      <c r="M853" s="75"/>
    </row>
    <row r="854" spans="1:13">
      <c r="A854" s="31">
        <v>852</v>
      </c>
      <c r="B854" s="31">
        <v>0</v>
      </c>
      <c r="C854" s="31">
        <v>0</v>
      </c>
      <c r="D854" s="31">
        <v>0</v>
      </c>
      <c r="E854" s="31">
        <v>0</v>
      </c>
      <c r="F854" s="31">
        <v>0</v>
      </c>
      <c r="G854" s="31">
        <v>0</v>
      </c>
      <c r="H854" s="31">
        <v>0</v>
      </c>
      <c r="I854" s="31">
        <v>0</v>
      </c>
      <c r="L854" s="74"/>
      <c r="M854" s="75"/>
    </row>
    <row r="855" spans="1:13">
      <c r="A855" s="31">
        <v>853</v>
      </c>
      <c r="B855" s="31">
        <v>0</v>
      </c>
      <c r="C855" s="31">
        <v>0</v>
      </c>
      <c r="D855" s="31">
        <v>0</v>
      </c>
      <c r="E855" s="31">
        <v>0</v>
      </c>
      <c r="F855" s="31">
        <v>0</v>
      </c>
      <c r="G855" s="31">
        <v>0</v>
      </c>
      <c r="H855" s="31">
        <v>0</v>
      </c>
      <c r="I855" s="31">
        <v>0</v>
      </c>
      <c r="L855" s="74"/>
      <c r="M855" s="75"/>
    </row>
    <row r="856" spans="1:13">
      <c r="A856" s="31">
        <v>854</v>
      </c>
      <c r="B856" s="31">
        <v>0</v>
      </c>
      <c r="C856" s="31">
        <v>0</v>
      </c>
      <c r="D856" s="31">
        <v>0</v>
      </c>
      <c r="E856" s="31">
        <v>0</v>
      </c>
      <c r="F856" s="31">
        <v>0</v>
      </c>
      <c r="G856" s="31">
        <v>0</v>
      </c>
      <c r="H856" s="31">
        <v>0</v>
      </c>
      <c r="I856" s="31">
        <v>0</v>
      </c>
      <c r="L856" s="74"/>
      <c r="M856" s="75"/>
    </row>
    <row r="857" spans="1:13">
      <c r="A857" s="31">
        <v>855</v>
      </c>
      <c r="B857" s="31">
        <v>0</v>
      </c>
      <c r="C857" s="31">
        <v>0</v>
      </c>
      <c r="D857" s="31">
        <v>0</v>
      </c>
      <c r="E857" s="31">
        <v>0</v>
      </c>
      <c r="F857" s="31">
        <v>0</v>
      </c>
      <c r="G857" s="31">
        <v>0</v>
      </c>
      <c r="H857" s="31">
        <v>0</v>
      </c>
      <c r="I857" s="31">
        <v>0</v>
      </c>
      <c r="L857" s="74"/>
      <c r="M857" s="75"/>
    </row>
    <row r="858" spans="1:13">
      <c r="A858" s="31">
        <v>856</v>
      </c>
      <c r="B858" s="31">
        <v>0</v>
      </c>
      <c r="C858" s="31">
        <v>0</v>
      </c>
      <c r="D858" s="31">
        <v>0</v>
      </c>
      <c r="E858" s="31">
        <v>0</v>
      </c>
      <c r="F858" s="31">
        <v>0</v>
      </c>
      <c r="G858" s="31">
        <v>0</v>
      </c>
      <c r="H858" s="31">
        <v>0</v>
      </c>
      <c r="I858" s="31">
        <v>0</v>
      </c>
      <c r="L858" s="74"/>
      <c r="M858" s="75"/>
    </row>
    <row r="859" spans="1:13">
      <c r="A859" s="31">
        <v>857</v>
      </c>
      <c r="B859" s="31">
        <v>0</v>
      </c>
      <c r="C859" s="31">
        <v>0</v>
      </c>
      <c r="D859" s="31">
        <v>0</v>
      </c>
      <c r="E859" s="31">
        <v>0</v>
      </c>
      <c r="F859" s="31">
        <v>0</v>
      </c>
      <c r="G859" s="31">
        <v>0</v>
      </c>
      <c r="H859" s="31">
        <v>0</v>
      </c>
      <c r="I859" s="31">
        <v>0</v>
      </c>
      <c r="L859" s="74"/>
      <c r="M859" s="75"/>
    </row>
    <row r="860" spans="1:13">
      <c r="A860" s="31">
        <v>858</v>
      </c>
      <c r="B860" s="31">
        <v>0</v>
      </c>
      <c r="C860" s="31">
        <v>0</v>
      </c>
      <c r="D860" s="31">
        <v>0</v>
      </c>
      <c r="E860" s="31">
        <v>0</v>
      </c>
      <c r="F860" s="31">
        <v>0</v>
      </c>
      <c r="G860" s="31">
        <v>0</v>
      </c>
      <c r="H860" s="31">
        <v>0</v>
      </c>
      <c r="I860" s="31">
        <v>0</v>
      </c>
      <c r="L860" s="74"/>
      <c r="M860" s="75"/>
    </row>
    <row r="861" spans="1:13">
      <c r="A861" s="31">
        <v>859</v>
      </c>
      <c r="B861" s="31">
        <v>0</v>
      </c>
      <c r="C861" s="31">
        <v>0</v>
      </c>
      <c r="D861" s="31">
        <v>0</v>
      </c>
      <c r="E861" s="31">
        <v>0</v>
      </c>
      <c r="F861" s="31">
        <v>0</v>
      </c>
      <c r="G861" s="31">
        <v>0</v>
      </c>
      <c r="H861" s="31">
        <v>0</v>
      </c>
      <c r="I861" s="31">
        <v>0</v>
      </c>
      <c r="L861" s="74"/>
      <c r="M861" s="75"/>
    </row>
    <row r="862" spans="1:13">
      <c r="A862" s="31">
        <v>860</v>
      </c>
      <c r="B862" s="31">
        <v>0</v>
      </c>
      <c r="C862" s="31">
        <v>0</v>
      </c>
      <c r="D862" s="31">
        <v>0</v>
      </c>
      <c r="E862" s="31">
        <v>0</v>
      </c>
      <c r="F862" s="31">
        <v>0</v>
      </c>
      <c r="G862" s="31">
        <v>0</v>
      </c>
      <c r="H862" s="31">
        <v>0</v>
      </c>
      <c r="I862" s="31">
        <v>0</v>
      </c>
      <c r="L862" s="74"/>
      <c r="M862" s="75"/>
    </row>
    <row r="863" spans="1:13">
      <c r="A863" s="31">
        <v>861</v>
      </c>
      <c r="B863" s="31">
        <v>0</v>
      </c>
      <c r="C863" s="31">
        <v>0</v>
      </c>
      <c r="D863" s="31">
        <v>0</v>
      </c>
      <c r="E863" s="31">
        <v>0</v>
      </c>
      <c r="F863" s="31">
        <v>0</v>
      </c>
      <c r="G863" s="31">
        <v>0</v>
      </c>
      <c r="H863" s="31">
        <v>0</v>
      </c>
      <c r="I863" s="31">
        <v>0</v>
      </c>
      <c r="L863" s="74"/>
      <c r="M863" s="75"/>
    </row>
    <row r="864" spans="1:13">
      <c r="A864" s="31">
        <v>862</v>
      </c>
      <c r="B864" s="31">
        <v>0</v>
      </c>
      <c r="C864" s="31">
        <v>0</v>
      </c>
      <c r="D864" s="31">
        <v>0</v>
      </c>
      <c r="E864" s="31">
        <v>0</v>
      </c>
      <c r="F864" s="31">
        <v>0</v>
      </c>
      <c r="G864" s="31">
        <v>0</v>
      </c>
      <c r="H864" s="31">
        <v>0</v>
      </c>
      <c r="I864" s="31">
        <v>0</v>
      </c>
      <c r="L864" s="74"/>
      <c r="M864" s="75"/>
    </row>
    <row r="865" spans="1:13">
      <c r="A865" s="31">
        <v>863</v>
      </c>
      <c r="B865" s="31">
        <v>0</v>
      </c>
      <c r="C865" s="31">
        <v>0</v>
      </c>
      <c r="D865" s="31">
        <v>0</v>
      </c>
      <c r="E865" s="31">
        <v>0</v>
      </c>
      <c r="F865" s="31">
        <v>0</v>
      </c>
      <c r="G865" s="31">
        <v>0</v>
      </c>
      <c r="H865" s="31">
        <v>0</v>
      </c>
      <c r="I865" s="31">
        <v>0</v>
      </c>
      <c r="L865" s="74"/>
      <c r="M865" s="75"/>
    </row>
    <row r="866" spans="1:13">
      <c r="A866" s="31">
        <v>864</v>
      </c>
      <c r="B866" s="31">
        <v>0</v>
      </c>
      <c r="C866" s="31">
        <v>0</v>
      </c>
      <c r="D866" s="31">
        <v>0</v>
      </c>
      <c r="E866" s="31">
        <v>0</v>
      </c>
      <c r="F866" s="31">
        <v>0</v>
      </c>
      <c r="G866" s="31">
        <v>0</v>
      </c>
      <c r="H866" s="31">
        <v>0</v>
      </c>
      <c r="I866" s="31">
        <v>0</v>
      </c>
      <c r="L866" s="74"/>
      <c r="M866" s="75"/>
    </row>
    <row r="867" spans="1:13">
      <c r="A867" s="31">
        <v>865</v>
      </c>
      <c r="B867" s="31">
        <v>0</v>
      </c>
      <c r="C867" s="31">
        <v>0</v>
      </c>
      <c r="D867" s="31">
        <v>0</v>
      </c>
      <c r="E867" s="31">
        <v>0</v>
      </c>
      <c r="F867" s="31">
        <v>0</v>
      </c>
      <c r="G867" s="31">
        <v>0</v>
      </c>
      <c r="H867" s="31">
        <v>0</v>
      </c>
      <c r="I867" s="31">
        <v>0</v>
      </c>
      <c r="L867" s="74"/>
      <c r="M867" s="75"/>
    </row>
    <row r="868" spans="1:13">
      <c r="A868" s="31">
        <v>866</v>
      </c>
      <c r="B868" s="31">
        <v>0</v>
      </c>
      <c r="C868" s="31">
        <v>0</v>
      </c>
      <c r="D868" s="31">
        <v>0</v>
      </c>
      <c r="E868" s="31">
        <v>0</v>
      </c>
      <c r="F868" s="31">
        <v>0</v>
      </c>
      <c r="G868" s="31">
        <v>0</v>
      </c>
      <c r="H868" s="31">
        <v>0</v>
      </c>
      <c r="I868" s="31">
        <v>0</v>
      </c>
      <c r="L868" s="74"/>
      <c r="M868" s="75"/>
    </row>
    <row r="869" spans="1:13">
      <c r="A869" s="31">
        <v>867</v>
      </c>
      <c r="B869" s="31">
        <v>0</v>
      </c>
      <c r="C869" s="31">
        <v>0</v>
      </c>
      <c r="D869" s="31">
        <v>0</v>
      </c>
      <c r="E869" s="31">
        <v>0</v>
      </c>
      <c r="F869" s="31">
        <v>0</v>
      </c>
      <c r="G869" s="31">
        <v>0</v>
      </c>
      <c r="H869" s="31">
        <v>0</v>
      </c>
      <c r="I869" s="31">
        <v>0</v>
      </c>
      <c r="L869" s="74"/>
      <c r="M869" s="75"/>
    </row>
    <row r="870" spans="1:13">
      <c r="A870" s="31">
        <v>868</v>
      </c>
      <c r="B870" s="31">
        <v>0</v>
      </c>
      <c r="C870" s="31">
        <v>0</v>
      </c>
      <c r="D870" s="31">
        <v>0</v>
      </c>
      <c r="E870" s="31">
        <v>0</v>
      </c>
      <c r="F870" s="31">
        <v>0</v>
      </c>
      <c r="G870" s="31">
        <v>0</v>
      </c>
      <c r="H870" s="31">
        <v>0</v>
      </c>
      <c r="I870" s="31">
        <v>0</v>
      </c>
      <c r="L870" s="74"/>
      <c r="M870" s="75"/>
    </row>
    <row r="871" spans="1:13">
      <c r="A871" s="31">
        <v>869</v>
      </c>
      <c r="B871" s="31">
        <v>0</v>
      </c>
      <c r="C871" s="31">
        <v>0</v>
      </c>
      <c r="D871" s="31">
        <v>0</v>
      </c>
      <c r="E871" s="31">
        <v>0</v>
      </c>
      <c r="F871" s="31">
        <v>0</v>
      </c>
      <c r="G871" s="31">
        <v>0</v>
      </c>
      <c r="H871" s="31">
        <v>0</v>
      </c>
      <c r="I871" s="31">
        <v>0</v>
      </c>
      <c r="L871" s="74"/>
      <c r="M871" s="75"/>
    </row>
    <row r="872" spans="1:13">
      <c r="A872" s="31">
        <v>870</v>
      </c>
      <c r="B872" s="31">
        <v>0</v>
      </c>
      <c r="C872" s="31">
        <v>0</v>
      </c>
      <c r="D872" s="31">
        <v>0</v>
      </c>
      <c r="E872" s="31">
        <v>0</v>
      </c>
      <c r="F872" s="31">
        <v>0</v>
      </c>
      <c r="G872" s="31">
        <v>0</v>
      </c>
      <c r="H872" s="31">
        <v>0</v>
      </c>
      <c r="I872" s="31">
        <v>0</v>
      </c>
      <c r="L872" s="74"/>
      <c r="M872" s="75"/>
    </row>
    <row r="873" spans="1:13">
      <c r="A873" s="31">
        <v>871</v>
      </c>
      <c r="B873" s="31">
        <v>0</v>
      </c>
      <c r="C873" s="31">
        <v>0</v>
      </c>
      <c r="D873" s="31">
        <v>0</v>
      </c>
      <c r="E873" s="31">
        <v>0</v>
      </c>
      <c r="F873" s="31">
        <v>0</v>
      </c>
      <c r="G873" s="31">
        <v>0</v>
      </c>
      <c r="H873" s="31">
        <v>0</v>
      </c>
      <c r="I873" s="31">
        <v>0</v>
      </c>
      <c r="L873" s="74"/>
      <c r="M873" s="75"/>
    </row>
    <row r="874" spans="1:13">
      <c r="A874" s="31">
        <v>872</v>
      </c>
      <c r="B874" s="31">
        <v>0</v>
      </c>
      <c r="C874" s="31">
        <v>0</v>
      </c>
      <c r="D874" s="31">
        <v>0</v>
      </c>
      <c r="E874" s="31">
        <v>0</v>
      </c>
      <c r="F874" s="31">
        <v>0</v>
      </c>
      <c r="G874" s="31">
        <v>0</v>
      </c>
      <c r="H874" s="31">
        <v>0</v>
      </c>
      <c r="I874" s="31">
        <v>0</v>
      </c>
      <c r="L874" s="74"/>
      <c r="M874" s="75"/>
    </row>
    <row r="875" spans="1:13">
      <c r="A875" s="31">
        <v>873</v>
      </c>
      <c r="B875" s="31">
        <v>0</v>
      </c>
      <c r="C875" s="31">
        <v>0</v>
      </c>
      <c r="D875" s="31">
        <v>0</v>
      </c>
      <c r="E875" s="31">
        <v>0</v>
      </c>
      <c r="F875" s="31">
        <v>0</v>
      </c>
      <c r="G875" s="31">
        <v>0</v>
      </c>
      <c r="H875" s="31">
        <v>0</v>
      </c>
      <c r="I875" s="31">
        <v>0</v>
      </c>
      <c r="L875" s="74"/>
      <c r="M875" s="75"/>
    </row>
    <row r="876" spans="1:13">
      <c r="A876" s="31">
        <v>874</v>
      </c>
      <c r="B876" s="31">
        <v>0</v>
      </c>
      <c r="C876" s="31">
        <v>0</v>
      </c>
      <c r="D876" s="31">
        <v>0</v>
      </c>
      <c r="E876" s="31">
        <v>0</v>
      </c>
      <c r="F876" s="31">
        <v>0</v>
      </c>
      <c r="G876" s="31">
        <v>0</v>
      </c>
      <c r="H876" s="31">
        <v>0</v>
      </c>
      <c r="I876" s="31">
        <v>0</v>
      </c>
      <c r="L876" s="74"/>
      <c r="M876" s="75"/>
    </row>
    <row r="877" spans="1:13">
      <c r="A877" s="31">
        <v>875</v>
      </c>
      <c r="B877" s="31">
        <v>0</v>
      </c>
      <c r="C877" s="31">
        <v>0</v>
      </c>
      <c r="D877" s="31">
        <v>0</v>
      </c>
      <c r="E877" s="31">
        <v>0</v>
      </c>
      <c r="F877" s="31">
        <v>0</v>
      </c>
      <c r="G877" s="31">
        <v>0</v>
      </c>
      <c r="H877" s="31">
        <v>0</v>
      </c>
      <c r="I877" s="31">
        <v>0</v>
      </c>
      <c r="L877" s="74"/>
      <c r="M877" s="75"/>
    </row>
    <row r="878" spans="1:13">
      <c r="A878" s="31">
        <v>876</v>
      </c>
      <c r="B878" s="31">
        <v>0</v>
      </c>
      <c r="C878" s="31">
        <v>0</v>
      </c>
      <c r="D878" s="31">
        <v>0</v>
      </c>
      <c r="E878" s="31">
        <v>0</v>
      </c>
      <c r="F878" s="31">
        <v>0</v>
      </c>
      <c r="G878" s="31">
        <v>0</v>
      </c>
      <c r="H878" s="31">
        <v>0</v>
      </c>
      <c r="I878" s="31">
        <v>0</v>
      </c>
      <c r="L878" s="74"/>
      <c r="M878" s="75"/>
    </row>
    <row r="879" spans="1:13">
      <c r="A879" s="31">
        <v>877</v>
      </c>
      <c r="B879" s="31">
        <v>0</v>
      </c>
      <c r="C879" s="31">
        <v>0</v>
      </c>
      <c r="D879" s="31">
        <v>0</v>
      </c>
      <c r="E879" s="31">
        <v>0</v>
      </c>
      <c r="F879" s="31">
        <v>0</v>
      </c>
      <c r="G879" s="31">
        <v>0</v>
      </c>
      <c r="H879" s="31">
        <v>0</v>
      </c>
      <c r="I879" s="31">
        <v>0</v>
      </c>
      <c r="L879" s="74"/>
      <c r="M879" s="75"/>
    </row>
    <row r="880" spans="1:13">
      <c r="A880" s="31">
        <v>878</v>
      </c>
      <c r="B880" s="31">
        <v>0</v>
      </c>
      <c r="C880" s="31">
        <v>0</v>
      </c>
      <c r="D880" s="31">
        <v>0</v>
      </c>
      <c r="E880" s="31">
        <v>0</v>
      </c>
      <c r="F880" s="31">
        <v>0</v>
      </c>
      <c r="G880" s="31">
        <v>0</v>
      </c>
      <c r="H880" s="31">
        <v>0</v>
      </c>
      <c r="I880" s="31">
        <v>0</v>
      </c>
      <c r="L880" s="74"/>
      <c r="M880" s="75"/>
    </row>
    <row r="881" spans="1:13">
      <c r="A881" s="31">
        <v>879</v>
      </c>
      <c r="B881" s="31">
        <v>0</v>
      </c>
      <c r="C881" s="31">
        <v>0</v>
      </c>
      <c r="D881" s="31">
        <v>0</v>
      </c>
      <c r="E881" s="31">
        <v>0</v>
      </c>
      <c r="F881" s="31">
        <v>0</v>
      </c>
      <c r="G881" s="31">
        <v>0</v>
      </c>
      <c r="H881" s="31">
        <v>0</v>
      </c>
      <c r="I881" s="31">
        <v>0</v>
      </c>
      <c r="L881" s="74"/>
      <c r="M881" s="75"/>
    </row>
    <row r="882" spans="1:13">
      <c r="A882" s="31">
        <v>880</v>
      </c>
      <c r="B882" s="31">
        <v>0</v>
      </c>
      <c r="C882" s="31">
        <v>0</v>
      </c>
      <c r="D882" s="31">
        <v>0</v>
      </c>
      <c r="E882" s="31">
        <v>0</v>
      </c>
      <c r="F882" s="31">
        <v>0</v>
      </c>
      <c r="G882" s="31">
        <v>0</v>
      </c>
      <c r="H882" s="31">
        <v>0</v>
      </c>
      <c r="I882" s="31">
        <v>0</v>
      </c>
      <c r="L882" s="74"/>
      <c r="M882" s="75"/>
    </row>
    <row r="883" spans="1:13">
      <c r="A883" s="31">
        <v>881</v>
      </c>
      <c r="B883" s="31">
        <v>0</v>
      </c>
      <c r="C883" s="31">
        <v>0</v>
      </c>
      <c r="D883" s="31">
        <v>0</v>
      </c>
      <c r="E883" s="31">
        <v>0</v>
      </c>
      <c r="F883" s="31">
        <v>0</v>
      </c>
      <c r="G883" s="31">
        <v>0</v>
      </c>
      <c r="H883" s="31">
        <v>0</v>
      </c>
      <c r="I883" s="31">
        <v>0</v>
      </c>
      <c r="L883" s="74"/>
      <c r="M883" s="75"/>
    </row>
    <row r="884" spans="1:13">
      <c r="A884" s="31">
        <v>882</v>
      </c>
      <c r="B884" s="31">
        <v>0</v>
      </c>
      <c r="C884" s="31">
        <v>0</v>
      </c>
      <c r="D884" s="31">
        <v>0</v>
      </c>
      <c r="E884" s="31">
        <v>0</v>
      </c>
      <c r="F884" s="31">
        <v>0</v>
      </c>
      <c r="G884" s="31">
        <v>0</v>
      </c>
      <c r="H884" s="31">
        <v>0</v>
      </c>
      <c r="I884" s="31">
        <v>0</v>
      </c>
      <c r="L884" s="74"/>
      <c r="M884" s="75"/>
    </row>
    <row r="885" spans="1:13">
      <c r="A885" s="31">
        <v>883</v>
      </c>
      <c r="B885" s="31">
        <v>0</v>
      </c>
      <c r="C885" s="31">
        <v>0</v>
      </c>
      <c r="D885" s="31">
        <v>0</v>
      </c>
      <c r="E885" s="31">
        <v>0</v>
      </c>
      <c r="F885" s="31">
        <v>0</v>
      </c>
      <c r="G885" s="31">
        <v>0</v>
      </c>
      <c r="H885" s="31">
        <v>0</v>
      </c>
      <c r="I885" s="31">
        <v>0</v>
      </c>
      <c r="L885" s="74"/>
      <c r="M885" s="75"/>
    </row>
    <row r="886" spans="1:13">
      <c r="A886" s="31">
        <v>884</v>
      </c>
      <c r="B886" s="31">
        <v>0</v>
      </c>
      <c r="C886" s="31">
        <v>0</v>
      </c>
      <c r="D886" s="31">
        <v>0</v>
      </c>
      <c r="E886" s="31">
        <v>0</v>
      </c>
      <c r="F886" s="31">
        <v>0</v>
      </c>
      <c r="G886" s="31">
        <v>0</v>
      </c>
      <c r="H886" s="31">
        <v>0</v>
      </c>
      <c r="I886" s="31">
        <v>0</v>
      </c>
      <c r="L886" s="74"/>
      <c r="M886" s="75"/>
    </row>
    <row r="887" spans="1:13">
      <c r="A887" s="31">
        <v>885</v>
      </c>
      <c r="B887" s="31">
        <v>0</v>
      </c>
      <c r="C887" s="31">
        <v>0</v>
      </c>
      <c r="D887" s="31">
        <v>0</v>
      </c>
      <c r="E887" s="31">
        <v>0</v>
      </c>
      <c r="F887" s="31">
        <v>0</v>
      </c>
      <c r="G887" s="31">
        <v>0</v>
      </c>
      <c r="H887" s="31">
        <v>0</v>
      </c>
      <c r="I887" s="31">
        <v>0</v>
      </c>
      <c r="L887" s="74"/>
      <c r="M887" s="75"/>
    </row>
    <row r="888" spans="1:13">
      <c r="A888" s="31">
        <v>886</v>
      </c>
      <c r="B888" s="31">
        <v>0</v>
      </c>
      <c r="C888" s="31">
        <v>0</v>
      </c>
      <c r="D888" s="31">
        <v>0</v>
      </c>
      <c r="E888" s="31">
        <v>0</v>
      </c>
      <c r="F888" s="31">
        <v>0</v>
      </c>
      <c r="G888" s="31">
        <v>0</v>
      </c>
      <c r="H888" s="31">
        <v>0</v>
      </c>
      <c r="I888" s="31">
        <v>0</v>
      </c>
      <c r="L888" s="74"/>
      <c r="M888" s="75"/>
    </row>
    <row r="889" spans="1:13">
      <c r="A889" s="31">
        <v>887</v>
      </c>
      <c r="B889" s="31">
        <v>0</v>
      </c>
      <c r="C889" s="31">
        <v>0</v>
      </c>
      <c r="D889" s="31">
        <v>0</v>
      </c>
      <c r="E889" s="31">
        <v>0</v>
      </c>
      <c r="F889" s="31">
        <v>0</v>
      </c>
      <c r="G889" s="31">
        <v>0</v>
      </c>
      <c r="H889" s="31">
        <v>0</v>
      </c>
      <c r="I889" s="31">
        <v>0</v>
      </c>
      <c r="L889" s="74"/>
      <c r="M889" s="75"/>
    </row>
    <row r="890" spans="1:13">
      <c r="A890" s="31">
        <v>888</v>
      </c>
      <c r="B890" s="31">
        <v>0</v>
      </c>
      <c r="C890" s="31">
        <v>0</v>
      </c>
      <c r="D890" s="31">
        <v>0</v>
      </c>
      <c r="E890" s="31">
        <v>0</v>
      </c>
      <c r="F890" s="31">
        <v>0</v>
      </c>
      <c r="G890" s="31">
        <v>0</v>
      </c>
      <c r="H890" s="31">
        <v>0</v>
      </c>
      <c r="I890" s="31">
        <v>0</v>
      </c>
      <c r="L890" s="74"/>
      <c r="M890" s="75"/>
    </row>
    <row r="891" spans="1:13">
      <c r="A891" s="31">
        <v>889</v>
      </c>
      <c r="B891" s="31">
        <v>0</v>
      </c>
      <c r="C891" s="31">
        <v>0</v>
      </c>
      <c r="D891" s="31">
        <v>0</v>
      </c>
      <c r="E891" s="31">
        <v>0</v>
      </c>
      <c r="F891" s="31">
        <v>0</v>
      </c>
      <c r="G891" s="31">
        <v>0</v>
      </c>
      <c r="H891" s="31">
        <v>0</v>
      </c>
      <c r="I891" s="31">
        <v>0</v>
      </c>
      <c r="L891" s="74"/>
      <c r="M891" s="75"/>
    </row>
    <row r="892" spans="1:13">
      <c r="A892" s="31">
        <v>890</v>
      </c>
      <c r="B892" s="31">
        <v>0</v>
      </c>
      <c r="C892" s="31">
        <v>0</v>
      </c>
      <c r="D892" s="31">
        <v>0</v>
      </c>
      <c r="E892" s="31">
        <v>0</v>
      </c>
      <c r="F892" s="31">
        <v>0</v>
      </c>
      <c r="G892" s="31">
        <v>0</v>
      </c>
      <c r="H892" s="31">
        <v>0</v>
      </c>
      <c r="I892" s="31">
        <v>0</v>
      </c>
      <c r="L892" s="74"/>
      <c r="M892" s="75"/>
    </row>
    <row r="893" spans="1:13">
      <c r="A893" s="31">
        <v>891</v>
      </c>
      <c r="B893" s="31">
        <v>0</v>
      </c>
      <c r="C893" s="31">
        <v>0</v>
      </c>
      <c r="D893" s="31">
        <v>0</v>
      </c>
      <c r="E893" s="31">
        <v>0</v>
      </c>
      <c r="F893" s="31">
        <v>0</v>
      </c>
      <c r="G893" s="31">
        <v>0</v>
      </c>
      <c r="H893" s="31">
        <v>0</v>
      </c>
      <c r="I893" s="31">
        <v>0</v>
      </c>
      <c r="L893" s="74"/>
      <c r="M893" s="75"/>
    </row>
    <row r="894" spans="1:13">
      <c r="A894" s="31">
        <v>892</v>
      </c>
      <c r="B894" s="31">
        <v>0</v>
      </c>
      <c r="C894" s="31">
        <v>0</v>
      </c>
      <c r="D894" s="31">
        <v>0</v>
      </c>
      <c r="E894" s="31">
        <v>0</v>
      </c>
      <c r="F894" s="31">
        <v>0</v>
      </c>
      <c r="G894" s="31">
        <v>0</v>
      </c>
      <c r="H894" s="31">
        <v>0</v>
      </c>
      <c r="I894" s="31">
        <v>0</v>
      </c>
      <c r="L894" s="74"/>
      <c r="M894" s="75"/>
    </row>
    <row r="895" spans="1:13">
      <c r="A895" s="31">
        <v>893</v>
      </c>
      <c r="B895" s="31">
        <v>0</v>
      </c>
      <c r="C895" s="31">
        <v>0</v>
      </c>
      <c r="D895" s="31">
        <v>0</v>
      </c>
      <c r="E895" s="31">
        <v>0</v>
      </c>
      <c r="F895" s="31">
        <v>0</v>
      </c>
      <c r="G895" s="31">
        <v>0</v>
      </c>
      <c r="H895" s="31">
        <v>0</v>
      </c>
      <c r="I895" s="31">
        <v>0</v>
      </c>
      <c r="L895" s="74"/>
      <c r="M895" s="75"/>
    </row>
    <row r="896" spans="1:13">
      <c r="A896" s="31">
        <v>894</v>
      </c>
      <c r="B896" s="31">
        <v>0</v>
      </c>
      <c r="C896" s="31">
        <v>0</v>
      </c>
      <c r="D896" s="31">
        <v>0</v>
      </c>
      <c r="E896" s="31">
        <v>0</v>
      </c>
      <c r="F896" s="31">
        <v>0</v>
      </c>
      <c r="G896" s="31">
        <v>0</v>
      </c>
      <c r="H896" s="31">
        <v>0</v>
      </c>
      <c r="I896" s="31">
        <v>0</v>
      </c>
      <c r="L896" s="74"/>
      <c r="M896" s="75"/>
    </row>
    <row r="897" spans="1:13">
      <c r="A897" s="31">
        <v>895</v>
      </c>
      <c r="B897" s="31">
        <v>0</v>
      </c>
      <c r="C897" s="31">
        <v>0</v>
      </c>
      <c r="D897" s="31">
        <v>0</v>
      </c>
      <c r="E897" s="31">
        <v>0</v>
      </c>
      <c r="F897" s="31">
        <v>0</v>
      </c>
      <c r="G897" s="31">
        <v>0</v>
      </c>
      <c r="H897" s="31">
        <v>0</v>
      </c>
      <c r="I897" s="31">
        <v>0</v>
      </c>
      <c r="L897" s="74"/>
      <c r="M897" s="75"/>
    </row>
    <row r="898" spans="1:13">
      <c r="A898" s="31">
        <v>896</v>
      </c>
      <c r="B898" s="31">
        <v>0</v>
      </c>
      <c r="C898" s="31">
        <v>0</v>
      </c>
      <c r="D898" s="31">
        <v>0</v>
      </c>
      <c r="E898" s="31">
        <v>0</v>
      </c>
      <c r="F898" s="31">
        <v>0</v>
      </c>
      <c r="G898" s="31">
        <v>0</v>
      </c>
      <c r="H898" s="31">
        <v>0</v>
      </c>
      <c r="I898" s="31">
        <v>0</v>
      </c>
      <c r="L898" s="74"/>
      <c r="M898" s="75"/>
    </row>
    <row r="899" spans="1:13">
      <c r="A899" s="31">
        <v>897</v>
      </c>
      <c r="B899" s="31">
        <v>0</v>
      </c>
      <c r="C899" s="31">
        <v>0</v>
      </c>
      <c r="D899" s="31">
        <v>0</v>
      </c>
      <c r="E899" s="31">
        <v>0</v>
      </c>
      <c r="F899" s="31">
        <v>0</v>
      </c>
      <c r="G899" s="31">
        <v>0</v>
      </c>
      <c r="H899" s="31">
        <v>0</v>
      </c>
      <c r="I899" s="31">
        <v>0</v>
      </c>
      <c r="L899" s="74"/>
      <c r="M899" s="75"/>
    </row>
    <row r="900" spans="1:13">
      <c r="A900" s="31">
        <v>898</v>
      </c>
      <c r="B900" s="31">
        <v>0</v>
      </c>
      <c r="C900" s="31">
        <v>0</v>
      </c>
      <c r="D900" s="31">
        <v>0</v>
      </c>
      <c r="E900" s="31">
        <v>0</v>
      </c>
      <c r="F900" s="31">
        <v>0</v>
      </c>
      <c r="G900" s="31">
        <v>0</v>
      </c>
      <c r="H900" s="31">
        <v>0</v>
      </c>
      <c r="I900" s="31">
        <v>0</v>
      </c>
      <c r="L900" s="74"/>
      <c r="M900" s="75"/>
    </row>
    <row r="901" spans="1:13">
      <c r="A901" s="31">
        <v>899</v>
      </c>
      <c r="B901" s="31">
        <v>0</v>
      </c>
      <c r="C901" s="31">
        <v>0</v>
      </c>
      <c r="D901" s="31">
        <v>0</v>
      </c>
      <c r="E901" s="31">
        <v>0</v>
      </c>
      <c r="F901" s="31">
        <v>0</v>
      </c>
      <c r="G901" s="31">
        <v>0</v>
      </c>
      <c r="H901" s="31">
        <v>0</v>
      </c>
      <c r="I901" s="31">
        <v>0</v>
      </c>
      <c r="L901" s="74"/>
      <c r="M901" s="75"/>
    </row>
    <row r="902" spans="1:13">
      <c r="A902" s="31">
        <v>900</v>
      </c>
      <c r="B902" s="31">
        <v>0</v>
      </c>
      <c r="C902" s="31">
        <v>0</v>
      </c>
      <c r="D902" s="31">
        <v>0</v>
      </c>
      <c r="E902" s="31">
        <v>0</v>
      </c>
      <c r="F902" s="31">
        <v>0</v>
      </c>
      <c r="G902" s="31">
        <v>0</v>
      </c>
      <c r="H902" s="31">
        <v>0</v>
      </c>
      <c r="I902" s="31">
        <v>0</v>
      </c>
      <c r="L902" s="74"/>
      <c r="M902" s="75"/>
    </row>
    <row r="903" spans="1:13">
      <c r="A903" s="31">
        <v>901</v>
      </c>
      <c r="B903" s="31">
        <v>0</v>
      </c>
      <c r="C903" s="31">
        <v>0</v>
      </c>
      <c r="D903" s="31">
        <v>0</v>
      </c>
      <c r="E903" s="31">
        <v>0</v>
      </c>
      <c r="F903" s="31">
        <v>0</v>
      </c>
      <c r="G903" s="31">
        <v>0</v>
      </c>
      <c r="H903" s="31">
        <v>0</v>
      </c>
      <c r="I903" s="31">
        <v>0</v>
      </c>
      <c r="L903" s="74"/>
      <c r="M903" s="75"/>
    </row>
    <row r="904" spans="1:13">
      <c r="A904" s="31">
        <v>902</v>
      </c>
      <c r="B904" s="31">
        <v>0</v>
      </c>
      <c r="C904" s="31">
        <v>0</v>
      </c>
      <c r="D904" s="31">
        <v>0</v>
      </c>
      <c r="E904" s="31">
        <v>0</v>
      </c>
      <c r="F904" s="31">
        <v>0</v>
      </c>
      <c r="G904" s="31">
        <v>0</v>
      </c>
      <c r="H904" s="31">
        <v>0</v>
      </c>
      <c r="I904" s="31">
        <v>0</v>
      </c>
      <c r="L904" s="74"/>
      <c r="M904" s="75"/>
    </row>
    <row r="905" spans="1:13">
      <c r="A905" s="31">
        <v>903</v>
      </c>
      <c r="B905" s="31">
        <v>0</v>
      </c>
      <c r="C905" s="31">
        <v>0</v>
      </c>
      <c r="D905" s="31">
        <v>0</v>
      </c>
      <c r="E905" s="31">
        <v>0</v>
      </c>
      <c r="F905" s="31">
        <v>0</v>
      </c>
      <c r="G905" s="31">
        <v>0</v>
      </c>
      <c r="H905" s="31">
        <v>0</v>
      </c>
      <c r="I905" s="31">
        <v>0</v>
      </c>
      <c r="L905" s="74"/>
      <c r="M905" s="75"/>
    </row>
    <row r="906" spans="1:13">
      <c r="A906" s="31">
        <v>904</v>
      </c>
      <c r="B906" s="31">
        <v>0</v>
      </c>
      <c r="C906" s="31">
        <v>0</v>
      </c>
      <c r="D906" s="31">
        <v>0</v>
      </c>
      <c r="E906" s="31">
        <v>0</v>
      </c>
      <c r="F906" s="31">
        <v>0</v>
      </c>
      <c r="G906" s="31">
        <v>0</v>
      </c>
      <c r="H906" s="31">
        <v>0</v>
      </c>
      <c r="I906" s="31">
        <v>0</v>
      </c>
      <c r="L906" s="74"/>
      <c r="M906" s="75"/>
    </row>
    <row r="907" spans="1:13">
      <c r="A907" s="31">
        <v>905</v>
      </c>
      <c r="B907" s="31">
        <v>0</v>
      </c>
      <c r="C907" s="31">
        <v>0</v>
      </c>
      <c r="D907" s="31">
        <v>0</v>
      </c>
      <c r="E907" s="31">
        <v>0</v>
      </c>
      <c r="F907" s="31">
        <v>0</v>
      </c>
      <c r="G907" s="31">
        <v>0</v>
      </c>
      <c r="H907" s="31">
        <v>0</v>
      </c>
      <c r="I907" s="31">
        <v>0</v>
      </c>
      <c r="L907" s="74"/>
      <c r="M907" s="75"/>
    </row>
    <row r="908" spans="1:13">
      <c r="A908" s="31">
        <v>906</v>
      </c>
      <c r="B908" s="31">
        <v>0</v>
      </c>
      <c r="C908" s="31">
        <v>0</v>
      </c>
      <c r="D908" s="31">
        <v>0</v>
      </c>
      <c r="E908" s="31">
        <v>0</v>
      </c>
      <c r="F908" s="31">
        <v>0</v>
      </c>
      <c r="G908" s="31">
        <v>0</v>
      </c>
      <c r="H908" s="31">
        <v>0</v>
      </c>
      <c r="I908" s="31">
        <v>0</v>
      </c>
      <c r="L908" s="74"/>
      <c r="M908" s="75"/>
    </row>
    <row r="909" spans="1:13">
      <c r="A909" s="31">
        <v>907</v>
      </c>
      <c r="B909" s="31">
        <v>0</v>
      </c>
      <c r="C909" s="31">
        <v>0</v>
      </c>
      <c r="D909" s="31">
        <v>0</v>
      </c>
      <c r="E909" s="31">
        <v>0</v>
      </c>
      <c r="F909" s="31">
        <v>0</v>
      </c>
      <c r="G909" s="31">
        <v>0</v>
      </c>
      <c r="H909" s="31">
        <v>0</v>
      </c>
      <c r="I909" s="31">
        <v>0</v>
      </c>
      <c r="L909" s="74"/>
      <c r="M909" s="75"/>
    </row>
    <row r="910" spans="1:13">
      <c r="A910" s="31">
        <v>908</v>
      </c>
      <c r="B910" s="31">
        <v>0</v>
      </c>
      <c r="C910" s="31">
        <v>0</v>
      </c>
      <c r="D910" s="31">
        <v>0</v>
      </c>
      <c r="E910" s="31">
        <v>0</v>
      </c>
      <c r="F910" s="31">
        <v>0</v>
      </c>
      <c r="G910" s="31">
        <v>0</v>
      </c>
      <c r="H910" s="31">
        <v>0</v>
      </c>
      <c r="I910" s="31">
        <v>0</v>
      </c>
      <c r="L910" s="74"/>
      <c r="M910" s="75"/>
    </row>
    <row r="911" spans="1:13">
      <c r="A911" s="31">
        <v>909</v>
      </c>
      <c r="B911" s="31">
        <v>0</v>
      </c>
      <c r="C911" s="31">
        <v>0</v>
      </c>
      <c r="D911" s="31">
        <v>0</v>
      </c>
      <c r="E911" s="31">
        <v>0</v>
      </c>
      <c r="F911" s="31">
        <v>0</v>
      </c>
      <c r="G911" s="31">
        <v>0</v>
      </c>
      <c r="H911" s="31">
        <v>0</v>
      </c>
      <c r="I911" s="31">
        <v>0</v>
      </c>
      <c r="L911" s="74"/>
      <c r="M911" s="75"/>
    </row>
    <row r="912" spans="1:13">
      <c r="A912" s="31">
        <v>910</v>
      </c>
      <c r="B912" s="31">
        <v>0</v>
      </c>
      <c r="C912" s="31">
        <v>0</v>
      </c>
      <c r="D912" s="31">
        <v>0</v>
      </c>
      <c r="E912" s="31">
        <v>0</v>
      </c>
      <c r="F912" s="31">
        <v>0</v>
      </c>
      <c r="G912" s="31">
        <v>0</v>
      </c>
      <c r="H912" s="31">
        <v>0</v>
      </c>
      <c r="I912" s="31">
        <v>0</v>
      </c>
      <c r="L912" s="74"/>
      <c r="M912" s="75"/>
    </row>
    <row r="913" spans="1:13">
      <c r="A913" s="31">
        <v>911</v>
      </c>
      <c r="B913" s="31">
        <v>0</v>
      </c>
      <c r="C913" s="31">
        <v>0</v>
      </c>
      <c r="D913" s="31">
        <v>0</v>
      </c>
      <c r="E913" s="31">
        <v>0</v>
      </c>
      <c r="F913" s="31">
        <v>0</v>
      </c>
      <c r="G913" s="31">
        <v>0</v>
      </c>
      <c r="H913" s="31">
        <v>0</v>
      </c>
      <c r="I913" s="31">
        <v>0</v>
      </c>
      <c r="L913" s="74"/>
      <c r="M913" s="75"/>
    </row>
    <row r="914" spans="1:13">
      <c r="A914" s="31">
        <v>912</v>
      </c>
      <c r="B914" s="31">
        <v>0</v>
      </c>
      <c r="C914" s="31">
        <v>0</v>
      </c>
      <c r="D914" s="31">
        <v>0</v>
      </c>
      <c r="E914" s="31">
        <v>0</v>
      </c>
      <c r="F914" s="31">
        <v>0</v>
      </c>
      <c r="G914" s="31">
        <v>0</v>
      </c>
      <c r="H914" s="31">
        <v>0</v>
      </c>
      <c r="I914" s="31">
        <v>0</v>
      </c>
      <c r="L914" s="74"/>
      <c r="M914" s="75"/>
    </row>
    <row r="915" spans="1:13">
      <c r="A915" s="31">
        <v>913</v>
      </c>
      <c r="B915" s="31">
        <v>0</v>
      </c>
      <c r="C915" s="31">
        <v>0</v>
      </c>
      <c r="D915" s="31">
        <v>0</v>
      </c>
      <c r="E915" s="31">
        <v>0</v>
      </c>
      <c r="F915" s="31">
        <v>0</v>
      </c>
      <c r="G915" s="31">
        <v>0</v>
      </c>
      <c r="H915" s="31">
        <v>0</v>
      </c>
      <c r="I915" s="31">
        <v>0</v>
      </c>
      <c r="L915" s="74"/>
      <c r="M915" s="75"/>
    </row>
    <row r="916" spans="1:13">
      <c r="A916" s="31">
        <v>914</v>
      </c>
      <c r="B916" s="31">
        <v>0</v>
      </c>
      <c r="C916" s="31">
        <v>0</v>
      </c>
      <c r="D916" s="31">
        <v>0</v>
      </c>
      <c r="E916" s="31">
        <v>0</v>
      </c>
      <c r="F916" s="31">
        <v>0</v>
      </c>
      <c r="G916" s="31">
        <v>0</v>
      </c>
      <c r="H916" s="31">
        <v>0</v>
      </c>
      <c r="I916" s="31">
        <v>0</v>
      </c>
      <c r="L916" s="74"/>
      <c r="M916" s="75"/>
    </row>
    <row r="917" spans="1:13">
      <c r="A917" s="31">
        <v>915</v>
      </c>
      <c r="B917" s="31">
        <v>0</v>
      </c>
      <c r="C917" s="31">
        <v>0</v>
      </c>
      <c r="D917" s="31">
        <v>0</v>
      </c>
      <c r="E917" s="31">
        <v>0</v>
      </c>
      <c r="F917" s="31">
        <v>0</v>
      </c>
      <c r="G917" s="31">
        <v>0</v>
      </c>
      <c r="H917" s="31">
        <v>0</v>
      </c>
      <c r="I917" s="31">
        <v>0</v>
      </c>
      <c r="L917" s="74"/>
      <c r="M917" s="75"/>
    </row>
    <row r="918" spans="1:13">
      <c r="A918" s="31">
        <v>916</v>
      </c>
      <c r="B918" s="31">
        <v>0</v>
      </c>
      <c r="C918" s="31">
        <v>0</v>
      </c>
      <c r="D918" s="31">
        <v>0</v>
      </c>
      <c r="E918" s="31">
        <v>0</v>
      </c>
      <c r="F918" s="31">
        <v>0</v>
      </c>
      <c r="G918" s="31">
        <v>0</v>
      </c>
      <c r="H918" s="31">
        <v>0</v>
      </c>
      <c r="I918" s="31">
        <v>0</v>
      </c>
      <c r="L918" s="74"/>
      <c r="M918" s="75"/>
    </row>
    <row r="919" spans="1:13">
      <c r="A919" s="31">
        <v>917</v>
      </c>
      <c r="B919" s="31">
        <v>0</v>
      </c>
      <c r="C919" s="31">
        <v>0</v>
      </c>
      <c r="D919" s="31">
        <v>0</v>
      </c>
      <c r="E919" s="31">
        <v>0</v>
      </c>
      <c r="F919" s="31">
        <v>0</v>
      </c>
      <c r="G919" s="31">
        <v>0</v>
      </c>
      <c r="H919" s="31">
        <v>0</v>
      </c>
      <c r="I919" s="31">
        <v>0</v>
      </c>
      <c r="L919" s="74"/>
      <c r="M919" s="75"/>
    </row>
    <row r="920" spans="1:13">
      <c r="A920" s="31">
        <v>918</v>
      </c>
      <c r="B920" s="31">
        <v>0</v>
      </c>
      <c r="C920" s="31">
        <v>0</v>
      </c>
      <c r="D920" s="31">
        <v>0</v>
      </c>
      <c r="E920" s="31">
        <v>0</v>
      </c>
      <c r="F920" s="31">
        <v>0</v>
      </c>
      <c r="G920" s="31">
        <v>0</v>
      </c>
      <c r="H920" s="31">
        <v>0</v>
      </c>
      <c r="I920" s="31">
        <v>0</v>
      </c>
      <c r="L920" s="74"/>
      <c r="M920" s="75"/>
    </row>
    <row r="921" spans="1:13">
      <c r="A921" s="31">
        <v>919</v>
      </c>
      <c r="B921" s="31">
        <v>0</v>
      </c>
      <c r="C921" s="31">
        <v>0</v>
      </c>
      <c r="D921" s="31">
        <v>0</v>
      </c>
      <c r="E921" s="31">
        <v>0</v>
      </c>
      <c r="F921" s="31">
        <v>0</v>
      </c>
      <c r="G921" s="31">
        <v>0</v>
      </c>
      <c r="H921" s="31">
        <v>0</v>
      </c>
      <c r="I921" s="31">
        <v>0</v>
      </c>
      <c r="L921" s="74"/>
      <c r="M921" s="75"/>
    </row>
    <row r="922" spans="1:13">
      <c r="A922" s="31">
        <v>920</v>
      </c>
      <c r="B922" s="31">
        <v>0</v>
      </c>
      <c r="C922" s="31">
        <v>0</v>
      </c>
      <c r="D922" s="31">
        <v>0</v>
      </c>
      <c r="E922" s="31">
        <v>0</v>
      </c>
      <c r="F922" s="31">
        <v>0</v>
      </c>
      <c r="G922" s="31">
        <v>0</v>
      </c>
      <c r="H922" s="31">
        <v>0</v>
      </c>
      <c r="I922" s="31">
        <v>0</v>
      </c>
      <c r="L922" s="74"/>
      <c r="M922" s="75"/>
    </row>
    <row r="923" spans="1:13">
      <c r="A923" s="31">
        <v>921</v>
      </c>
      <c r="B923" s="31">
        <v>0</v>
      </c>
      <c r="C923" s="31">
        <v>0</v>
      </c>
      <c r="D923" s="31">
        <v>0</v>
      </c>
      <c r="E923" s="31">
        <v>0</v>
      </c>
      <c r="F923" s="31">
        <v>0</v>
      </c>
      <c r="G923" s="31">
        <v>0</v>
      </c>
      <c r="H923" s="31">
        <v>0</v>
      </c>
      <c r="I923" s="31">
        <v>0</v>
      </c>
      <c r="L923" s="74"/>
      <c r="M923" s="75"/>
    </row>
    <row r="924" spans="1:13">
      <c r="A924" s="31">
        <v>922</v>
      </c>
      <c r="B924" s="31">
        <v>0</v>
      </c>
      <c r="C924" s="31">
        <v>0</v>
      </c>
      <c r="D924" s="31">
        <v>0</v>
      </c>
      <c r="E924" s="31">
        <v>0</v>
      </c>
      <c r="F924" s="31">
        <v>0</v>
      </c>
      <c r="G924" s="31">
        <v>0</v>
      </c>
      <c r="H924" s="31">
        <v>0</v>
      </c>
      <c r="I924" s="31">
        <v>0</v>
      </c>
      <c r="L924" s="74"/>
      <c r="M924" s="75"/>
    </row>
    <row r="925" spans="1:13">
      <c r="A925" s="31">
        <v>923</v>
      </c>
      <c r="B925" s="31">
        <v>0</v>
      </c>
      <c r="C925" s="31">
        <v>0</v>
      </c>
      <c r="D925" s="31">
        <v>0</v>
      </c>
      <c r="E925" s="31">
        <v>0</v>
      </c>
      <c r="F925" s="31">
        <v>0</v>
      </c>
      <c r="G925" s="31">
        <v>0</v>
      </c>
      <c r="H925" s="31">
        <v>0</v>
      </c>
      <c r="I925" s="31">
        <v>0</v>
      </c>
      <c r="L925" s="74"/>
      <c r="M925" s="75"/>
    </row>
    <row r="926" spans="1:13">
      <c r="A926" s="31">
        <v>924</v>
      </c>
      <c r="B926" s="31">
        <v>0</v>
      </c>
      <c r="C926" s="31">
        <v>0</v>
      </c>
      <c r="D926" s="31">
        <v>0</v>
      </c>
      <c r="E926" s="31">
        <v>0</v>
      </c>
      <c r="F926" s="31">
        <v>0</v>
      </c>
      <c r="G926" s="31">
        <v>0</v>
      </c>
      <c r="H926" s="31">
        <v>0</v>
      </c>
      <c r="I926" s="31">
        <v>0</v>
      </c>
      <c r="L926" s="74"/>
      <c r="M926" s="75"/>
    </row>
    <row r="927" spans="1:13">
      <c r="A927" s="31">
        <v>925</v>
      </c>
      <c r="B927" s="31">
        <v>0</v>
      </c>
      <c r="C927" s="31">
        <v>0</v>
      </c>
      <c r="D927" s="31">
        <v>0</v>
      </c>
      <c r="E927" s="31">
        <v>0</v>
      </c>
      <c r="F927" s="31">
        <v>0</v>
      </c>
      <c r="G927" s="31">
        <v>0</v>
      </c>
      <c r="H927" s="31">
        <v>0</v>
      </c>
      <c r="I927" s="31">
        <v>0</v>
      </c>
      <c r="L927" s="74"/>
      <c r="M927" s="75"/>
    </row>
    <row r="928" spans="1:13">
      <c r="A928" s="31">
        <v>926</v>
      </c>
      <c r="B928" s="31">
        <v>0</v>
      </c>
      <c r="C928" s="31">
        <v>0</v>
      </c>
      <c r="D928" s="31">
        <v>0</v>
      </c>
      <c r="E928" s="31">
        <v>0</v>
      </c>
      <c r="F928" s="31">
        <v>0</v>
      </c>
      <c r="G928" s="31">
        <v>0</v>
      </c>
      <c r="H928" s="31">
        <v>0</v>
      </c>
      <c r="I928" s="31">
        <v>0</v>
      </c>
      <c r="L928" s="74"/>
      <c r="M928" s="75"/>
    </row>
    <row r="929" spans="1:13">
      <c r="A929" s="31">
        <v>927</v>
      </c>
      <c r="B929" s="31">
        <v>0</v>
      </c>
      <c r="C929" s="31">
        <v>0</v>
      </c>
      <c r="D929" s="31">
        <v>0</v>
      </c>
      <c r="E929" s="31">
        <v>0</v>
      </c>
      <c r="F929" s="31">
        <v>0</v>
      </c>
      <c r="G929" s="31">
        <v>0</v>
      </c>
      <c r="H929" s="31">
        <v>0</v>
      </c>
      <c r="I929" s="31">
        <v>0</v>
      </c>
      <c r="L929" s="74"/>
      <c r="M929" s="75"/>
    </row>
    <row r="930" spans="1:13">
      <c r="A930" s="31">
        <v>928</v>
      </c>
      <c r="B930" s="31">
        <v>0</v>
      </c>
      <c r="C930" s="31">
        <v>0</v>
      </c>
      <c r="D930" s="31">
        <v>0</v>
      </c>
      <c r="E930" s="31">
        <v>0</v>
      </c>
      <c r="F930" s="31">
        <v>0</v>
      </c>
      <c r="G930" s="31">
        <v>0</v>
      </c>
      <c r="H930" s="31">
        <v>0</v>
      </c>
      <c r="I930" s="31">
        <v>0</v>
      </c>
      <c r="L930" s="74"/>
      <c r="M930" s="75"/>
    </row>
    <row r="931" spans="1:13">
      <c r="A931" s="31">
        <v>929</v>
      </c>
      <c r="B931" s="31">
        <v>0</v>
      </c>
      <c r="C931" s="31">
        <v>0</v>
      </c>
      <c r="D931" s="31">
        <v>0</v>
      </c>
      <c r="E931" s="31">
        <v>0</v>
      </c>
      <c r="F931" s="31">
        <v>0</v>
      </c>
      <c r="G931" s="31">
        <v>0</v>
      </c>
      <c r="H931" s="31">
        <v>0</v>
      </c>
      <c r="I931" s="31">
        <v>0</v>
      </c>
      <c r="L931" s="74"/>
      <c r="M931" s="75"/>
    </row>
    <row r="932" spans="1:13">
      <c r="A932" s="31">
        <v>930</v>
      </c>
      <c r="B932" s="31">
        <v>0</v>
      </c>
      <c r="C932" s="31">
        <v>0</v>
      </c>
      <c r="D932" s="31">
        <v>0</v>
      </c>
      <c r="E932" s="31">
        <v>0</v>
      </c>
      <c r="F932" s="31">
        <v>0</v>
      </c>
      <c r="G932" s="31">
        <v>0</v>
      </c>
      <c r="H932" s="31">
        <v>0</v>
      </c>
      <c r="I932" s="31">
        <v>0</v>
      </c>
      <c r="L932" s="74"/>
      <c r="M932" s="75"/>
    </row>
    <row r="933" spans="1:13">
      <c r="A933" s="31">
        <v>931</v>
      </c>
      <c r="B933" s="31">
        <v>0</v>
      </c>
      <c r="C933" s="31">
        <v>0</v>
      </c>
      <c r="D933" s="31">
        <v>0</v>
      </c>
      <c r="E933" s="31">
        <v>0</v>
      </c>
      <c r="F933" s="31">
        <v>0</v>
      </c>
      <c r="G933" s="31">
        <v>0</v>
      </c>
      <c r="H933" s="31">
        <v>0</v>
      </c>
      <c r="I933" s="31">
        <v>0</v>
      </c>
      <c r="L933" s="74"/>
      <c r="M933" s="75"/>
    </row>
    <row r="934" spans="1:13">
      <c r="A934" s="31">
        <v>932</v>
      </c>
      <c r="B934" s="31">
        <v>0</v>
      </c>
      <c r="C934" s="31">
        <v>0</v>
      </c>
      <c r="D934" s="31">
        <v>0</v>
      </c>
      <c r="E934" s="31">
        <v>0</v>
      </c>
      <c r="F934" s="31">
        <v>0</v>
      </c>
      <c r="G934" s="31">
        <v>0</v>
      </c>
      <c r="H934" s="31">
        <v>0</v>
      </c>
      <c r="I934" s="31">
        <v>0</v>
      </c>
      <c r="L934" s="74"/>
      <c r="M934" s="75"/>
    </row>
    <row r="935" spans="1:13">
      <c r="A935" s="31">
        <v>933</v>
      </c>
      <c r="B935" s="31">
        <v>0</v>
      </c>
      <c r="C935" s="31">
        <v>0</v>
      </c>
      <c r="D935" s="31">
        <v>0</v>
      </c>
      <c r="E935" s="31">
        <v>0</v>
      </c>
      <c r="F935" s="31">
        <v>0</v>
      </c>
      <c r="G935" s="31">
        <v>0</v>
      </c>
      <c r="H935" s="31">
        <v>0</v>
      </c>
      <c r="I935" s="31">
        <v>0</v>
      </c>
      <c r="L935" s="74"/>
      <c r="M935" s="75"/>
    </row>
    <row r="936" spans="1:13">
      <c r="A936" s="31">
        <v>934</v>
      </c>
      <c r="B936" s="31">
        <v>0</v>
      </c>
      <c r="C936" s="31">
        <v>0</v>
      </c>
      <c r="D936" s="31">
        <v>0</v>
      </c>
      <c r="E936" s="31">
        <v>0</v>
      </c>
      <c r="F936" s="31">
        <v>0</v>
      </c>
      <c r="G936" s="31">
        <v>0</v>
      </c>
      <c r="H936" s="31">
        <v>0</v>
      </c>
      <c r="I936" s="31">
        <v>0</v>
      </c>
      <c r="L936" s="74"/>
      <c r="M936" s="75"/>
    </row>
    <row r="937" spans="1:13">
      <c r="A937" s="31">
        <v>935</v>
      </c>
      <c r="B937" s="31">
        <v>0</v>
      </c>
      <c r="C937" s="31">
        <v>0</v>
      </c>
      <c r="D937" s="31">
        <v>0</v>
      </c>
      <c r="E937" s="31">
        <v>0</v>
      </c>
      <c r="F937" s="31">
        <v>0</v>
      </c>
      <c r="G937" s="31">
        <v>0</v>
      </c>
      <c r="H937" s="31">
        <v>0</v>
      </c>
      <c r="I937" s="31">
        <v>0</v>
      </c>
      <c r="L937" s="74"/>
      <c r="M937" s="75"/>
    </row>
    <row r="938" spans="1:13">
      <c r="A938" s="31">
        <v>936</v>
      </c>
      <c r="B938" s="31">
        <v>0</v>
      </c>
      <c r="C938" s="31">
        <v>0</v>
      </c>
      <c r="D938" s="31">
        <v>0</v>
      </c>
      <c r="E938" s="31">
        <v>0</v>
      </c>
      <c r="F938" s="31">
        <v>0</v>
      </c>
      <c r="G938" s="31">
        <v>0</v>
      </c>
      <c r="H938" s="31">
        <v>0</v>
      </c>
      <c r="I938" s="31">
        <v>0</v>
      </c>
      <c r="L938" s="74"/>
      <c r="M938" s="75"/>
    </row>
    <row r="939" spans="1:13">
      <c r="A939" s="31">
        <v>937</v>
      </c>
      <c r="B939" s="31">
        <v>0</v>
      </c>
      <c r="C939" s="31">
        <v>0</v>
      </c>
      <c r="D939" s="31">
        <v>0</v>
      </c>
      <c r="E939" s="31">
        <v>0</v>
      </c>
      <c r="F939" s="31">
        <v>0</v>
      </c>
      <c r="G939" s="31">
        <v>0</v>
      </c>
      <c r="H939" s="31">
        <v>0</v>
      </c>
      <c r="I939" s="31">
        <v>0</v>
      </c>
      <c r="L939" s="74"/>
      <c r="M939" s="75"/>
    </row>
    <row r="940" spans="1:13">
      <c r="A940" s="31">
        <v>938</v>
      </c>
      <c r="B940" s="31">
        <v>0</v>
      </c>
      <c r="C940" s="31">
        <v>0</v>
      </c>
      <c r="D940" s="31">
        <v>0</v>
      </c>
      <c r="E940" s="31">
        <v>0</v>
      </c>
      <c r="F940" s="31">
        <v>0</v>
      </c>
      <c r="G940" s="31">
        <v>0</v>
      </c>
      <c r="H940" s="31">
        <v>0</v>
      </c>
      <c r="I940" s="31">
        <v>0</v>
      </c>
      <c r="L940" s="74"/>
      <c r="M940" s="75"/>
    </row>
    <row r="941" spans="1:13">
      <c r="A941" s="31">
        <v>939</v>
      </c>
      <c r="B941" s="31">
        <v>0</v>
      </c>
      <c r="C941" s="31">
        <v>0</v>
      </c>
      <c r="D941" s="31">
        <v>0</v>
      </c>
      <c r="E941" s="31">
        <v>0</v>
      </c>
      <c r="F941" s="31">
        <v>0</v>
      </c>
      <c r="G941" s="31">
        <v>0</v>
      </c>
      <c r="H941" s="31">
        <v>0</v>
      </c>
      <c r="I941" s="31">
        <v>0</v>
      </c>
      <c r="L941" s="74"/>
      <c r="M941" s="75"/>
    </row>
    <row r="942" spans="1:13">
      <c r="A942" s="31">
        <v>940</v>
      </c>
      <c r="B942" s="31">
        <v>0</v>
      </c>
      <c r="C942" s="31">
        <v>0</v>
      </c>
      <c r="D942" s="31">
        <v>0</v>
      </c>
      <c r="E942" s="31">
        <v>0</v>
      </c>
      <c r="F942" s="31">
        <v>0</v>
      </c>
      <c r="G942" s="31">
        <v>0</v>
      </c>
      <c r="H942" s="31">
        <v>0</v>
      </c>
      <c r="I942" s="31">
        <v>0</v>
      </c>
      <c r="L942" s="74"/>
      <c r="M942" s="75"/>
    </row>
    <row r="943" spans="1:13">
      <c r="A943" s="31">
        <v>941</v>
      </c>
      <c r="B943" s="31">
        <v>0</v>
      </c>
      <c r="C943" s="31">
        <v>0</v>
      </c>
      <c r="D943" s="31">
        <v>0</v>
      </c>
      <c r="E943" s="31">
        <v>0</v>
      </c>
      <c r="F943" s="31">
        <v>0</v>
      </c>
      <c r="G943" s="31">
        <v>0</v>
      </c>
      <c r="H943" s="31">
        <v>0</v>
      </c>
      <c r="I943" s="31">
        <v>0</v>
      </c>
      <c r="L943" s="74"/>
      <c r="M943" s="75"/>
    </row>
    <row r="944" spans="1:13">
      <c r="A944" s="31">
        <v>942</v>
      </c>
      <c r="B944" s="31">
        <v>0</v>
      </c>
      <c r="C944" s="31">
        <v>0</v>
      </c>
      <c r="D944" s="31">
        <v>0</v>
      </c>
      <c r="E944" s="31">
        <v>0</v>
      </c>
      <c r="F944" s="31">
        <v>0</v>
      </c>
      <c r="G944" s="31">
        <v>0</v>
      </c>
      <c r="H944" s="31">
        <v>0</v>
      </c>
      <c r="I944" s="31">
        <v>0</v>
      </c>
      <c r="L944" s="74"/>
      <c r="M944" s="75"/>
    </row>
    <row r="945" spans="1:13">
      <c r="A945" s="31">
        <v>943</v>
      </c>
      <c r="B945" s="31">
        <v>0</v>
      </c>
      <c r="C945" s="31">
        <v>0</v>
      </c>
      <c r="D945" s="31">
        <v>0</v>
      </c>
      <c r="E945" s="31">
        <v>0</v>
      </c>
      <c r="F945" s="31">
        <v>0</v>
      </c>
      <c r="G945" s="31">
        <v>0</v>
      </c>
      <c r="H945" s="31">
        <v>0</v>
      </c>
      <c r="I945" s="31">
        <v>0</v>
      </c>
      <c r="L945" s="74"/>
      <c r="M945" s="75"/>
    </row>
    <row r="946" spans="1:13">
      <c r="A946" s="31">
        <v>944</v>
      </c>
      <c r="B946" s="31">
        <v>0</v>
      </c>
      <c r="C946" s="31">
        <v>0</v>
      </c>
      <c r="D946" s="31">
        <v>0</v>
      </c>
      <c r="E946" s="31">
        <v>0</v>
      </c>
      <c r="F946" s="31">
        <v>0</v>
      </c>
      <c r="G946" s="31">
        <v>0</v>
      </c>
      <c r="H946" s="31">
        <v>0</v>
      </c>
      <c r="I946" s="31">
        <v>0</v>
      </c>
      <c r="L946" s="74"/>
      <c r="M946" s="75"/>
    </row>
    <row r="947" spans="1:13">
      <c r="A947" s="31">
        <v>945</v>
      </c>
      <c r="B947" s="31">
        <v>0</v>
      </c>
      <c r="C947" s="31">
        <v>0</v>
      </c>
      <c r="D947" s="31">
        <v>0</v>
      </c>
      <c r="E947" s="31">
        <v>0</v>
      </c>
      <c r="F947" s="31">
        <v>0</v>
      </c>
      <c r="G947" s="31">
        <v>0</v>
      </c>
      <c r="H947" s="31">
        <v>0</v>
      </c>
      <c r="I947" s="31">
        <v>0</v>
      </c>
      <c r="L947" s="74"/>
      <c r="M947" s="75"/>
    </row>
    <row r="948" spans="1:13">
      <c r="A948" s="31">
        <v>946</v>
      </c>
      <c r="B948" s="31">
        <v>0</v>
      </c>
      <c r="C948" s="31">
        <v>0</v>
      </c>
      <c r="D948" s="31">
        <v>0</v>
      </c>
      <c r="E948" s="31">
        <v>0</v>
      </c>
      <c r="F948" s="31">
        <v>0</v>
      </c>
      <c r="G948" s="31">
        <v>0</v>
      </c>
      <c r="H948" s="31">
        <v>0</v>
      </c>
      <c r="I948" s="31">
        <v>0</v>
      </c>
      <c r="L948" s="74"/>
      <c r="M948" s="75"/>
    </row>
    <row r="949" spans="1:13">
      <c r="A949" s="31">
        <v>947</v>
      </c>
      <c r="B949" s="31">
        <v>0</v>
      </c>
      <c r="C949" s="31">
        <v>0</v>
      </c>
      <c r="D949" s="31">
        <v>0</v>
      </c>
      <c r="E949" s="31">
        <v>0</v>
      </c>
      <c r="F949" s="31">
        <v>0</v>
      </c>
      <c r="G949" s="31">
        <v>0</v>
      </c>
      <c r="H949" s="31">
        <v>0</v>
      </c>
      <c r="I949" s="31">
        <v>0</v>
      </c>
      <c r="L949" s="74"/>
      <c r="M949" s="75"/>
    </row>
    <row r="950" spans="1:13">
      <c r="A950" s="31">
        <v>948</v>
      </c>
      <c r="B950" s="31">
        <v>0</v>
      </c>
      <c r="C950" s="31">
        <v>0</v>
      </c>
      <c r="D950" s="31">
        <v>0</v>
      </c>
      <c r="E950" s="31">
        <v>0</v>
      </c>
      <c r="F950" s="31">
        <v>0</v>
      </c>
      <c r="G950" s="31">
        <v>0</v>
      </c>
      <c r="H950" s="31">
        <v>0</v>
      </c>
      <c r="I950" s="31">
        <v>0</v>
      </c>
      <c r="L950" s="74"/>
      <c r="M950" s="75"/>
    </row>
    <row r="951" spans="1:13">
      <c r="A951" s="31">
        <v>949</v>
      </c>
      <c r="B951" s="31">
        <v>0</v>
      </c>
      <c r="C951" s="31">
        <v>0</v>
      </c>
      <c r="D951" s="31">
        <v>0</v>
      </c>
      <c r="E951" s="31">
        <v>0</v>
      </c>
      <c r="F951" s="31">
        <v>0</v>
      </c>
      <c r="G951" s="31">
        <v>0</v>
      </c>
      <c r="H951" s="31">
        <v>0</v>
      </c>
      <c r="I951" s="31">
        <v>0</v>
      </c>
      <c r="L951" s="74"/>
      <c r="M951" s="75"/>
    </row>
    <row r="952" spans="1:13">
      <c r="A952" s="31">
        <v>950</v>
      </c>
      <c r="B952" s="31">
        <v>0</v>
      </c>
      <c r="C952" s="31">
        <v>0</v>
      </c>
      <c r="D952" s="31">
        <v>0</v>
      </c>
      <c r="E952" s="31">
        <v>0</v>
      </c>
      <c r="F952" s="31">
        <v>0</v>
      </c>
      <c r="G952" s="31">
        <v>0</v>
      </c>
      <c r="H952" s="31">
        <v>0</v>
      </c>
      <c r="I952" s="31">
        <v>0</v>
      </c>
      <c r="L952" s="74"/>
      <c r="M952" s="75"/>
    </row>
    <row r="953" spans="1:13">
      <c r="A953" s="31">
        <v>951</v>
      </c>
      <c r="B953" s="31">
        <v>0</v>
      </c>
      <c r="C953" s="31">
        <v>0</v>
      </c>
      <c r="D953" s="31">
        <v>0</v>
      </c>
      <c r="E953" s="31">
        <v>0</v>
      </c>
      <c r="F953" s="31">
        <v>0</v>
      </c>
      <c r="G953" s="31">
        <v>0</v>
      </c>
      <c r="H953" s="31">
        <v>0</v>
      </c>
      <c r="I953" s="31">
        <v>0</v>
      </c>
      <c r="L953" s="74"/>
      <c r="M953" s="75"/>
    </row>
    <row r="954" spans="1:13">
      <c r="A954" s="31">
        <v>952</v>
      </c>
      <c r="B954" s="31">
        <v>0</v>
      </c>
      <c r="C954" s="31">
        <v>0</v>
      </c>
      <c r="D954" s="31">
        <v>0</v>
      </c>
      <c r="E954" s="31">
        <v>0</v>
      </c>
      <c r="F954" s="31">
        <v>0</v>
      </c>
      <c r="G954" s="31">
        <v>0</v>
      </c>
      <c r="H954" s="31">
        <v>0</v>
      </c>
      <c r="I954" s="31">
        <v>0</v>
      </c>
      <c r="L954" s="74"/>
      <c r="M954" s="75"/>
    </row>
    <row r="955" spans="1:13">
      <c r="A955" s="31">
        <v>953</v>
      </c>
      <c r="B955" s="31">
        <v>0</v>
      </c>
      <c r="C955" s="31">
        <v>0</v>
      </c>
      <c r="D955" s="31">
        <v>0</v>
      </c>
      <c r="E955" s="31">
        <v>0</v>
      </c>
      <c r="F955" s="31">
        <v>0</v>
      </c>
      <c r="G955" s="31">
        <v>0</v>
      </c>
      <c r="H955" s="31">
        <v>0</v>
      </c>
      <c r="I955" s="31">
        <v>0</v>
      </c>
      <c r="L955" s="74"/>
      <c r="M955" s="75"/>
    </row>
    <row r="956" spans="1:13">
      <c r="A956" s="31">
        <v>954</v>
      </c>
      <c r="B956" s="31">
        <v>0</v>
      </c>
      <c r="C956" s="31">
        <v>0</v>
      </c>
      <c r="D956" s="31">
        <v>0</v>
      </c>
      <c r="E956" s="31">
        <v>0</v>
      </c>
      <c r="F956" s="31">
        <v>0</v>
      </c>
      <c r="G956" s="31">
        <v>0</v>
      </c>
      <c r="H956" s="31">
        <v>0</v>
      </c>
      <c r="I956" s="31">
        <v>0</v>
      </c>
      <c r="L956" s="74"/>
      <c r="M956" s="75"/>
    </row>
    <row r="957" spans="1:13">
      <c r="A957" s="31">
        <v>955</v>
      </c>
      <c r="B957" s="31">
        <v>0</v>
      </c>
      <c r="C957" s="31">
        <v>0</v>
      </c>
      <c r="D957" s="31">
        <v>0</v>
      </c>
      <c r="E957" s="31">
        <v>0</v>
      </c>
      <c r="F957" s="31">
        <v>0</v>
      </c>
      <c r="G957" s="31">
        <v>0</v>
      </c>
      <c r="H957" s="31">
        <v>0</v>
      </c>
      <c r="I957" s="31">
        <v>0</v>
      </c>
      <c r="L957" s="74"/>
      <c r="M957" s="75"/>
    </row>
    <row r="958" spans="1:13">
      <c r="A958" s="31">
        <v>956</v>
      </c>
      <c r="B958" s="31">
        <v>0</v>
      </c>
      <c r="C958" s="31">
        <v>0</v>
      </c>
      <c r="D958" s="31">
        <v>0</v>
      </c>
      <c r="E958" s="31">
        <v>0</v>
      </c>
      <c r="F958" s="31">
        <v>0</v>
      </c>
      <c r="G958" s="31">
        <v>0</v>
      </c>
      <c r="H958" s="31">
        <v>0</v>
      </c>
      <c r="I958" s="31">
        <v>0</v>
      </c>
      <c r="L958" s="74"/>
      <c r="M958" s="75"/>
    </row>
    <row r="959" spans="1:13">
      <c r="A959" s="31">
        <v>957</v>
      </c>
      <c r="B959" s="31">
        <v>0</v>
      </c>
      <c r="C959" s="31">
        <v>0</v>
      </c>
      <c r="D959" s="31">
        <v>0</v>
      </c>
      <c r="E959" s="31">
        <v>0</v>
      </c>
      <c r="F959" s="31">
        <v>0</v>
      </c>
      <c r="G959" s="31">
        <v>0</v>
      </c>
      <c r="H959" s="31">
        <v>0</v>
      </c>
      <c r="I959" s="31">
        <v>0</v>
      </c>
      <c r="L959" s="74"/>
      <c r="M959" s="75"/>
    </row>
    <row r="960" spans="1:13">
      <c r="A960" s="31">
        <v>958</v>
      </c>
      <c r="B960" s="31">
        <v>0</v>
      </c>
      <c r="C960" s="31">
        <v>0</v>
      </c>
      <c r="D960" s="31">
        <v>0</v>
      </c>
      <c r="E960" s="31">
        <v>0</v>
      </c>
      <c r="F960" s="31">
        <v>0</v>
      </c>
      <c r="G960" s="31">
        <v>0</v>
      </c>
      <c r="H960" s="31">
        <v>0</v>
      </c>
      <c r="I960" s="31">
        <v>0</v>
      </c>
      <c r="L960" s="74"/>
      <c r="M960" s="75"/>
    </row>
    <row r="961" spans="1:13">
      <c r="A961" s="31">
        <v>959</v>
      </c>
      <c r="B961" s="31">
        <v>0</v>
      </c>
      <c r="C961" s="31">
        <v>0</v>
      </c>
      <c r="D961" s="31">
        <v>0</v>
      </c>
      <c r="E961" s="31">
        <v>0</v>
      </c>
      <c r="F961" s="31">
        <v>0</v>
      </c>
      <c r="G961" s="31">
        <v>0</v>
      </c>
      <c r="H961" s="31">
        <v>0</v>
      </c>
      <c r="I961" s="31">
        <v>0</v>
      </c>
      <c r="L961" s="74"/>
      <c r="M961" s="75"/>
    </row>
    <row r="962" spans="1:13">
      <c r="A962" s="31">
        <v>960</v>
      </c>
      <c r="B962" s="31">
        <v>0</v>
      </c>
      <c r="C962" s="31">
        <v>0</v>
      </c>
      <c r="D962" s="31">
        <v>0</v>
      </c>
      <c r="E962" s="31">
        <v>0</v>
      </c>
      <c r="F962" s="31">
        <v>0</v>
      </c>
      <c r="G962" s="31">
        <v>0</v>
      </c>
      <c r="H962" s="31">
        <v>0</v>
      </c>
      <c r="I962" s="31">
        <v>0</v>
      </c>
      <c r="L962" s="74"/>
      <c r="M962" s="75"/>
    </row>
    <row r="963" spans="1:13">
      <c r="A963" s="31">
        <v>961</v>
      </c>
      <c r="B963" s="31">
        <v>0</v>
      </c>
      <c r="C963" s="31">
        <v>0</v>
      </c>
      <c r="D963" s="31">
        <v>0</v>
      </c>
      <c r="E963" s="31">
        <v>0</v>
      </c>
      <c r="F963" s="31">
        <v>0</v>
      </c>
      <c r="G963" s="31">
        <v>0</v>
      </c>
      <c r="H963" s="31">
        <v>0</v>
      </c>
      <c r="I963" s="31">
        <v>0</v>
      </c>
      <c r="L963" s="74"/>
      <c r="M963" s="75"/>
    </row>
    <row r="964" spans="1:13">
      <c r="A964" s="31">
        <v>962</v>
      </c>
      <c r="B964" s="31">
        <v>0</v>
      </c>
      <c r="C964" s="31">
        <v>0</v>
      </c>
      <c r="D964" s="31">
        <v>0</v>
      </c>
      <c r="E964" s="31">
        <v>0</v>
      </c>
      <c r="F964" s="31">
        <v>0</v>
      </c>
      <c r="G964" s="31">
        <v>0</v>
      </c>
      <c r="H964" s="31">
        <v>0</v>
      </c>
      <c r="I964" s="31">
        <v>0</v>
      </c>
      <c r="L964" s="74"/>
      <c r="M964" s="75"/>
    </row>
    <row r="965" spans="1:13">
      <c r="A965" s="31">
        <v>963</v>
      </c>
      <c r="B965" s="31">
        <v>0</v>
      </c>
      <c r="C965" s="31">
        <v>0</v>
      </c>
      <c r="D965" s="31">
        <v>0</v>
      </c>
      <c r="E965" s="31">
        <v>0</v>
      </c>
      <c r="F965" s="31">
        <v>0</v>
      </c>
      <c r="G965" s="31">
        <v>0</v>
      </c>
      <c r="H965" s="31">
        <v>0</v>
      </c>
      <c r="I965" s="31">
        <v>0</v>
      </c>
      <c r="L965" s="74"/>
      <c r="M965" s="75"/>
    </row>
    <row r="966" spans="1:13">
      <c r="A966" s="31">
        <v>964</v>
      </c>
      <c r="B966" s="31">
        <v>0</v>
      </c>
      <c r="C966" s="31">
        <v>0</v>
      </c>
      <c r="D966" s="31">
        <v>0</v>
      </c>
      <c r="E966" s="31">
        <v>0</v>
      </c>
      <c r="F966" s="31">
        <v>0</v>
      </c>
      <c r="G966" s="31">
        <v>0</v>
      </c>
      <c r="H966" s="31">
        <v>0</v>
      </c>
      <c r="I966" s="31">
        <v>0</v>
      </c>
      <c r="L966" s="74"/>
      <c r="M966" s="75"/>
    </row>
    <row r="967" spans="1:13">
      <c r="A967" s="31">
        <v>965</v>
      </c>
      <c r="B967" s="31">
        <v>0</v>
      </c>
      <c r="C967" s="31">
        <v>0</v>
      </c>
      <c r="D967" s="31">
        <v>0</v>
      </c>
      <c r="E967" s="31">
        <v>0</v>
      </c>
      <c r="F967" s="31">
        <v>0</v>
      </c>
      <c r="G967" s="31">
        <v>0</v>
      </c>
      <c r="H967" s="31">
        <v>0</v>
      </c>
      <c r="I967" s="31">
        <v>0</v>
      </c>
      <c r="L967" s="74"/>
      <c r="M967" s="75"/>
    </row>
    <row r="968" spans="1:13">
      <c r="A968" s="31">
        <v>966</v>
      </c>
      <c r="B968" s="31">
        <v>0</v>
      </c>
      <c r="C968" s="31">
        <v>0</v>
      </c>
      <c r="D968" s="31">
        <v>0</v>
      </c>
      <c r="E968" s="31">
        <v>0</v>
      </c>
      <c r="F968" s="31">
        <v>0</v>
      </c>
      <c r="G968" s="31">
        <v>0</v>
      </c>
      <c r="H968" s="31">
        <v>0</v>
      </c>
      <c r="I968" s="31">
        <v>0</v>
      </c>
      <c r="L968" s="74"/>
      <c r="M968" s="75"/>
    </row>
    <row r="969" spans="1:13">
      <c r="A969" s="31">
        <v>967</v>
      </c>
      <c r="B969" s="31">
        <v>0</v>
      </c>
      <c r="C969" s="31">
        <v>0</v>
      </c>
      <c r="D969" s="31">
        <v>0</v>
      </c>
      <c r="E969" s="31">
        <v>0</v>
      </c>
      <c r="F969" s="31">
        <v>0</v>
      </c>
      <c r="G969" s="31">
        <v>0</v>
      </c>
      <c r="H969" s="31">
        <v>0</v>
      </c>
      <c r="I969" s="31">
        <v>0</v>
      </c>
      <c r="L969" s="74"/>
      <c r="M969" s="75"/>
    </row>
    <row r="970" spans="1:13">
      <c r="A970" s="31">
        <v>968</v>
      </c>
      <c r="B970" s="31">
        <v>0</v>
      </c>
      <c r="C970" s="31">
        <v>0</v>
      </c>
      <c r="D970" s="31">
        <v>0</v>
      </c>
      <c r="E970" s="31">
        <v>0</v>
      </c>
      <c r="F970" s="31">
        <v>0</v>
      </c>
      <c r="G970" s="31">
        <v>0</v>
      </c>
      <c r="H970" s="31">
        <v>0</v>
      </c>
      <c r="I970" s="31">
        <v>0</v>
      </c>
      <c r="L970" s="74"/>
      <c r="M970" s="75"/>
    </row>
    <row r="971" spans="1:13">
      <c r="A971" s="31">
        <v>969</v>
      </c>
      <c r="B971" s="31">
        <v>0</v>
      </c>
      <c r="C971" s="31">
        <v>0</v>
      </c>
      <c r="D971" s="31">
        <v>0</v>
      </c>
      <c r="E971" s="31">
        <v>0</v>
      </c>
      <c r="F971" s="31">
        <v>0</v>
      </c>
      <c r="G971" s="31">
        <v>0</v>
      </c>
      <c r="H971" s="31">
        <v>0</v>
      </c>
      <c r="I971" s="31">
        <v>0</v>
      </c>
      <c r="L971" s="74"/>
      <c r="M971" s="75"/>
    </row>
    <row r="972" spans="1:13">
      <c r="A972" s="31">
        <v>970</v>
      </c>
      <c r="B972" s="31">
        <v>0</v>
      </c>
      <c r="C972" s="31">
        <v>0</v>
      </c>
      <c r="D972" s="31">
        <v>0</v>
      </c>
      <c r="E972" s="31">
        <v>0</v>
      </c>
      <c r="F972" s="31">
        <v>0</v>
      </c>
      <c r="G972" s="31">
        <v>0</v>
      </c>
      <c r="H972" s="31">
        <v>0</v>
      </c>
      <c r="I972" s="31">
        <v>0</v>
      </c>
      <c r="L972" s="74"/>
      <c r="M972" s="75"/>
    </row>
    <row r="973" spans="1:13">
      <c r="A973" s="31">
        <v>971</v>
      </c>
      <c r="B973" s="31">
        <v>0</v>
      </c>
      <c r="C973" s="31">
        <v>0</v>
      </c>
      <c r="D973" s="31">
        <v>0</v>
      </c>
      <c r="E973" s="31">
        <v>0</v>
      </c>
      <c r="F973" s="31">
        <v>0</v>
      </c>
      <c r="G973" s="31">
        <v>0</v>
      </c>
      <c r="H973" s="31">
        <v>0</v>
      </c>
      <c r="I973" s="31">
        <v>0</v>
      </c>
      <c r="L973" s="74"/>
      <c r="M973" s="75"/>
    </row>
    <row r="974" spans="1:13">
      <c r="A974" s="31">
        <v>972</v>
      </c>
      <c r="B974" s="31">
        <v>0</v>
      </c>
      <c r="C974" s="31">
        <v>0</v>
      </c>
      <c r="D974" s="31">
        <v>0</v>
      </c>
      <c r="E974" s="31">
        <v>0</v>
      </c>
      <c r="F974" s="31">
        <v>0</v>
      </c>
      <c r="G974" s="31">
        <v>0</v>
      </c>
      <c r="H974" s="31">
        <v>0</v>
      </c>
      <c r="I974" s="31">
        <v>0</v>
      </c>
      <c r="L974" s="74"/>
      <c r="M974" s="75"/>
    </row>
    <row r="975" spans="1:13">
      <c r="A975" s="31">
        <v>973</v>
      </c>
      <c r="B975" s="31">
        <v>0</v>
      </c>
      <c r="C975" s="31">
        <v>0</v>
      </c>
      <c r="D975" s="31">
        <v>0</v>
      </c>
      <c r="E975" s="31">
        <v>0</v>
      </c>
      <c r="F975" s="31">
        <v>0</v>
      </c>
      <c r="G975" s="31">
        <v>0</v>
      </c>
      <c r="H975" s="31">
        <v>0</v>
      </c>
      <c r="I975" s="31">
        <v>0</v>
      </c>
      <c r="L975" s="74"/>
      <c r="M975" s="75"/>
    </row>
    <row r="976" spans="1:13">
      <c r="A976" s="31">
        <v>974</v>
      </c>
      <c r="B976" s="31">
        <v>0</v>
      </c>
      <c r="C976" s="31">
        <v>0</v>
      </c>
      <c r="D976" s="31">
        <v>0</v>
      </c>
      <c r="E976" s="31">
        <v>0</v>
      </c>
      <c r="F976" s="31">
        <v>0</v>
      </c>
      <c r="G976" s="31">
        <v>0</v>
      </c>
      <c r="H976" s="31">
        <v>0</v>
      </c>
      <c r="I976" s="31">
        <v>0</v>
      </c>
      <c r="L976" s="74"/>
      <c r="M976" s="75"/>
    </row>
    <row r="977" spans="1:13">
      <c r="A977" s="31">
        <v>975</v>
      </c>
      <c r="B977" s="31">
        <v>0</v>
      </c>
      <c r="C977" s="31">
        <v>0</v>
      </c>
      <c r="D977" s="31">
        <v>0</v>
      </c>
      <c r="E977" s="31">
        <v>0</v>
      </c>
      <c r="F977" s="31">
        <v>0</v>
      </c>
      <c r="G977" s="31">
        <v>0</v>
      </c>
      <c r="H977" s="31">
        <v>0</v>
      </c>
      <c r="I977" s="31">
        <v>0</v>
      </c>
      <c r="L977" s="74"/>
      <c r="M977" s="75"/>
    </row>
    <row r="978" spans="1:13">
      <c r="A978" s="31">
        <v>976</v>
      </c>
      <c r="B978" s="31">
        <v>0</v>
      </c>
      <c r="C978" s="31">
        <v>0</v>
      </c>
      <c r="D978" s="31">
        <v>0</v>
      </c>
      <c r="E978" s="31">
        <v>0</v>
      </c>
      <c r="F978" s="31">
        <v>0</v>
      </c>
      <c r="G978" s="31">
        <v>0</v>
      </c>
      <c r="H978" s="31">
        <v>0</v>
      </c>
      <c r="I978" s="31">
        <v>0</v>
      </c>
      <c r="L978" s="74"/>
      <c r="M978" s="75"/>
    </row>
    <row r="979" spans="1:13">
      <c r="A979" s="31">
        <v>977</v>
      </c>
      <c r="B979" s="31">
        <v>0</v>
      </c>
      <c r="C979" s="31">
        <v>0</v>
      </c>
      <c r="D979" s="31">
        <v>0</v>
      </c>
      <c r="E979" s="31">
        <v>0</v>
      </c>
      <c r="F979" s="31">
        <v>0</v>
      </c>
      <c r="G979" s="31">
        <v>0</v>
      </c>
      <c r="H979" s="31">
        <v>0</v>
      </c>
      <c r="I979" s="31">
        <v>0</v>
      </c>
      <c r="L979" s="74"/>
      <c r="M979" s="75"/>
    </row>
    <row r="980" spans="1:13">
      <c r="A980" s="31">
        <v>978</v>
      </c>
      <c r="B980" s="31">
        <v>0</v>
      </c>
      <c r="C980" s="31">
        <v>0</v>
      </c>
      <c r="D980" s="31">
        <v>0</v>
      </c>
      <c r="E980" s="31">
        <v>0</v>
      </c>
      <c r="F980" s="31">
        <v>0</v>
      </c>
      <c r="G980" s="31">
        <v>0</v>
      </c>
      <c r="H980" s="31">
        <v>0</v>
      </c>
      <c r="I980" s="31">
        <v>0</v>
      </c>
      <c r="L980" s="74"/>
      <c r="M980" s="75"/>
    </row>
    <row r="981" spans="1:13">
      <c r="A981" s="31">
        <v>979</v>
      </c>
      <c r="B981" s="31">
        <v>0</v>
      </c>
      <c r="C981" s="31">
        <v>0</v>
      </c>
      <c r="D981" s="31">
        <v>0</v>
      </c>
      <c r="E981" s="31">
        <v>0</v>
      </c>
      <c r="F981" s="31">
        <v>0</v>
      </c>
      <c r="G981" s="31">
        <v>0</v>
      </c>
      <c r="H981" s="31">
        <v>0</v>
      </c>
      <c r="I981" s="31">
        <v>0</v>
      </c>
      <c r="L981" s="74"/>
      <c r="M981" s="75"/>
    </row>
    <row r="982" spans="1:13">
      <c r="A982" s="31">
        <v>980</v>
      </c>
      <c r="B982" s="31">
        <v>0</v>
      </c>
      <c r="C982" s="31">
        <v>0</v>
      </c>
      <c r="D982" s="31">
        <v>0</v>
      </c>
      <c r="E982" s="31">
        <v>0</v>
      </c>
      <c r="F982" s="31">
        <v>0</v>
      </c>
      <c r="G982" s="31">
        <v>0</v>
      </c>
      <c r="H982" s="31">
        <v>0</v>
      </c>
      <c r="I982" s="31">
        <v>0</v>
      </c>
      <c r="L982" s="74"/>
      <c r="M982" s="75"/>
    </row>
    <row r="983" spans="1:13">
      <c r="A983" s="31">
        <v>981</v>
      </c>
      <c r="B983" s="31">
        <v>0</v>
      </c>
      <c r="C983" s="31">
        <v>0</v>
      </c>
      <c r="D983" s="31">
        <v>0</v>
      </c>
      <c r="E983" s="31">
        <v>0</v>
      </c>
      <c r="F983" s="31">
        <v>0</v>
      </c>
      <c r="G983" s="31">
        <v>0</v>
      </c>
      <c r="H983" s="31">
        <v>0</v>
      </c>
      <c r="I983" s="31">
        <v>0</v>
      </c>
      <c r="L983" s="74"/>
      <c r="M983" s="75"/>
    </row>
    <row r="984" spans="1:13">
      <c r="A984" s="31">
        <v>982</v>
      </c>
      <c r="B984" s="31">
        <v>0</v>
      </c>
      <c r="C984" s="31">
        <v>0</v>
      </c>
      <c r="D984" s="31">
        <v>0</v>
      </c>
      <c r="E984" s="31">
        <v>0</v>
      </c>
      <c r="F984" s="31">
        <v>0</v>
      </c>
      <c r="G984" s="31">
        <v>0</v>
      </c>
      <c r="H984" s="31">
        <v>0</v>
      </c>
      <c r="I984" s="31">
        <v>0</v>
      </c>
      <c r="L984" s="74"/>
      <c r="M984" s="75"/>
    </row>
    <row r="985" spans="1:13">
      <c r="A985" s="31">
        <v>983</v>
      </c>
      <c r="B985" s="31">
        <v>0</v>
      </c>
      <c r="C985" s="31">
        <v>0</v>
      </c>
      <c r="D985" s="31">
        <v>0</v>
      </c>
      <c r="E985" s="31">
        <v>0</v>
      </c>
      <c r="F985" s="31">
        <v>0</v>
      </c>
      <c r="G985" s="31">
        <v>0</v>
      </c>
      <c r="H985" s="31">
        <v>0</v>
      </c>
      <c r="I985" s="31">
        <v>0</v>
      </c>
      <c r="L985" s="74"/>
      <c r="M985" s="75"/>
    </row>
    <row r="986" spans="1:13">
      <c r="A986" s="31">
        <v>984</v>
      </c>
      <c r="B986" s="31">
        <v>0</v>
      </c>
      <c r="C986" s="31">
        <v>0</v>
      </c>
      <c r="D986" s="31">
        <v>0</v>
      </c>
      <c r="E986" s="31">
        <v>0</v>
      </c>
      <c r="F986" s="31">
        <v>0</v>
      </c>
      <c r="G986" s="31">
        <v>0</v>
      </c>
      <c r="H986" s="31">
        <v>0</v>
      </c>
      <c r="I986" s="31">
        <v>0</v>
      </c>
      <c r="L986" s="74"/>
      <c r="M986" s="75"/>
    </row>
    <row r="987" spans="1:13">
      <c r="A987" s="31">
        <v>985</v>
      </c>
      <c r="B987" s="31">
        <v>0</v>
      </c>
      <c r="C987" s="31">
        <v>0</v>
      </c>
      <c r="D987" s="31">
        <v>0</v>
      </c>
      <c r="E987" s="31">
        <v>0</v>
      </c>
      <c r="F987" s="31">
        <v>0</v>
      </c>
      <c r="G987" s="31">
        <v>0</v>
      </c>
      <c r="H987" s="31">
        <v>0</v>
      </c>
      <c r="I987" s="31">
        <v>0</v>
      </c>
      <c r="L987" s="74"/>
      <c r="M987" s="75"/>
    </row>
    <row r="988" spans="1:13">
      <c r="A988" s="31">
        <v>986</v>
      </c>
      <c r="B988" s="31">
        <v>0</v>
      </c>
      <c r="C988" s="31">
        <v>0</v>
      </c>
      <c r="D988" s="31">
        <v>0</v>
      </c>
      <c r="E988" s="31">
        <v>0</v>
      </c>
      <c r="F988" s="31">
        <v>0</v>
      </c>
      <c r="G988" s="31">
        <v>0</v>
      </c>
      <c r="H988" s="31">
        <v>0</v>
      </c>
      <c r="I988" s="31">
        <v>0</v>
      </c>
      <c r="L988" s="74"/>
      <c r="M988" s="75"/>
    </row>
    <row r="989" spans="1:13">
      <c r="A989" s="31">
        <v>987</v>
      </c>
      <c r="B989" s="31">
        <v>0</v>
      </c>
      <c r="C989" s="31">
        <v>0</v>
      </c>
      <c r="D989" s="31">
        <v>0</v>
      </c>
      <c r="E989" s="31">
        <v>0</v>
      </c>
      <c r="F989" s="31">
        <v>0</v>
      </c>
      <c r="G989" s="31">
        <v>0</v>
      </c>
      <c r="H989" s="31">
        <v>0</v>
      </c>
      <c r="I989" s="31">
        <v>0</v>
      </c>
      <c r="L989" s="74"/>
      <c r="M989" s="75"/>
    </row>
    <row r="990" spans="1:13">
      <c r="A990" s="31">
        <v>988</v>
      </c>
      <c r="B990" s="31">
        <v>0</v>
      </c>
      <c r="C990" s="31">
        <v>0</v>
      </c>
      <c r="D990" s="31">
        <v>0</v>
      </c>
      <c r="E990" s="31">
        <v>0</v>
      </c>
      <c r="F990" s="31">
        <v>0</v>
      </c>
      <c r="G990" s="31">
        <v>0</v>
      </c>
      <c r="H990" s="31">
        <v>0</v>
      </c>
      <c r="I990" s="31">
        <v>0</v>
      </c>
      <c r="L990" s="74"/>
      <c r="M990" s="75"/>
    </row>
    <row r="991" spans="1:13">
      <c r="A991" s="31">
        <v>989</v>
      </c>
      <c r="B991" s="31">
        <v>0</v>
      </c>
      <c r="C991" s="31">
        <v>0</v>
      </c>
      <c r="D991" s="31">
        <v>0</v>
      </c>
      <c r="E991" s="31">
        <v>0</v>
      </c>
      <c r="F991" s="31">
        <v>0</v>
      </c>
      <c r="G991" s="31">
        <v>0</v>
      </c>
      <c r="H991" s="31">
        <v>0</v>
      </c>
      <c r="I991" s="31">
        <v>0</v>
      </c>
      <c r="L991" s="74"/>
      <c r="M991" s="75"/>
    </row>
    <row r="992" spans="1:13">
      <c r="A992" s="31">
        <v>990</v>
      </c>
      <c r="B992" s="31">
        <v>0</v>
      </c>
      <c r="C992" s="31">
        <v>0</v>
      </c>
      <c r="D992" s="31">
        <v>0</v>
      </c>
      <c r="E992" s="31">
        <v>0</v>
      </c>
      <c r="F992" s="31">
        <v>0</v>
      </c>
      <c r="G992" s="31">
        <v>0</v>
      </c>
      <c r="H992" s="31">
        <v>0</v>
      </c>
      <c r="I992" s="31">
        <v>0</v>
      </c>
      <c r="L992" s="74"/>
      <c r="M992" s="75"/>
    </row>
    <row r="993" spans="1:13">
      <c r="A993" s="31">
        <v>991</v>
      </c>
      <c r="B993" s="31">
        <v>0</v>
      </c>
      <c r="C993" s="31">
        <v>0</v>
      </c>
      <c r="D993" s="31">
        <v>0</v>
      </c>
      <c r="E993" s="31">
        <v>0</v>
      </c>
      <c r="F993" s="31">
        <v>0</v>
      </c>
      <c r="G993" s="31">
        <v>0</v>
      </c>
      <c r="H993" s="31">
        <v>0</v>
      </c>
      <c r="I993" s="31">
        <v>0</v>
      </c>
      <c r="L993" s="74"/>
      <c r="M993" s="75"/>
    </row>
    <row r="994" spans="1:13">
      <c r="A994" s="31">
        <v>992</v>
      </c>
      <c r="B994" s="31">
        <v>0</v>
      </c>
      <c r="C994" s="31">
        <v>0</v>
      </c>
      <c r="D994" s="31">
        <v>0</v>
      </c>
      <c r="E994" s="31">
        <v>0</v>
      </c>
      <c r="F994" s="31">
        <v>0</v>
      </c>
      <c r="G994" s="31">
        <v>0</v>
      </c>
      <c r="H994" s="31">
        <v>0</v>
      </c>
      <c r="I994" s="31">
        <v>0</v>
      </c>
      <c r="L994" s="74"/>
      <c r="M994" s="75"/>
    </row>
    <row r="995" spans="1:13">
      <c r="A995" s="31">
        <v>993</v>
      </c>
      <c r="B995" s="31">
        <v>0</v>
      </c>
      <c r="C995" s="31">
        <v>0</v>
      </c>
      <c r="D995" s="31">
        <v>0</v>
      </c>
      <c r="E995" s="31">
        <v>0</v>
      </c>
      <c r="F995" s="31">
        <v>0</v>
      </c>
      <c r="G995" s="31">
        <v>0</v>
      </c>
      <c r="H995" s="31">
        <v>0</v>
      </c>
      <c r="I995" s="31">
        <v>0</v>
      </c>
      <c r="L995" s="74"/>
      <c r="M995" s="75"/>
    </row>
    <row r="996" spans="1:13">
      <c r="A996" s="31">
        <v>994</v>
      </c>
      <c r="B996" s="31">
        <v>0</v>
      </c>
      <c r="C996" s="31">
        <v>0</v>
      </c>
      <c r="D996" s="31">
        <v>0</v>
      </c>
      <c r="E996" s="31">
        <v>0</v>
      </c>
      <c r="F996" s="31">
        <v>0</v>
      </c>
      <c r="G996" s="31">
        <v>0</v>
      </c>
      <c r="H996" s="31">
        <v>0</v>
      </c>
      <c r="I996" s="31">
        <v>0</v>
      </c>
      <c r="L996" s="74"/>
      <c r="M996" s="75"/>
    </row>
    <row r="997" spans="1:13">
      <c r="A997" s="31">
        <v>995</v>
      </c>
      <c r="B997" s="31">
        <v>0</v>
      </c>
      <c r="C997" s="31">
        <v>0</v>
      </c>
      <c r="D997" s="31">
        <v>0</v>
      </c>
      <c r="E997" s="31">
        <v>0</v>
      </c>
      <c r="F997" s="31">
        <v>0</v>
      </c>
      <c r="G997" s="31">
        <v>0</v>
      </c>
      <c r="H997" s="31">
        <v>0</v>
      </c>
      <c r="I997" s="31">
        <v>0</v>
      </c>
      <c r="L997" s="74"/>
      <c r="M997" s="75"/>
    </row>
    <row r="998" spans="1:13">
      <c r="A998" s="31">
        <v>996</v>
      </c>
      <c r="B998" s="31">
        <v>0</v>
      </c>
      <c r="C998" s="31">
        <v>0</v>
      </c>
      <c r="D998" s="31">
        <v>0</v>
      </c>
      <c r="E998" s="31">
        <v>0</v>
      </c>
      <c r="F998" s="31">
        <v>0</v>
      </c>
      <c r="G998" s="31">
        <v>0</v>
      </c>
      <c r="H998" s="31">
        <v>0</v>
      </c>
      <c r="I998" s="31">
        <v>0</v>
      </c>
      <c r="L998" s="74"/>
      <c r="M998" s="75"/>
    </row>
    <row r="999" spans="1:13">
      <c r="A999" s="31">
        <v>997</v>
      </c>
      <c r="B999" s="31">
        <v>0</v>
      </c>
      <c r="C999" s="31">
        <v>0</v>
      </c>
      <c r="D999" s="31">
        <v>0</v>
      </c>
      <c r="E999" s="31">
        <v>0</v>
      </c>
      <c r="F999" s="31">
        <v>0</v>
      </c>
      <c r="G999" s="31">
        <v>0</v>
      </c>
      <c r="H999" s="31">
        <v>0</v>
      </c>
      <c r="I999" s="31">
        <v>0</v>
      </c>
      <c r="L999" s="74"/>
      <c r="M999" s="75"/>
    </row>
    <row r="1000" spans="1:13">
      <c r="A1000" s="31">
        <v>998</v>
      </c>
      <c r="B1000" s="31">
        <v>0</v>
      </c>
      <c r="C1000" s="31">
        <v>0</v>
      </c>
      <c r="D1000" s="31">
        <v>0</v>
      </c>
      <c r="E1000" s="31">
        <v>0</v>
      </c>
      <c r="F1000" s="31">
        <v>0</v>
      </c>
      <c r="G1000" s="31">
        <v>0</v>
      </c>
      <c r="H1000" s="31">
        <v>0</v>
      </c>
      <c r="I1000" s="31">
        <v>0</v>
      </c>
      <c r="L1000" s="74"/>
      <c r="M1000" s="75"/>
    </row>
    <row r="1001" spans="1:13">
      <c r="A1001" s="31">
        <v>999</v>
      </c>
      <c r="B1001" s="31">
        <v>0</v>
      </c>
      <c r="C1001" s="31">
        <v>0</v>
      </c>
      <c r="D1001" s="31">
        <v>0</v>
      </c>
      <c r="E1001" s="31">
        <v>0</v>
      </c>
      <c r="F1001" s="31">
        <v>0</v>
      </c>
      <c r="G1001" s="31">
        <v>0</v>
      </c>
      <c r="H1001" s="31">
        <v>0</v>
      </c>
      <c r="I1001" s="31">
        <v>0</v>
      </c>
      <c r="L1001" s="74"/>
      <c r="M1001" s="75"/>
    </row>
    <row r="1002" spans="1:13">
      <c r="A1002" s="31">
        <v>1000</v>
      </c>
      <c r="B1002" s="31">
        <v>0</v>
      </c>
      <c r="C1002" s="31">
        <v>0</v>
      </c>
      <c r="D1002" s="31">
        <v>0</v>
      </c>
      <c r="E1002" s="31">
        <v>0</v>
      </c>
      <c r="F1002" s="31">
        <v>0</v>
      </c>
      <c r="G1002" s="31">
        <v>0</v>
      </c>
      <c r="H1002" s="31">
        <v>0</v>
      </c>
      <c r="I1002" s="31">
        <v>0</v>
      </c>
      <c r="L1002" s="74"/>
      <c r="M1002" s="75"/>
    </row>
    <row r="1003" spans="1:13">
      <c r="A1003" s="31">
        <v>1001</v>
      </c>
      <c r="B1003" s="31">
        <v>0</v>
      </c>
      <c r="C1003" s="31">
        <v>0</v>
      </c>
      <c r="D1003" s="31">
        <v>0</v>
      </c>
      <c r="E1003" s="31">
        <v>0</v>
      </c>
      <c r="F1003" s="31">
        <v>0</v>
      </c>
      <c r="G1003" s="31">
        <v>0</v>
      </c>
      <c r="H1003" s="31">
        <v>0</v>
      </c>
      <c r="I1003" s="31">
        <v>0</v>
      </c>
      <c r="L1003" s="74"/>
      <c r="M1003" s="75"/>
    </row>
    <row r="1004" spans="1:13">
      <c r="A1004" s="31">
        <v>1002</v>
      </c>
      <c r="B1004" s="31">
        <v>0</v>
      </c>
      <c r="C1004" s="31">
        <v>0</v>
      </c>
      <c r="D1004" s="31">
        <v>0</v>
      </c>
      <c r="E1004" s="31">
        <v>0</v>
      </c>
      <c r="F1004" s="31">
        <v>0</v>
      </c>
      <c r="G1004" s="31">
        <v>0</v>
      </c>
      <c r="H1004" s="31">
        <v>0</v>
      </c>
      <c r="I1004" s="31">
        <v>0</v>
      </c>
      <c r="L1004" s="74"/>
      <c r="M1004" s="75"/>
    </row>
    <row r="1005" spans="1:13">
      <c r="A1005" s="31">
        <v>1003</v>
      </c>
      <c r="B1005" s="31">
        <v>0</v>
      </c>
      <c r="C1005" s="31">
        <v>0</v>
      </c>
      <c r="D1005" s="31">
        <v>0</v>
      </c>
      <c r="E1005" s="31">
        <v>0</v>
      </c>
      <c r="F1005" s="31">
        <v>0</v>
      </c>
      <c r="G1005" s="31">
        <v>0</v>
      </c>
      <c r="H1005" s="31">
        <v>0</v>
      </c>
      <c r="I1005" s="31">
        <v>0</v>
      </c>
      <c r="L1005" s="74"/>
      <c r="M1005" s="75"/>
    </row>
    <row r="1006" spans="1:13">
      <c r="A1006" s="31">
        <v>1004</v>
      </c>
      <c r="B1006" s="31">
        <v>0</v>
      </c>
      <c r="C1006" s="31">
        <v>0</v>
      </c>
      <c r="D1006" s="31">
        <v>0</v>
      </c>
      <c r="E1006" s="31">
        <v>0</v>
      </c>
      <c r="F1006" s="31">
        <v>0</v>
      </c>
      <c r="G1006" s="31">
        <v>0</v>
      </c>
      <c r="H1006" s="31">
        <v>0</v>
      </c>
      <c r="I1006" s="31">
        <v>0</v>
      </c>
      <c r="L1006" s="74"/>
      <c r="M1006" s="75"/>
    </row>
    <row r="1007" spans="1:13">
      <c r="A1007" s="31">
        <v>1005</v>
      </c>
      <c r="B1007" s="31">
        <v>0</v>
      </c>
      <c r="C1007" s="31">
        <v>0</v>
      </c>
      <c r="D1007" s="31">
        <v>0</v>
      </c>
      <c r="E1007" s="31">
        <v>0</v>
      </c>
      <c r="F1007" s="31">
        <v>0</v>
      </c>
      <c r="G1007" s="31">
        <v>0</v>
      </c>
      <c r="H1007" s="31">
        <v>0</v>
      </c>
      <c r="I1007" s="31">
        <v>0</v>
      </c>
      <c r="L1007" s="74"/>
      <c r="M1007" s="75"/>
    </row>
    <row r="1008" spans="1:13">
      <c r="A1008" s="31">
        <v>1006</v>
      </c>
      <c r="B1008" s="31">
        <v>0</v>
      </c>
      <c r="C1008" s="31">
        <v>0</v>
      </c>
      <c r="D1008" s="31">
        <v>0</v>
      </c>
      <c r="E1008" s="31">
        <v>0</v>
      </c>
      <c r="F1008" s="31">
        <v>0</v>
      </c>
      <c r="G1008" s="31">
        <v>0</v>
      </c>
      <c r="H1008" s="31">
        <v>0</v>
      </c>
      <c r="I1008" s="31">
        <v>0</v>
      </c>
      <c r="L1008" s="74"/>
      <c r="M1008" s="75"/>
    </row>
    <row r="1009" spans="1:13">
      <c r="A1009" s="31">
        <v>1007</v>
      </c>
      <c r="B1009" s="31">
        <v>0</v>
      </c>
      <c r="C1009" s="31">
        <v>0</v>
      </c>
      <c r="D1009" s="31">
        <v>0</v>
      </c>
      <c r="E1009" s="31">
        <v>0</v>
      </c>
      <c r="F1009" s="31">
        <v>0</v>
      </c>
      <c r="G1009" s="31">
        <v>0</v>
      </c>
      <c r="H1009" s="31">
        <v>0</v>
      </c>
      <c r="I1009" s="31">
        <v>0</v>
      </c>
      <c r="L1009" s="74"/>
      <c r="M1009" s="75"/>
    </row>
    <row r="1010" spans="1:13">
      <c r="A1010" s="31">
        <v>1008</v>
      </c>
      <c r="B1010" s="31">
        <v>0</v>
      </c>
      <c r="C1010" s="31">
        <v>0</v>
      </c>
      <c r="D1010" s="31">
        <v>0</v>
      </c>
      <c r="E1010" s="31">
        <v>0</v>
      </c>
      <c r="F1010" s="31">
        <v>0</v>
      </c>
      <c r="G1010" s="31">
        <v>0</v>
      </c>
      <c r="H1010" s="31">
        <v>0</v>
      </c>
      <c r="I1010" s="31">
        <v>0</v>
      </c>
      <c r="L1010" s="74"/>
      <c r="M1010" s="75"/>
    </row>
    <row r="1011" spans="1:13">
      <c r="A1011" s="31">
        <v>1009</v>
      </c>
      <c r="B1011" s="31">
        <v>0</v>
      </c>
      <c r="C1011" s="31">
        <v>0</v>
      </c>
      <c r="D1011" s="31">
        <v>0</v>
      </c>
      <c r="E1011" s="31">
        <v>0</v>
      </c>
      <c r="F1011" s="31">
        <v>0</v>
      </c>
      <c r="G1011" s="31">
        <v>0</v>
      </c>
      <c r="H1011" s="31">
        <v>0</v>
      </c>
      <c r="I1011" s="31">
        <v>0</v>
      </c>
      <c r="L1011" s="74"/>
      <c r="M1011" s="75"/>
    </row>
    <row r="1012" spans="1:13">
      <c r="A1012" s="31">
        <v>1010</v>
      </c>
      <c r="B1012" s="31">
        <v>0</v>
      </c>
      <c r="C1012" s="31">
        <v>0</v>
      </c>
      <c r="D1012" s="31">
        <v>0</v>
      </c>
      <c r="E1012" s="31">
        <v>0</v>
      </c>
      <c r="F1012" s="31">
        <v>0</v>
      </c>
      <c r="G1012" s="31">
        <v>0</v>
      </c>
      <c r="H1012" s="31">
        <v>0</v>
      </c>
      <c r="I1012" s="31">
        <v>0</v>
      </c>
      <c r="L1012" s="74"/>
      <c r="M1012" s="75"/>
    </row>
    <row r="1013" spans="1:13">
      <c r="A1013" s="31">
        <v>1011</v>
      </c>
      <c r="B1013" s="31">
        <v>0</v>
      </c>
      <c r="C1013" s="31">
        <v>0</v>
      </c>
      <c r="D1013" s="31">
        <v>0</v>
      </c>
      <c r="E1013" s="31">
        <v>0</v>
      </c>
      <c r="F1013" s="31">
        <v>0</v>
      </c>
      <c r="G1013" s="31">
        <v>0</v>
      </c>
      <c r="H1013" s="31">
        <v>0</v>
      </c>
      <c r="I1013" s="31">
        <v>0</v>
      </c>
      <c r="L1013" s="74"/>
      <c r="M1013" s="75"/>
    </row>
    <row r="1014" spans="1:13">
      <c r="A1014" s="31">
        <v>1012</v>
      </c>
      <c r="B1014" s="31">
        <v>0</v>
      </c>
      <c r="C1014" s="31">
        <v>0</v>
      </c>
      <c r="D1014" s="31">
        <v>0</v>
      </c>
      <c r="E1014" s="31">
        <v>0</v>
      </c>
      <c r="F1014" s="31">
        <v>0</v>
      </c>
      <c r="G1014" s="31">
        <v>0</v>
      </c>
      <c r="H1014" s="31">
        <v>0</v>
      </c>
      <c r="I1014" s="31">
        <v>0</v>
      </c>
      <c r="L1014" s="74"/>
      <c r="M1014" s="75"/>
    </row>
    <row r="1015" spans="1:13">
      <c r="A1015" s="31">
        <v>1013</v>
      </c>
      <c r="B1015" s="31">
        <v>0</v>
      </c>
      <c r="C1015" s="31">
        <v>0</v>
      </c>
      <c r="D1015" s="31">
        <v>0</v>
      </c>
      <c r="E1015" s="31">
        <v>0</v>
      </c>
      <c r="F1015" s="31">
        <v>0</v>
      </c>
      <c r="G1015" s="31">
        <v>0</v>
      </c>
      <c r="H1015" s="31">
        <v>0</v>
      </c>
      <c r="I1015" s="31">
        <v>0</v>
      </c>
      <c r="L1015" s="74"/>
      <c r="M1015" s="75"/>
    </row>
    <row r="1016" spans="1:13">
      <c r="A1016" s="31">
        <v>1014</v>
      </c>
      <c r="B1016" s="31">
        <v>0</v>
      </c>
      <c r="C1016" s="31">
        <v>0</v>
      </c>
      <c r="D1016" s="31">
        <v>0</v>
      </c>
      <c r="E1016" s="31">
        <v>0</v>
      </c>
      <c r="F1016" s="31">
        <v>0</v>
      </c>
      <c r="G1016" s="31">
        <v>0</v>
      </c>
      <c r="H1016" s="31">
        <v>0</v>
      </c>
      <c r="I1016" s="31">
        <v>0</v>
      </c>
      <c r="L1016" s="74"/>
      <c r="M1016" s="75"/>
    </row>
    <row r="1017" spans="1:13">
      <c r="A1017" s="31">
        <v>1015</v>
      </c>
      <c r="B1017" s="31">
        <v>0</v>
      </c>
      <c r="C1017" s="31">
        <v>0</v>
      </c>
      <c r="D1017" s="31">
        <v>0</v>
      </c>
      <c r="E1017" s="31">
        <v>0</v>
      </c>
      <c r="F1017" s="31">
        <v>0</v>
      </c>
      <c r="G1017" s="31">
        <v>0</v>
      </c>
      <c r="H1017" s="31">
        <v>0</v>
      </c>
      <c r="I1017" s="31">
        <v>0</v>
      </c>
      <c r="L1017" s="74"/>
      <c r="M1017" s="75"/>
    </row>
    <row r="1018" spans="1:13">
      <c r="A1018" s="31">
        <v>1016</v>
      </c>
      <c r="B1018" s="31">
        <v>0</v>
      </c>
      <c r="C1018" s="31">
        <v>0</v>
      </c>
      <c r="D1018" s="31">
        <v>0</v>
      </c>
      <c r="E1018" s="31">
        <v>0</v>
      </c>
      <c r="F1018" s="31">
        <v>0</v>
      </c>
      <c r="G1018" s="31">
        <v>0</v>
      </c>
      <c r="H1018" s="31">
        <v>0</v>
      </c>
      <c r="I1018" s="31">
        <v>0</v>
      </c>
      <c r="L1018" s="74"/>
      <c r="M1018" s="75"/>
    </row>
    <row r="1019" spans="1:13">
      <c r="A1019" s="31">
        <v>1017</v>
      </c>
      <c r="B1019" s="31">
        <v>0</v>
      </c>
      <c r="C1019" s="31">
        <v>0</v>
      </c>
      <c r="D1019" s="31">
        <v>0</v>
      </c>
      <c r="E1019" s="31">
        <v>0</v>
      </c>
      <c r="F1019" s="31">
        <v>0</v>
      </c>
      <c r="G1019" s="31">
        <v>0</v>
      </c>
      <c r="H1019" s="31">
        <v>0</v>
      </c>
      <c r="I1019" s="31">
        <v>0</v>
      </c>
      <c r="L1019" s="74"/>
      <c r="M1019" s="75"/>
    </row>
    <row r="1020" spans="1:13">
      <c r="A1020" s="31">
        <v>1018</v>
      </c>
      <c r="B1020" s="31">
        <v>0</v>
      </c>
      <c r="C1020" s="31">
        <v>0</v>
      </c>
      <c r="D1020" s="31">
        <v>0</v>
      </c>
      <c r="E1020" s="31">
        <v>0</v>
      </c>
      <c r="F1020" s="31">
        <v>0</v>
      </c>
      <c r="G1020" s="31">
        <v>0</v>
      </c>
      <c r="H1020" s="31">
        <v>0</v>
      </c>
      <c r="I1020" s="31">
        <v>0</v>
      </c>
      <c r="L1020" s="74"/>
      <c r="M1020" s="75"/>
    </row>
    <row r="1021" spans="1:13">
      <c r="A1021" s="31">
        <v>1019</v>
      </c>
      <c r="B1021" s="31">
        <v>0</v>
      </c>
      <c r="C1021" s="31">
        <v>0</v>
      </c>
      <c r="D1021" s="31">
        <v>0</v>
      </c>
      <c r="E1021" s="31">
        <v>0</v>
      </c>
      <c r="F1021" s="31">
        <v>0</v>
      </c>
      <c r="G1021" s="31">
        <v>0</v>
      </c>
      <c r="H1021" s="31">
        <v>0</v>
      </c>
      <c r="I1021" s="31">
        <v>0</v>
      </c>
      <c r="L1021" s="74"/>
      <c r="M1021" s="75"/>
    </row>
    <row r="1022" spans="1:13">
      <c r="A1022" s="31">
        <v>1020</v>
      </c>
      <c r="B1022" s="31">
        <v>0</v>
      </c>
      <c r="C1022" s="31">
        <v>0</v>
      </c>
      <c r="D1022" s="31">
        <v>0</v>
      </c>
      <c r="E1022" s="31">
        <v>0</v>
      </c>
      <c r="F1022" s="31">
        <v>0</v>
      </c>
      <c r="G1022" s="31">
        <v>0</v>
      </c>
      <c r="H1022" s="31">
        <v>0</v>
      </c>
      <c r="I1022" s="31">
        <v>0</v>
      </c>
      <c r="L1022" s="74"/>
      <c r="M1022" s="75"/>
    </row>
    <row r="1023" spans="1:13">
      <c r="A1023" s="31">
        <v>1021</v>
      </c>
      <c r="B1023" s="31">
        <v>0</v>
      </c>
      <c r="C1023" s="31">
        <v>0</v>
      </c>
      <c r="D1023" s="31">
        <v>0</v>
      </c>
      <c r="E1023" s="31">
        <v>0</v>
      </c>
      <c r="F1023" s="31">
        <v>0</v>
      </c>
      <c r="G1023" s="31">
        <v>0</v>
      </c>
      <c r="H1023" s="31">
        <v>0</v>
      </c>
      <c r="I1023" s="31">
        <v>0</v>
      </c>
      <c r="L1023" s="74"/>
      <c r="M1023" s="75"/>
    </row>
    <row r="1024" spans="1:13">
      <c r="A1024" s="31">
        <v>1022</v>
      </c>
      <c r="B1024" s="31">
        <v>0</v>
      </c>
      <c r="C1024" s="31">
        <v>0</v>
      </c>
      <c r="D1024" s="31">
        <v>0</v>
      </c>
      <c r="E1024" s="31">
        <v>0</v>
      </c>
      <c r="F1024" s="31">
        <v>0</v>
      </c>
      <c r="G1024" s="31">
        <v>0</v>
      </c>
      <c r="H1024" s="31">
        <v>0</v>
      </c>
      <c r="I1024" s="31">
        <v>0</v>
      </c>
      <c r="L1024" s="74"/>
      <c r="M1024" s="75"/>
    </row>
    <row r="1025" spans="1:13">
      <c r="A1025" s="31">
        <v>1023</v>
      </c>
      <c r="B1025" s="31">
        <v>0</v>
      </c>
      <c r="C1025" s="31">
        <v>0</v>
      </c>
      <c r="D1025" s="31">
        <v>0</v>
      </c>
      <c r="E1025" s="31">
        <v>0</v>
      </c>
      <c r="F1025" s="31">
        <v>0</v>
      </c>
      <c r="G1025" s="31">
        <v>0</v>
      </c>
      <c r="H1025" s="31">
        <v>0</v>
      </c>
      <c r="I1025" s="31">
        <v>0</v>
      </c>
      <c r="L1025" s="74"/>
      <c r="M1025" s="75"/>
    </row>
    <row r="1026" spans="1:13">
      <c r="A1026" s="31">
        <v>1024</v>
      </c>
      <c r="B1026" s="31">
        <v>322.73</v>
      </c>
      <c r="C1026" s="31">
        <v>339.49</v>
      </c>
      <c r="D1026" s="31">
        <v>371.49</v>
      </c>
      <c r="E1026" s="31">
        <v>0.3122</v>
      </c>
      <c r="F1026" s="31">
        <v>0.3284</v>
      </c>
      <c r="G1026" s="31">
        <v>339.4944</v>
      </c>
      <c r="H1026" s="31">
        <v>0.1977</v>
      </c>
      <c r="I1026" s="31">
        <v>0.4679</v>
      </c>
      <c r="L1026" s="74"/>
      <c r="M1026" s="75"/>
    </row>
    <row r="1029" spans="1:1">
      <c r="A1029" s="31" t="s">
        <v>300</v>
      </c>
    </row>
    <row r="1030" spans="1:16">
      <c r="A1030" s="31" t="s">
        <v>292</v>
      </c>
      <c r="B1030" s="31" t="s">
        <v>20</v>
      </c>
      <c r="C1030" s="31" t="s">
        <v>21</v>
      </c>
      <c r="D1030" s="31" t="s">
        <v>22</v>
      </c>
      <c r="E1030" s="31" t="s">
        <v>110</v>
      </c>
      <c r="F1030" s="31" t="s">
        <v>111</v>
      </c>
      <c r="G1030" s="31" t="s">
        <v>293</v>
      </c>
      <c r="H1030" s="31" t="s">
        <v>294</v>
      </c>
      <c r="I1030" s="31" t="s">
        <v>295</v>
      </c>
      <c r="J1030" s="31" t="s">
        <v>296</v>
      </c>
      <c r="K1030" s="31" t="s">
        <v>297</v>
      </c>
      <c r="L1030" s="31" t="s">
        <v>298</v>
      </c>
      <c r="M1030" s="31" t="s">
        <v>299</v>
      </c>
      <c r="N1030" s="31" t="s">
        <v>107</v>
      </c>
      <c r="O1030" s="31" t="s">
        <v>108</v>
      </c>
      <c r="P1030" s="31" t="s">
        <v>109</v>
      </c>
    </row>
    <row r="1031" spans="1:13">
      <c r="A1031" s="31">
        <v>1</v>
      </c>
      <c r="B1031" s="31">
        <v>87.36</v>
      </c>
      <c r="C1031" s="31">
        <v>58.08</v>
      </c>
      <c r="D1031" s="31">
        <v>34.49</v>
      </c>
      <c r="E1031" s="31">
        <v>0.4855</v>
      </c>
      <c r="F1031" s="31">
        <v>0.3228</v>
      </c>
      <c r="G1031" s="31">
        <v>58.0846</v>
      </c>
      <c r="H1031" s="31">
        <v>0.329</v>
      </c>
      <c r="I1031" s="31">
        <v>0.4922</v>
      </c>
      <c r="L1031" s="74"/>
      <c r="M1031" s="75"/>
    </row>
    <row r="1032" spans="1:13">
      <c r="A1032" s="31">
        <v>2</v>
      </c>
      <c r="B1032" s="31">
        <v>148</v>
      </c>
      <c r="C1032" s="31">
        <v>177.13</v>
      </c>
      <c r="D1032" s="31">
        <v>52.76</v>
      </c>
      <c r="E1032" s="31">
        <v>0.3916</v>
      </c>
      <c r="F1032" s="31">
        <v>0.4687</v>
      </c>
      <c r="G1032" s="31">
        <v>177.1317</v>
      </c>
      <c r="H1032" s="31">
        <v>0.1998</v>
      </c>
      <c r="I1032" s="31">
        <v>0.538</v>
      </c>
      <c r="L1032" s="74"/>
      <c r="M1032" s="75"/>
    </row>
    <row r="1033" spans="1:13">
      <c r="A1033" s="31">
        <v>3</v>
      </c>
      <c r="B1033" s="31">
        <v>93.91</v>
      </c>
      <c r="C1033" s="31">
        <v>150.07</v>
      </c>
      <c r="D1033" s="31">
        <v>63.45</v>
      </c>
      <c r="E1033" s="31">
        <v>0.3055</v>
      </c>
      <c r="F1033" s="31">
        <v>0.4882</v>
      </c>
      <c r="G1033" s="31">
        <v>150.0747</v>
      </c>
      <c r="H1033" s="31">
        <v>0.1482</v>
      </c>
      <c r="I1033" s="31">
        <v>0.5327</v>
      </c>
      <c r="L1033" s="74"/>
      <c r="M1033" s="75"/>
    </row>
    <row r="1034" spans="1:13">
      <c r="A1034" s="31">
        <v>4</v>
      </c>
      <c r="B1034" s="31">
        <v>121.54</v>
      </c>
      <c r="C1034" s="31">
        <v>160</v>
      </c>
      <c r="D1034" s="31">
        <v>204.58</v>
      </c>
      <c r="E1034" s="31">
        <v>0.25</v>
      </c>
      <c r="F1034" s="31">
        <v>0.3291</v>
      </c>
      <c r="G1034" s="31">
        <v>159.9995</v>
      </c>
      <c r="H1034" s="31">
        <v>0.1551</v>
      </c>
      <c r="I1034" s="31">
        <v>0.4593</v>
      </c>
      <c r="L1034" s="74"/>
      <c r="M1034" s="75"/>
    </row>
    <row r="1035" spans="1:13">
      <c r="A1035" s="31">
        <v>5</v>
      </c>
      <c r="B1035" s="31">
        <v>94.09</v>
      </c>
      <c r="C1035" s="31">
        <v>84.91</v>
      </c>
      <c r="D1035" s="31">
        <v>192.23</v>
      </c>
      <c r="E1035" s="31">
        <v>0.2535</v>
      </c>
      <c r="F1035" s="31">
        <v>0.2287</v>
      </c>
      <c r="G1035" s="31">
        <v>84.9075</v>
      </c>
      <c r="H1035" s="31">
        <v>0.1936</v>
      </c>
      <c r="I1035" s="31">
        <v>0.393</v>
      </c>
      <c r="L1035" s="74"/>
      <c r="M1035" s="75"/>
    </row>
    <row r="1036" spans="1:13">
      <c r="A1036" s="31">
        <v>6</v>
      </c>
      <c r="B1036" s="31">
        <v>136.05</v>
      </c>
      <c r="C1036" s="31">
        <v>106.12</v>
      </c>
      <c r="D1036" s="31">
        <v>194.67</v>
      </c>
      <c r="E1036" s="31">
        <v>0.3115</v>
      </c>
      <c r="F1036" s="31">
        <v>0.2429</v>
      </c>
      <c r="G1036" s="31">
        <v>106.1163</v>
      </c>
      <c r="H1036" s="31">
        <v>0.2354</v>
      </c>
      <c r="I1036" s="31">
        <v>0.4131</v>
      </c>
      <c r="L1036" s="74"/>
      <c r="M1036" s="75"/>
    </row>
    <row r="1037" spans="1:13">
      <c r="A1037" s="31">
        <v>7</v>
      </c>
      <c r="B1037" s="31">
        <v>322.73</v>
      </c>
      <c r="C1037" s="31">
        <v>339.5</v>
      </c>
      <c r="D1037" s="31">
        <v>371.48</v>
      </c>
      <c r="E1037" s="31">
        <v>0.3122</v>
      </c>
      <c r="F1037" s="31">
        <v>0.3284</v>
      </c>
      <c r="G1037" s="31">
        <v>339.4978</v>
      </c>
      <c r="H1037" s="31">
        <v>0.1977</v>
      </c>
      <c r="I1037" s="31">
        <v>0.4679</v>
      </c>
      <c r="L1037" s="74"/>
      <c r="M1037" s="75"/>
    </row>
    <row r="1038" spans="1:1">
      <c r="A1038" s="31" t="s">
        <v>301</v>
      </c>
    </row>
    <row r="1039" spans="1:16">
      <c r="A1039">
        <v>1</v>
      </c>
      <c r="B1039">
        <v>299.66</v>
      </c>
      <c r="C1039">
        <v>313.29</v>
      </c>
      <c r="D1039">
        <v>333.47</v>
      </c>
      <c r="E1039">
        <v>0.3166</v>
      </c>
      <c r="F1039">
        <v>0.331</v>
      </c>
      <c r="G1039">
        <v>313.2929</v>
      </c>
      <c r="H1039">
        <v>0.1998</v>
      </c>
      <c r="I1039">
        <v>0.47</v>
      </c>
      <c r="J1039">
        <v>6779</v>
      </c>
      <c r="K1039">
        <v>0.003</v>
      </c>
      <c r="L1039" s="76">
        <v>44014</v>
      </c>
      <c r="M1039" s="77">
        <v>0.814444444444444</v>
      </c>
      <c r="N1039">
        <v>-1</v>
      </c>
      <c r="O1039">
        <v>-1</v>
      </c>
      <c r="P1039">
        <v>-1</v>
      </c>
    </row>
    <row r="1040" spans="1:16">
      <c r="A1040">
        <v>2</v>
      </c>
      <c r="B1040">
        <v>193.69</v>
      </c>
      <c r="C1040">
        <v>203.7</v>
      </c>
      <c r="D1040">
        <v>216.93</v>
      </c>
      <c r="E1040">
        <v>0.3153</v>
      </c>
      <c r="F1040">
        <v>0.3316</v>
      </c>
      <c r="G1040">
        <v>203.6989</v>
      </c>
      <c r="H1040">
        <v>0.1987</v>
      </c>
      <c r="I1040">
        <v>0.4701</v>
      </c>
      <c r="J1040">
        <v>6546</v>
      </c>
      <c r="K1040">
        <v>0.003</v>
      </c>
      <c r="L1040" s="76">
        <v>44014</v>
      </c>
      <c r="M1040" s="77">
        <v>0.814444444444444</v>
      </c>
      <c r="N1040">
        <v>-1</v>
      </c>
      <c r="O1040">
        <v>-1</v>
      </c>
      <c r="P1040">
        <v>-1</v>
      </c>
    </row>
    <row r="1041" spans="1:16">
      <c r="A1041">
        <v>3</v>
      </c>
      <c r="B1041">
        <v>115.09</v>
      </c>
      <c r="C1041">
        <v>121.37</v>
      </c>
      <c r="D1041">
        <v>128.7</v>
      </c>
      <c r="E1041">
        <v>0.3152</v>
      </c>
      <c r="F1041">
        <v>0.3324</v>
      </c>
      <c r="G1041">
        <v>121.3651</v>
      </c>
      <c r="H1041">
        <v>0.1983</v>
      </c>
      <c r="I1041">
        <v>0.4705</v>
      </c>
      <c r="J1041">
        <v>6497</v>
      </c>
      <c r="K1041">
        <v>0.003</v>
      </c>
      <c r="L1041" s="76">
        <v>44014</v>
      </c>
      <c r="M1041" s="77">
        <v>0.814444444444444</v>
      </c>
      <c r="N1041">
        <v>-1</v>
      </c>
      <c r="O1041">
        <v>-1</v>
      </c>
      <c r="P1041">
        <v>-1</v>
      </c>
    </row>
    <row r="1042" spans="1:16">
      <c r="A1042">
        <v>4</v>
      </c>
      <c r="B1042">
        <v>62.38</v>
      </c>
      <c r="C1042">
        <v>65.31</v>
      </c>
      <c r="D1042">
        <v>69.31</v>
      </c>
      <c r="E1042">
        <v>0.3166</v>
      </c>
      <c r="F1042">
        <v>0.3315</v>
      </c>
      <c r="G1042">
        <v>65.314</v>
      </c>
      <c r="H1042">
        <v>0.1996</v>
      </c>
      <c r="I1042">
        <v>0.4703</v>
      </c>
      <c r="J1042">
        <v>6479</v>
      </c>
      <c r="K1042">
        <v>0.003</v>
      </c>
      <c r="L1042" s="76">
        <v>44014</v>
      </c>
      <c r="M1042" s="77">
        <v>0.814456018518519</v>
      </c>
      <c r="N1042">
        <v>-1</v>
      </c>
      <c r="O1042">
        <v>-1</v>
      </c>
      <c r="P1042">
        <v>-1</v>
      </c>
    </row>
    <row r="1043" spans="1:16">
      <c r="A1043">
        <v>5</v>
      </c>
      <c r="B1043">
        <v>25.6</v>
      </c>
      <c r="C1043">
        <v>27.24</v>
      </c>
      <c r="D1043">
        <v>29.68</v>
      </c>
      <c r="E1043">
        <v>0.3102</v>
      </c>
      <c r="F1043">
        <v>0.3301</v>
      </c>
      <c r="G1043">
        <v>27.2378</v>
      </c>
      <c r="H1043">
        <v>0.1957</v>
      </c>
      <c r="I1043">
        <v>0.4685</v>
      </c>
      <c r="J1043">
        <v>6455</v>
      </c>
      <c r="K1043">
        <v>0.003</v>
      </c>
      <c r="L1043" s="76">
        <v>44014</v>
      </c>
      <c r="M1043" s="77">
        <v>0.814456018518519</v>
      </c>
      <c r="N1043">
        <v>-1</v>
      </c>
      <c r="O1043">
        <v>-1</v>
      </c>
      <c r="P1043">
        <v>-1</v>
      </c>
    </row>
    <row r="1044" spans="1:16">
      <c r="A1044">
        <v>6</v>
      </c>
      <c r="B1044">
        <v>7.23</v>
      </c>
      <c r="C1044">
        <v>7.46</v>
      </c>
      <c r="D1044">
        <v>9.18</v>
      </c>
      <c r="E1044">
        <v>0.303</v>
      </c>
      <c r="F1044">
        <v>0.3126</v>
      </c>
      <c r="G1044">
        <v>7.4621</v>
      </c>
      <c r="H1044">
        <v>0.1972</v>
      </c>
      <c r="I1044">
        <v>0.4578</v>
      </c>
      <c r="J1044">
        <v>6455</v>
      </c>
      <c r="K1044">
        <v>0.003</v>
      </c>
      <c r="L1044" s="76">
        <v>44014</v>
      </c>
      <c r="M1044" s="77">
        <v>0.814456018518519</v>
      </c>
      <c r="N1044">
        <v>-1</v>
      </c>
      <c r="O1044">
        <v>-1</v>
      </c>
      <c r="P1044">
        <v>-1</v>
      </c>
    </row>
    <row r="1045" spans="1:16">
      <c r="A1045">
        <v>7</v>
      </c>
      <c r="B1045">
        <v>50.34</v>
      </c>
      <c r="C1045">
        <v>63.77</v>
      </c>
      <c r="D1045">
        <v>127.67</v>
      </c>
      <c r="E1045">
        <v>0.2082</v>
      </c>
      <c r="F1045">
        <v>0.2637</v>
      </c>
      <c r="G1045">
        <v>63.7665</v>
      </c>
      <c r="H1045">
        <v>0.1449</v>
      </c>
      <c r="I1045">
        <v>0.4129</v>
      </c>
      <c r="J1045">
        <v>6451</v>
      </c>
      <c r="K1045">
        <v>0.003</v>
      </c>
      <c r="L1045" s="76">
        <v>44014</v>
      </c>
      <c r="M1045" s="77">
        <v>0.814456018518519</v>
      </c>
      <c r="N1045">
        <v>-1</v>
      </c>
      <c r="O1045">
        <v>-1</v>
      </c>
      <c r="P1045">
        <v>-1</v>
      </c>
    </row>
    <row r="1046" spans="1:16">
      <c r="A1046">
        <v>8</v>
      </c>
      <c r="B1046">
        <v>100.06</v>
      </c>
      <c r="C1046">
        <v>60.36</v>
      </c>
      <c r="D1046">
        <v>105.22</v>
      </c>
      <c r="E1046">
        <v>0.3767</v>
      </c>
      <c r="F1046">
        <v>0.2272</v>
      </c>
      <c r="G1046">
        <v>60.3569</v>
      </c>
      <c r="H1046">
        <v>0.303</v>
      </c>
      <c r="I1046">
        <v>0.4112</v>
      </c>
      <c r="J1046">
        <v>6446</v>
      </c>
      <c r="K1046">
        <v>0.003</v>
      </c>
      <c r="L1046" s="76">
        <v>44014</v>
      </c>
      <c r="M1046" s="77">
        <v>0.814456018518519</v>
      </c>
      <c r="N1046">
        <v>-1</v>
      </c>
      <c r="O1046">
        <v>-1</v>
      </c>
      <c r="P1046">
        <v>-1</v>
      </c>
    </row>
    <row r="1047" spans="1:16">
      <c r="A1047">
        <v>9</v>
      </c>
      <c r="B1047">
        <v>201.76</v>
      </c>
      <c r="C1047">
        <v>221.26</v>
      </c>
      <c r="D1047">
        <v>27.78</v>
      </c>
      <c r="E1047">
        <v>0.4476</v>
      </c>
      <c r="F1047">
        <v>0.4908</v>
      </c>
      <c r="G1047">
        <v>221.2635</v>
      </c>
      <c r="H1047">
        <v>0.2239</v>
      </c>
      <c r="I1047">
        <v>0.5525</v>
      </c>
      <c r="J1047" t="s">
        <v>302</v>
      </c>
      <c r="K1047" t="s">
        <v>302</v>
      </c>
      <c r="L1047" s="76">
        <v>44014</v>
      </c>
      <c r="M1047" s="77">
        <v>0.814467592592593</v>
      </c>
      <c r="N1047">
        <v>-1</v>
      </c>
      <c r="O1047">
        <v>-1</v>
      </c>
      <c r="P1047">
        <v>-1</v>
      </c>
    </row>
    <row r="1048" spans="1:16">
      <c r="A1048">
        <v>10</v>
      </c>
      <c r="B1048">
        <v>70.6</v>
      </c>
      <c r="C1048">
        <v>36.57</v>
      </c>
      <c r="D1048">
        <v>15.01</v>
      </c>
      <c r="E1048">
        <v>0.5779</v>
      </c>
      <c r="F1048">
        <v>0.2993</v>
      </c>
      <c r="G1048">
        <v>36.5687</v>
      </c>
      <c r="H1048">
        <v>0.4252</v>
      </c>
      <c r="I1048">
        <v>0.4955</v>
      </c>
      <c r="J1048" t="s">
        <v>302</v>
      </c>
      <c r="K1048" t="s">
        <v>302</v>
      </c>
      <c r="L1048" s="76">
        <v>44014</v>
      </c>
      <c r="M1048" s="77">
        <v>0.814467592592593</v>
      </c>
      <c r="N1048">
        <v>-1</v>
      </c>
      <c r="O1048">
        <v>-1</v>
      </c>
      <c r="P1048">
        <v>-1</v>
      </c>
    </row>
    <row r="1049" spans="1:16">
      <c r="A1049">
        <v>11</v>
      </c>
      <c r="B1049">
        <v>46.16</v>
      </c>
      <c r="C1049">
        <v>79.96</v>
      </c>
      <c r="D1049">
        <v>29.87</v>
      </c>
      <c r="E1049">
        <v>0.2959</v>
      </c>
      <c r="F1049">
        <v>0.5126</v>
      </c>
      <c r="G1049">
        <v>79.9623</v>
      </c>
      <c r="H1049">
        <v>0.1383</v>
      </c>
      <c r="I1049">
        <v>0.539</v>
      </c>
      <c r="J1049" t="s">
        <v>302</v>
      </c>
      <c r="K1049" t="s">
        <v>302</v>
      </c>
      <c r="L1049" s="76">
        <v>44014</v>
      </c>
      <c r="M1049" s="77">
        <v>0.814467592592593</v>
      </c>
      <c r="N1049">
        <v>-1</v>
      </c>
      <c r="O1049">
        <v>-1</v>
      </c>
      <c r="P1049">
        <v>-1</v>
      </c>
    </row>
    <row r="1050" spans="1:16">
      <c r="A1050">
        <v>12</v>
      </c>
      <c r="B1050">
        <v>21.95</v>
      </c>
      <c r="C1050">
        <v>15.61</v>
      </c>
      <c r="D1050">
        <v>84.57</v>
      </c>
      <c r="E1050">
        <v>0.1797</v>
      </c>
      <c r="F1050">
        <v>0.1278</v>
      </c>
      <c r="G1050">
        <v>15.6121</v>
      </c>
      <c r="H1050">
        <v>0.1722</v>
      </c>
      <c r="I1050">
        <v>0.2756</v>
      </c>
      <c r="J1050" t="s">
        <v>302</v>
      </c>
      <c r="K1050" t="s">
        <v>302</v>
      </c>
      <c r="L1050" s="76">
        <v>44014</v>
      </c>
      <c r="M1050" s="77">
        <v>0.814467592592593</v>
      </c>
      <c r="N1050">
        <v>-1</v>
      </c>
      <c r="O1050">
        <v>-1</v>
      </c>
      <c r="P1050">
        <v>-1</v>
      </c>
    </row>
    <row r="1051" spans="1:16">
      <c r="A1051">
        <v>13</v>
      </c>
      <c r="B1051">
        <v>125.18</v>
      </c>
      <c r="C1051">
        <v>98.47</v>
      </c>
      <c r="D1051">
        <v>17.03</v>
      </c>
      <c r="E1051">
        <v>0.5201</v>
      </c>
      <c r="F1051">
        <v>0.4091</v>
      </c>
      <c r="G1051">
        <v>98.471</v>
      </c>
      <c r="H1051">
        <v>0.3029</v>
      </c>
      <c r="I1051">
        <v>0.536</v>
      </c>
      <c r="J1051">
        <v>6186</v>
      </c>
      <c r="K1051">
        <v>0.098</v>
      </c>
      <c r="L1051" s="76">
        <v>44014</v>
      </c>
      <c r="M1051" s="77">
        <v>0.814467592592593</v>
      </c>
      <c r="N1051">
        <v>-1</v>
      </c>
      <c r="O1051">
        <v>-1</v>
      </c>
      <c r="P1051">
        <v>-1</v>
      </c>
    </row>
    <row r="1052" spans="1:16">
      <c r="A1052">
        <v>14</v>
      </c>
      <c r="B1052">
        <v>40.64</v>
      </c>
      <c r="C1052">
        <v>35.51</v>
      </c>
      <c r="D1052">
        <v>123.1</v>
      </c>
      <c r="E1052">
        <v>0.204</v>
      </c>
      <c r="F1052">
        <v>0.1782</v>
      </c>
      <c r="G1052">
        <v>35.5136</v>
      </c>
      <c r="H1052">
        <v>0.1725</v>
      </c>
      <c r="I1052">
        <v>0.3391</v>
      </c>
      <c r="J1052">
        <v>6208</v>
      </c>
      <c r="K1052">
        <v>0.084</v>
      </c>
      <c r="L1052" s="76">
        <v>44014</v>
      </c>
      <c r="M1052" s="77">
        <v>0.814479166666667</v>
      </c>
      <c r="N1052">
        <v>-1</v>
      </c>
      <c r="O1052">
        <v>-1</v>
      </c>
      <c r="P1052">
        <v>-1</v>
      </c>
    </row>
    <row r="1053" spans="1:16">
      <c r="A1053">
        <v>15</v>
      </c>
      <c r="B1053">
        <v>92.37</v>
      </c>
      <c r="C1053">
        <v>59.79</v>
      </c>
      <c r="D1053">
        <v>46.84</v>
      </c>
      <c r="E1053">
        <v>0.4642</v>
      </c>
      <c r="F1053">
        <v>0.3004</v>
      </c>
      <c r="G1053">
        <v>59.7856</v>
      </c>
      <c r="H1053">
        <v>0.3271</v>
      </c>
      <c r="I1053">
        <v>0.4763</v>
      </c>
      <c r="J1053">
        <v>6179</v>
      </c>
      <c r="K1053">
        <v>0.099</v>
      </c>
      <c r="L1053" s="76">
        <v>44014</v>
      </c>
      <c r="M1053" s="77">
        <v>0.814479166666667</v>
      </c>
      <c r="N1053">
        <v>-1</v>
      </c>
      <c r="O1053">
        <v>-1</v>
      </c>
      <c r="P1053">
        <v>-1</v>
      </c>
    </row>
    <row r="1054" spans="1:16">
      <c r="A1054">
        <v>16</v>
      </c>
      <c r="B1054">
        <v>26.2</v>
      </c>
      <c r="C1054">
        <v>19.47</v>
      </c>
      <c r="D1054">
        <v>51.76</v>
      </c>
      <c r="E1054">
        <v>0.269</v>
      </c>
      <c r="F1054">
        <v>0.1998</v>
      </c>
      <c r="G1054">
        <v>19.4674</v>
      </c>
      <c r="H1054">
        <v>0.2214</v>
      </c>
      <c r="I1054">
        <v>0.37</v>
      </c>
      <c r="J1054">
        <v>6231</v>
      </c>
      <c r="K1054">
        <v>0.069</v>
      </c>
      <c r="L1054" s="76">
        <v>44014</v>
      </c>
      <c r="M1054" s="77">
        <v>0.814479166666667</v>
      </c>
      <c r="N1054">
        <v>-1</v>
      </c>
      <c r="O1054">
        <v>-1</v>
      </c>
      <c r="P1054">
        <v>-1</v>
      </c>
    </row>
    <row r="1055" spans="1:16">
      <c r="A1055">
        <v>17</v>
      </c>
      <c r="B1055">
        <v>114.22</v>
      </c>
      <c r="C1055">
        <v>156.42</v>
      </c>
      <c r="D1055">
        <v>35.54</v>
      </c>
      <c r="E1055">
        <v>0.3731</v>
      </c>
      <c r="F1055">
        <v>0.5109</v>
      </c>
      <c r="G1055">
        <v>156.4191</v>
      </c>
      <c r="H1055">
        <v>0.178</v>
      </c>
      <c r="I1055">
        <v>0.5484</v>
      </c>
      <c r="J1055" t="s">
        <v>302</v>
      </c>
      <c r="K1055" t="s">
        <v>302</v>
      </c>
      <c r="L1055" s="76">
        <v>44014</v>
      </c>
      <c r="M1055" s="77">
        <v>0.814490740740741</v>
      </c>
      <c r="N1055">
        <v>-1</v>
      </c>
      <c r="O1055">
        <v>-1</v>
      </c>
      <c r="P1055">
        <v>-1</v>
      </c>
    </row>
    <row r="1056" spans="1:16">
      <c r="A1056">
        <v>18</v>
      </c>
      <c r="B1056">
        <v>161.55</v>
      </c>
      <c r="C1056">
        <v>148.54</v>
      </c>
      <c r="D1056">
        <v>22.09</v>
      </c>
      <c r="E1056">
        <v>0.4863</v>
      </c>
      <c r="F1056">
        <v>0.4472</v>
      </c>
      <c r="G1056">
        <v>148.5351</v>
      </c>
      <c r="H1056">
        <v>0.2631</v>
      </c>
      <c r="I1056">
        <v>0.5443</v>
      </c>
      <c r="J1056" t="s">
        <v>302</v>
      </c>
      <c r="K1056" t="s">
        <v>302</v>
      </c>
      <c r="L1056" s="76">
        <v>44014</v>
      </c>
      <c r="M1056" s="77">
        <v>0.814490740740741</v>
      </c>
      <c r="N1056">
        <v>-1</v>
      </c>
      <c r="O1056">
        <v>-1</v>
      </c>
      <c r="P1056">
        <v>-1</v>
      </c>
    </row>
    <row r="1057" spans="1:16">
      <c r="A1057">
        <v>19</v>
      </c>
      <c r="B1057">
        <v>104.77</v>
      </c>
      <c r="C1057">
        <v>147.33</v>
      </c>
      <c r="D1057">
        <v>134.88</v>
      </c>
      <c r="E1057">
        <v>0.2707</v>
      </c>
      <c r="F1057">
        <v>0.3807</v>
      </c>
      <c r="G1057">
        <v>147.3317</v>
      </c>
      <c r="H1057">
        <v>0.1541</v>
      </c>
      <c r="I1057">
        <v>0.4876</v>
      </c>
      <c r="J1057" t="s">
        <v>302</v>
      </c>
      <c r="K1057" t="s">
        <v>302</v>
      </c>
      <c r="L1057" s="76">
        <v>44014</v>
      </c>
      <c r="M1057" s="77">
        <v>0.814490740740741</v>
      </c>
      <c r="N1057">
        <v>-1</v>
      </c>
      <c r="O1057">
        <v>-1</v>
      </c>
      <c r="P1057">
        <v>-1</v>
      </c>
    </row>
    <row r="1058" spans="1:16">
      <c r="A1058">
        <v>20</v>
      </c>
      <c r="B1058">
        <v>84.12</v>
      </c>
      <c r="C1058">
        <v>78.71</v>
      </c>
      <c r="D1058">
        <v>153.85</v>
      </c>
      <c r="E1058">
        <v>0.2656</v>
      </c>
      <c r="F1058">
        <v>0.2485</v>
      </c>
      <c r="G1058">
        <v>78.7077</v>
      </c>
      <c r="H1058">
        <v>0.1949</v>
      </c>
      <c r="I1058">
        <v>0.4103</v>
      </c>
      <c r="J1058" t="s">
        <v>302</v>
      </c>
      <c r="K1058" t="s">
        <v>302</v>
      </c>
      <c r="L1058" s="76">
        <v>44014</v>
      </c>
      <c r="M1058" s="77">
        <v>0.814490740740741</v>
      </c>
      <c r="N1058">
        <v>-1</v>
      </c>
      <c r="O1058">
        <v>-1</v>
      </c>
      <c r="P1058">
        <v>-1</v>
      </c>
    </row>
    <row r="1059" spans="1:16">
      <c r="A1059">
        <v>21</v>
      </c>
      <c r="B1059">
        <v>32.64</v>
      </c>
      <c r="C1059">
        <v>43.9</v>
      </c>
      <c r="D1059">
        <v>22.09</v>
      </c>
      <c r="E1059">
        <v>0.3309</v>
      </c>
      <c r="F1059">
        <v>0.4451</v>
      </c>
      <c r="G1059">
        <v>43.9004</v>
      </c>
      <c r="H1059">
        <v>0.1724</v>
      </c>
      <c r="I1059">
        <v>0.5217</v>
      </c>
      <c r="J1059">
        <v>3928</v>
      </c>
      <c r="K1059">
        <v>0.04</v>
      </c>
      <c r="L1059" s="76">
        <v>44014</v>
      </c>
      <c r="M1059" s="77">
        <v>0.814502314814815</v>
      </c>
      <c r="N1059">
        <v>-1</v>
      </c>
      <c r="O1059">
        <v>-1</v>
      </c>
      <c r="P1059">
        <v>-1</v>
      </c>
    </row>
    <row r="1060" spans="1:16">
      <c r="A1060">
        <v>22</v>
      </c>
      <c r="B1060">
        <v>59.31</v>
      </c>
      <c r="C1060">
        <v>63.52</v>
      </c>
      <c r="D1060">
        <v>121.62</v>
      </c>
      <c r="E1060">
        <v>0.2426</v>
      </c>
      <c r="F1060">
        <v>0.2598</v>
      </c>
      <c r="G1060">
        <v>63.5159</v>
      </c>
      <c r="H1060">
        <v>0.1723</v>
      </c>
      <c r="I1060">
        <v>0.4152</v>
      </c>
      <c r="J1060">
        <v>4078</v>
      </c>
      <c r="K1060">
        <v>0.035</v>
      </c>
      <c r="L1060" s="76">
        <v>44014</v>
      </c>
      <c r="M1060" s="77">
        <v>0.814502314814815</v>
      </c>
      <c r="N1060">
        <v>-1</v>
      </c>
      <c r="O1060">
        <v>-1</v>
      </c>
      <c r="P1060">
        <v>-1</v>
      </c>
    </row>
    <row r="1061" spans="1:16">
      <c r="A1061">
        <v>23</v>
      </c>
      <c r="B1061">
        <v>127.43</v>
      </c>
      <c r="C1061">
        <v>118.32</v>
      </c>
      <c r="D1061">
        <v>87.61</v>
      </c>
      <c r="E1061">
        <v>0.3823</v>
      </c>
      <c r="F1061">
        <v>0.3549</v>
      </c>
      <c r="G1061">
        <v>118.317</v>
      </c>
      <c r="H1061">
        <v>0.2354</v>
      </c>
      <c r="I1061">
        <v>0.4918</v>
      </c>
      <c r="J1061">
        <v>3920</v>
      </c>
      <c r="K1061">
        <v>0.04</v>
      </c>
      <c r="L1061" s="76">
        <v>44014</v>
      </c>
      <c r="M1061" s="77">
        <v>0.814502314814815</v>
      </c>
      <c r="N1061">
        <v>-1</v>
      </c>
      <c r="O1061">
        <v>-1</v>
      </c>
      <c r="P1061">
        <v>-1</v>
      </c>
    </row>
    <row r="1062" spans="1:16">
      <c r="A1062">
        <v>24</v>
      </c>
      <c r="B1062">
        <v>34.14</v>
      </c>
      <c r="C1062">
        <v>30.27</v>
      </c>
      <c r="D1062">
        <v>19.63</v>
      </c>
      <c r="E1062">
        <v>0.4062</v>
      </c>
      <c r="F1062">
        <v>0.3602</v>
      </c>
      <c r="G1062">
        <v>30.2714</v>
      </c>
      <c r="H1062">
        <v>0.2496</v>
      </c>
      <c r="I1062">
        <v>0.498</v>
      </c>
      <c r="J1062">
        <v>4276</v>
      </c>
      <c r="K1062">
        <v>0.029</v>
      </c>
      <c r="L1062" s="76">
        <v>44014</v>
      </c>
      <c r="M1062" s="77">
        <v>0.814502314814815</v>
      </c>
      <c r="N1062">
        <v>-1</v>
      </c>
      <c r="O1062">
        <v>-1</v>
      </c>
      <c r="P1062">
        <v>-1</v>
      </c>
    </row>
    <row r="1063" spans="1:16">
      <c r="A1063">
        <v>25</v>
      </c>
      <c r="B1063">
        <v>0</v>
      </c>
      <c r="C1063">
        <v>0</v>
      </c>
      <c r="D1063">
        <v>0</v>
      </c>
      <c r="E1063">
        <v>0</v>
      </c>
      <c r="F1063">
        <v>0</v>
      </c>
      <c r="G1063">
        <v>0</v>
      </c>
      <c r="H1063">
        <v>0</v>
      </c>
      <c r="I1063">
        <v>0</v>
      </c>
      <c r="J1063" t="s">
        <v>302</v>
      </c>
      <c r="K1063" t="s">
        <v>302</v>
      </c>
      <c r="L1063" s="76">
        <v>44014</v>
      </c>
      <c r="M1063" s="77">
        <v>0.814513888888889</v>
      </c>
      <c r="N1063">
        <v>-1</v>
      </c>
      <c r="O1063">
        <v>-1</v>
      </c>
      <c r="P1063">
        <v>-1</v>
      </c>
    </row>
    <row r="1064" spans="1:16">
      <c r="A1064">
        <v>26</v>
      </c>
      <c r="B1064">
        <v>0</v>
      </c>
      <c r="C1064">
        <v>0</v>
      </c>
      <c r="D1064">
        <v>0</v>
      </c>
      <c r="E1064">
        <v>0</v>
      </c>
      <c r="F1064">
        <v>0</v>
      </c>
      <c r="G1064">
        <v>0</v>
      </c>
      <c r="H1064">
        <v>0</v>
      </c>
      <c r="I1064">
        <v>0</v>
      </c>
      <c r="J1064" t="s">
        <v>302</v>
      </c>
      <c r="K1064" t="s">
        <v>302</v>
      </c>
      <c r="L1064" s="76">
        <v>44014</v>
      </c>
      <c r="M1064" s="77">
        <v>0.814513888888889</v>
      </c>
      <c r="N1064">
        <v>-1</v>
      </c>
      <c r="O1064">
        <v>-1</v>
      </c>
      <c r="P1064">
        <v>-1</v>
      </c>
    </row>
    <row r="1065" spans="1:16">
      <c r="A1065">
        <v>27</v>
      </c>
      <c r="B1065">
        <v>0</v>
      </c>
      <c r="C1065">
        <v>0</v>
      </c>
      <c r="D1065">
        <v>0</v>
      </c>
      <c r="E1065">
        <v>0</v>
      </c>
      <c r="F1065">
        <v>0</v>
      </c>
      <c r="G1065">
        <v>0</v>
      </c>
      <c r="H1065">
        <v>0</v>
      </c>
      <c r="I1065">
        <v>0</v>
      </c>
      <c r="J1065" t="s">
        <v>302</v>
      </c>
      <c r="K1065" t="s">
        <v>302</v>
      </c>
      <c r="L1065" s="76">
        <v>44014</v>
      </c>
      <c r="M1065" s="77">
        <v>0.814513888888889</v>
      </c>
      <c r="N1065">
        <v>-1</v>
      </c>
      <c r="O1065">
        <v>-1</v>
      </c>
      <c r="P1065">
        <v>-1</v>
      </c>
    </row>
    <row r="1066" spans="1:16">
      <c r="A1066">
        <v>28</v>
      </c>
      <c r="B1066">
        <v>0</v>
      </c>
      <c r="C1066">
        <v>0</v>
      </c>
      <c r="D1066">
        <v>0</v>
      </c>
      <c r="E1066">
        <v>0</v>
      </c>
      <c r="F1066">
        <v>0</v>
      </c>
      <c r="G1066">
        <v>0</v>
      </c>
      <c r="H1066">
        <v>0</v>
      </c>
      <c r="I1066">
        <v>0</v>
      </c>
      <c r="J1066" t="s">
        <v>302</v>
      </c>
      <c r="K1066" t="s">
        <v>302</v>
      </c>
      <c r="L1066" s="76">
        <v>44014</v>
      </c>
      <c r="M1066" s="77">
        <v>0.814513888888889</v>
      </c>
      <c r="N1066">
        <v>-1</v>
      </c>
      <c r="O1066">
        <v>-1</v>
      </c>
      <c r="P1066">
        <v>-1</v>
      </c>
    </row>
    <row r="1067" spans="1:16">
      <c r="A1067">
        <v>29</v>
      </c>
      <c r="B1067">
        <v>0</v>
      </c>
      <c r="C1067">
        <v>0</v>
      </c>
      <c r="D1067">
        <v>0</v>
      </c>
      <c r="E1067">
        <v>0</v>
      </c>
      <c r="F1067">
        <v>0</v>
      </c>
      <c r="G1067">
        <v>0</v>
      </c>
      <c r="H1067">
        <v>0</v>
      </c>
      <c r="I1067">
        <v>0</v>
      </c>
      <c r="J1067">
        <v>13547</v>
      </c>
      <c r="K1067">
        <v>0.053</v>
      </c>
      <c r="L1067" s="76">
        <v>44014</v>
      </c>
      <c r="M1067" s="77">
        <v>0.814525462962963</v>
      </c>
      <c r="N1067">
        <v>-1</v>
      </c>
      <c r="O1067">
        <v>-1</v>
      </c>
      <c r="P1067">
        <v>-1</v>
      </c>
    </row>
    <row r="1068" spans="1:16">
      <c r="A1068">
        <v>30</v>
      </c>
      <c r="B1068">
        <v>0</v>
      </c>
      <c r="C1068">
        <v>0</v>
      </c>
      <c r="D1068">
        <v>0</v>
      </c>
      <c r="E1068">
        <v>0</v>
      </c>
      <c r="F1068">
        <v>0</v>
      </c>
      <c r="G1068">
        <v>0</v>
      </c>
      <c r="H1068">
        <v>0</v>
      </c>
      <c r="I1068">
        <v>0</v>
      </c>
      <c r="J1068">
        <v>12387</v>
      </c>
      <c r="K1068">
        <v>0.046</v>
      </c>
      <c r="L1068" s="76">
        <v>44014</v>
      </c>
      <c r="M1068" s="77">
        <v>0.814525462962963</v>
      </c>
      <c r="N1068">
        <v>-1</v>
      </c>
      <c r="O1068">
        <v>-1</v>
      </c>
      <c r="P1068">
        <v>-1</v>
      </c>
    </row>
    <row r="1069" spans="1:16">
      <c r="A1069">
        <v>31</v>
      </c>
      <c r="B1069">
        <v>0</v>
      </c>
      <c r="C1069">
        <v>0</v>
      </c>
      <c r="D1069">
        <v>0</v>
      </c>
      <c r="E1069">
        <v>0</v>
      </c>
      <c r="F1069">
        <v>0</v>
      </c>
      <c r="G1069">
        <v>0</v>
      </c>
      <c r="H1069">
        <v>0</v>
      </c>
      <c r="I1069">
        <v>0</v>
      </c>
      <c r="J1069">
        <v>13618</v>
      </c>
      <c r="K1069">
        <v>0.053</v>
      </c>
      <c r="L1069" s="76">
        <v>44014</v>
      </c>
      <c r="M1069" s="77">
        <v>0.814525462962963</v>
      </c>
      <c r="N1069">
        <v>-1</v>
      </c>
      <c r="O1069">
        <v>-1</v>
      </c>
      <c r="P1069">
        <v>-1</v>
      </c>
    </row>
    <row r="1070" spans="1:16">
      <c r="A1070">
        <v>32</v>
      </c>
      <c r="B1070">
        <v>0</v>
      </c>
      <c r="C1070">
        <v>0</v>
      </c>
      <c r="D1070">
        <v>0</v>
      </c>
      <c r="E1070">
        <v>0</v>
      </c>
      <c r="F1070">
        <v>0</v>
      </c>
      <c r="G1070">
        <v>0</v>
      </c>
      <c r="H1070">
        <v>0</v>
      </c>
      <c r="I1070">
        <v>0</v>
      </c>
      <c r="J1070">
        <v>11187</v>
      </c>
      <c r="K1070">
        <v>0.039</v>
      </c>
      <c r="L1070" s="76">
        <v>44014</v>
      </c>
      <c r="M1070" s="77">
        <v>0.814537037037037</v>
      </c>
      <c r="N1070">
        <v>-1</v>
      </c>
      <c r="O1070">
        <v>-1</v>
      </c>
      <c r="P1070">
        <v>-1</v>
      </c>
    </row>
    <row r="1071" spans="1:2">
      <c r="A1071" s="31" t="s">
        <v>146</v>
      </c>
      <c r="B1071" s="31" t="s">
        <v>303</v>
      </c>
    </row>
    <row r="1072" spans="1:16">
      <c r="A1072" s="31" t="s">
        <v>292</v>
      </c>
      <c r="B1072" s="31" t="s">
        <v>20</v>
      </c>
      <c r="C1072" s="31" t="s">
        <v>21</v>
      </c>
      <c r="D1072" s="31" t="s">
        <v>22</v>
      </c>
      <c r="E1072" s="31" t="s">
        <v>110</v>
      </c>
      <c r="F1072" s="31" t="s">
        <v>111</v>
      </c>
      <c r="G1072" s="31" t="s">
        <v>293</v>
      </c>
      <c r="H1072" s="31" t="s">
        <v>294</v>
      </c>
      <c r="I1072" s="31" t="s">
        <v>295</v>
      </c>
      <c r="J1072" s="31" t="s">
        <v>296</v>
      </c>
      <c r="K1072" s="31" t="s">
        <v>297</v>
      </c>
      <c r="L1072" s="31" t="s">
        <v>298</v>
      </c>
      <c r="M1072" s="31" t="s">
        <v>299</v>
      </c>
      <c r="N1072" s="31" t="s">
        <v>107</v>
      </c>
      <c r="O1072" s="31" t="s">
        <v>108</v>
      </c>
      <c r="P1072" s="31" t="s">
        <v>109</v>
      </c>
    </row>
    <row r="1073" spans="1:13">
      <c r="A1073" s="31">
        <v>1</v>
      </c>
      <c r="B1073" s="31">
        <v>0.05</v>
      </c>
      <c r="C1073" s="31">
        <v>0.05</v>
      </c>
      <c r="D1073" s="31">
        <v>0.09</v>
      </c>
      <c r="E1073" s="31">
        <v>0.2478</v>
      </c>
      <c r="F1073" s="31">
        <v>0.2596</v>
      </c>
      <c r="G1073" s="31">
        <v>0.0472</v>
      </c>
      <c r="H1073" s="31">
        <v>0.1764</v>
      </c>
      <c r="I1073" s="31">
        <v>0.4157</v>
      </c>
      <c r="L1073" s="74"/>
      <c r="M1073" s="75"/>
    </row>
    <row r="1074" spans="1:13">
      <c r="A1074" s="31">
        <v>2</v>
      </c>
      <c r="B1074" s="31">
        <v>0.12</v>
      </c>
      <c r="C1074" s="31">
        <v>0.12</v>
      </c>
      <c r="D1074" s="31">
        <v>0.17</v>
      </c>
      <c r="E1074" s="31">
        <v>0.2876</v>
      </c>
      <c r="F1074" s="31">
        <v>0.2933</v>
      </c>
      <c r="G1074" s="31">
        <v>0.1183</v>
      </c>
      <c r="H1074" s="31">
        <v>0.1935</v>
      </c>
      <c r="I1074" s="31">
        <v>0.444</v>
      </c>
      <c r="L1074" s="74"/>
      <c r="M1074" s="75"/>
    </row>
    <row r="1075" spans="1:13">
      <c r="A1075" s="31">
        <v>3</v>
      </c>
      <c r="B1075" s="31">
        <v>0.54</v>
      </c>
      <c r="C1075" s="31">
        <v>0.56</v>
      </c>
      <c r="D1075" s="31">
        <v>0.57</v>
      </c>
      <c r="E1075" s="31">
        <v>0.3247</v>
      </c>
      <c r="F1075" s="31">
        <v>0.3349</v>
      </c>
      <c r="G1075" s="31">
        <v>0.5601</v>
      </c>
      <c r="H1075" s="31">
        <v>0.2039</v>
      </c>
      <c r="I1075" s="31">
        <v>0.4732</v>
      </c>
      <c r="L1075" s="74"/>
      <c r="M1075" s="75"/>
    </row>
    <row r="1076" spans="1:13">
      <c r="A1076" s="31">
        <v>4</v>
      </c>
      <c r="B1076" s="31">
        <v>1.3</v>
      </c>
      <c r="C1076" s="31">
        <v>1.33</v>
      </c>
      <c r="D1076" s="31">
        <v>1.25</v>
      </c>
      <c r="E1076" s="31">
        <v>0.335</v>
      </c>
      <c r="F1076" s="31">
        <v>0.3431</v>
      </c>
      <c r="G1076" s="31">
        <v>1.3272</v>
      </c>
      <c r="H1076" s="31">
        <v>0.2079</v>
      </c>
      <c r="I1076" s="31">
        <v>0.479</v>
      </c>
      <c r="L1076" s="74"/>
      <c r="M1076" s="75"/>
    </row>
    <row r="1077" spans="1:13">
      <c r="A1077" s="31">
        <v>5</v>
      </c>
      <c r="B1077" s="31">
        <v>2.53</v>
      </c>
      <c r="C1077" s="31">
        <v>2.6</v>
      </c>
      <c r="D1077" s="31">
        <v>2.38</v>
      </c>
      <c r="E1077" s="31">
        <v>0.3367</v>
      </c>
      <c r="F1077" s="31">
        <v>0.3467</v>
      </c>
      <c r="G1077" s="31">
        <v>2.6048</v>
      </c>
      <c r="H1077" s="31">
        <v>0.2076</v>
      </c>
      <c r="I1077" s="31">
        <v>0.481</v>
      </c>
      <c r="L1077" s="74"/>
      <c r="M1077" s="75"/>
    </row>
    <row r="1078" spans="1:13">
      <c r="A1078" s="31">
        <v>6</v>
      </c>
      <c r="B1078" s="31">
        <v>4.05</v>
      </c>
      <c r="C1078" s="31">
        <v>4.17</v>
      </c>
      <c r="D1078" s="31">
        <v>3.79</v>
      </c>
      <c r="E1078" s="31">
        <v>0.337</v>
      </c>
      <c r="F1078" s="31">
        <v>0.3471</v>
      </c>
      <c r="G1078" s="31">
        <v>4.1685</v>
      </c>
      <c r="H1078" s="31">
        <v>0.2077</v>
      </c>
      <c r="I1078" s="31">
        <v>0.4812</v>
      </c>
      <c r="L1078" s="74"/>
      <c r="M1078" s="75"/>
    </row>
    <row r="1079" spans="1:13">
      <c r="A1079" s="31">
        <v>7</v>
      </c>
      <c r="B1079" s="31">
        <v>6.27</v>
      </c>
      <c r="C1079" s="31">
        <v>6.46</v>
      </c>
      <c r="D1079" s="31">
        <v>5.88</v>
      </c>
      <c r="E1079" s="31">
        <v>0.3368</v>
      </c>
      <c r="F1079" s="31">
        <v>0.3471</v>
      </c>
      <c r="G1079" s="31">
        <v>6.4627</v>
      </c>
      <c r="H1079" s="31">
        <v>0.2075</v>
      </c>
      <c r="I1079" s="31">
        <v>0.4812</v>
      </c>
      <c r="L1079" s="74"/>
      <c r="M1079" s="75"/>
    </row>
    <row r="1080" spans="1:13">
      <c r="A1080" s="31">
        <v>8</v>
      </c>
      <c r="B1080" s="31">
        <v>9.22</v>
      </c>
      <c r="C1080" s="31">
        <v>9.5</v>
      </c>
      <c r="D1080" s="31">
        <v>8.65</v>
      </c>
      <c r="E1080" s="31">
        <v>0.337</v>
      </c>
      <c r="F1080" s="31">
        <v>0.347</v>
      </c>
      <c r="G1080" s="31">
        <v>9.4965</v>
      </c>
      <c r="H1080" s="31">
        <v>0.2077</v>
      </c>
      <c r="I1080" s="31">
        <v>0.4812</v>
      </c>
      <c r="L1080" s="74"/>
      <c r="M1080" s="75"/>
    </row>
    <row r="1081" spans="1:13">
      <c r="A1081" s="31">
        <v>9</v>
      </c>
      <c r="B1081" s="31">
        <v>12.7</v>
      </c>
      <c r="C1081" s="31">
        <v>13.11</v>
      </c>
      <c r="D1081" s="31">
        <v>11.93</v>
      </c>
      <c r="E1081" s="31">
        <v>0.3366</v>
      </c>
      <c r="F1081" s="31">
        <v>0.3473</v>
      </c>
      <c r="G1081" s="31">
        <v>13.1056</v>
      </c>
      <c r="H1081" s="31">
        <v>0.2073</v>
      </c>
      <c r="I1081" s="31">
        <v>0.4813</v>
      </c>
      <c r="L1081" s="74"/>
      <c r="M1081" s="75"/>
    </row>
    <row r="1082" spans="1:13">
      <c r="A1082" s="31">
        <v>10</v>
      </c>
      <c r="B1082" s="31">
        <v>16.26</v>
      </c>
      <c r="C1082" s="31">
        <v>16.69</v>
      </c>
      <c r="D1082" s="31">
        <v>15.33</v>
      </c>
      <c r="E1082" s="31">
        <v>0.3368</v>
      </c>
      <c r="F1082" s="31">
        <v>0.3458</v>
      </c>
      <c r="G1082" s="31">
        <v>16.6904</v>
      </c>
      <c r="H1082" s="31">
        <v>0.208</v>
      </c>
      <c r="I1082" s="31">
        <v>0.4805</v>
      </c>
      <c r="L1082" s="74"/>
      <c r="M1082" s="75"/>
    </row>
    <row r="1083" spans="1:13">
      <c r="A1083" s="31">
        <v>11</v>
      </c>
      <c r="B1083" s="31">
        <v>20.56</v>
      </c>
      <c r="C1083" s="31">
        <v>21.13</v>
      </c>
      <c r="D1083" s="31">
        <v>19.34</v>
      </c>
      <c r="E1083" s="31">
        <v>0.3369</v>
      </c>
      <c r="F1083" s="31">
        <v>0.3461</v>
      </c>
      <c r="G1083" s="31">
        <v>21.1257</v>
      </c>
      <c r="H1083" s="31">
        <v>0.208</v>
      </c>
      <c r="I1083" s="31">
        <v>0.4808</v>
      </c>
      <c r="L1083" s="74"/>
      <c r="M1083" s="75"/>
    </row>
    <row r="1084" spans="1:13">
      <c r="A1084" s="31">
        <v>12</v>
      </c>
      <c r="B1084" s="31">
        <v>25.8</v>
      </c>
      <c r="C1084" s="31">
        <v>26.59</v>
      </c>
      <c r="D1084" s="31">
        <v>24.23</v>
      </c>
      <c r="E1084" s="31">
        <v>0.3367</v>
      </c>
      <c r="F1084" s="31">
        <v>0.3471</v>
      </c>
      <c r="G1084" s="31">
        <v>26.5939</v>
      </c>
      <c r="H1084" s="31">
        <v>0.2075</v>
      </c>
      <c r="I1084" s="31">
        <v>0.4812</v>
      </c>
      <c r="L1084" s="74"/>
      <c r="M1084" s="75"/>
    </row>
    <row r="1085" spans="1:13">
      <c r="A1085" s="31">
        <v>13</v>
      </c>
      <c r="B1085" s="31">
        <v>32.01</v>
      </c>
      <c r="C1085" s="31">
        <v>32.95</v>
      </c>
      <c r="D1085" s="31">
        <v>30.2</v>
      </c>
      <c r="E1085" s="31">
        <v>0.3364</v>
      </c>
      <c r="F1085" s="31">
        <v>0.3462</v>
      </c>
      <c r="G1085" s="31">
        <v>32.9451</v>
      </c>
      <c r="H1085" s="31">
        <v>0.2076</v>
      </c>
      <c r="I1085" s="31">
        <v>0.4807</v>
      </c>
      <c r="L1085" s="74"/>
      <c r="M1085" s="75"/>
    </row>
    <row r="1086" spans="1:13">
      <c r="A1086" s="31">
        <v>14</v>
      </c>
      <c r="B1086" s="31">
        <v>38.54</v>
      </c>
      <c r="C1086" s="31">
        <v>39.71</v>
      </c>
      <c r="D1086" s="31">
        <v>36.19</v>
      </c>
      <c r="E1086" s="31">
        <v>0.3367</v>
      </c>
      <c r="F1086" s="31">
        <v>0.347</v>
      </c>
      <c r="G1086" s="31">
        <v>39.7068</v>
      </c>
      <c r="H1086" s="31">
        <v>0.2075</v>
      </c>
      <c r="I1086" s="31">
        <v>0.4812</v>
      </c>
      <c r="L1086" s="74"/>
      <c r="M1086" s="75"/>
    </row>
    <row r="1087" spans="1:13">
      <c r="A1087" s="31">
        <v>15</v>
      </c>
      <c r="B1087" s="31">
        <v>45.74</v>
      </c>
      <c r="C1087" s="31">
        <v>47.15</v>
      </c>
      <c r="D1087" s="31">
        <v>43.24</v>
      </c>
      <c r="E1087" s="31">
        <v>0.336</v>
      </c>
      <c r="F1087" s="31">
        <v>0.3464</v>
      </c>
      <c r="G1087" s="31">
        <v>47.1488</v>
      </c>
      <c r="H1087" s="31">
        <v>0.2073</v>
      </c>
      <c r="I1087" s="31">
        <v>0.4807</v>
      </c>
      <c r="L1087" s="74"/>
      <c r="M1087" s="75"/>
    </row>
    <row r="1088" spans="1:13">
      <c r="A1088" s="31">
        <v>16</v>
      </c>
      <c r="B1088" s="31">
        <v>54.18</v>
      </c>
      <c r="C1088" s="31">
        <v>55.81</v>
      </c>
      <c r="D1088" s="31">
        <v>51.11</v>
      </c>
      <c r="E1088" s="31">
        <v>0.3363</v>
      </c>
      <c r="F1088" s="31">
        <v>0.3465</v>
      </c>
      <c r="G1088" s="31">
        <v>55.8134</v>
      </c>
      <c r="H1088" s="31">
        <v>0.2074</v>
      </c>
      <c r="I1088" s="31">
        <v>0.4808</v>
      </c>
      <c r="L1088" s="74"/>
      <c r="M1088" s="75"/>
    </row>
    <row r="1089" spans="1:13">
      <c r="A1089" s="31">
        <v>17</v>
      </c>
      <c r="B1089" s="31">
        <v>63.5</v>
      </c>
      <c r="C1089" s="31">
        <v>65.49</v>
      </c>
      <c r="D1089" s="31">
        <v>60.08</v>
      </c>
      <c r="E1089" s="31">
        <v>0.3358</v>
      </c>
      <c r="F1089" s="31">
        <v>0.3464</v>
      </c>
      <c r="G1089" s="31">
        <v>65.4909</v>
      </c>
      <c r="H1089" s="31">
        <v>0.2071</v>
      </c>
      <c r="I1089" s="31">
        <v>0.4807</v>
      </c>
      <c r="L1089" s="74"/>
      <c r="M1089" s="75"/>
    </row>
    <row r="1090" spans="1:13">
      <c r="A1090" s="31">
        <v>18</v>
      </c>
      <c r="B1090" s="31">
        <v>73.52</v>
      </c>
      <c r="C1090" s="31">
        <v>75.83</v>
      </c>
      <c r="D1090" s="31">
        <v>69.22</v>
      </c>
      <c r="E1090" s="31">
        <v>0.3364</v>
      </c>
      <c r="F1090" s="31">
        <v>0.3469</v>
      </c>
      <c r="G1090" s="31">
        <v>75.8328</v>
      </c>
      <c r="H1090" s="31">
        <v>0.2073</v>
      </c>
      <c r="I1090" s="31">
        <v>0.4811</v>
      </c>
      <c r="L1090" s="74"/>
      <c r="M1090" s="75"/>
    </row>
    <row r="1091" spans="1:13">
      <c r="A1091" s="31">
        <v>19</v>
      </c>
      <c r="B1091" s="31">
        <v>84.57</v>
      </c>
      <c r="C1091" s="31">
        <v>87.34</v>
      </c>
      <c r="D1091" s="31">
        <v>79.84</v>
      </c>
      <c r="E1091" s="31">
        <v>0.3359</v>
      </c>
      <c r="F1091" s="31">
        <v>0.3469</v>
      </c>
      <c r="G1091" s="31">
        <v>87.3357</v>
      </c>
      <c r="H1091" s="31">
        <v>0.207</v>
      </c>
      <c r="I1091" s="31">
        <v>0.481</v>
      </c>
      <c r="L1091" s="74"/>
      <c r="M1091" s="75"/>
    </row>
    <row r="1092" spans="1:13">
      <c r="A1092" s="31">
        <v>20</v>
      </c>
      <c r="B1092" s="31">
        <v>96.38</v>
      </c>
      <c r="C1092" s="31">
        <v>99.49</v>
      </c>
      <c r="D1092" s="31">
        <v>90.95</v>
      </c>
      <c r="E1092" s="31">
        <v>0.336</v>
      </c>
      <c r="F1092" s="31">
        <v>0.3469</v>
      </c>
      <c r="G1092" s="31">
        <v>99.492</v>
      </c>
      <c r="H1092" s="31">
        <v>0.2071</v>
      </c>
      <c r="I1092" s="31">
        <v>0.481</v>
      </c>
      <c r="L1092" s="74"/>
      <c r="M1092" s="75"/>
    </row>
    <row r="1093" spans="1:13">
      <c r="A1093" s="31">
        <v>21</v>
      </c>
      <c r="B1093" s="31">
        <v>108.68</v>
      </c>
      <c r="C1093" s="31">
        <v>112.28</v>
      </c>
      <c r="D1093" s="31">
        <v>102.68</v>
      </c>
      <c r="E1093" s="31">
        <v>0.3358</v>
      </c>
      <c r="F1093" s="31">
        <v>0.3469</v>
      </c>
      <c r="G1093" s="31">
        <v>112.2807</v>
      </c>
      <c r="H1093" s="31">
        <v>0.2069</v>
      </c>
      <c r="I1093" s="31">
        <v>0.481</v>
      </c>
      <c r="L1093" s="74"/>
      <c r="M1093" s="75"/>
    </row>
    <row r="1094" spans="1:13">
      <c r="A1094" s="31">
        <v>22</v>
      </c>
      <c r="B1094" s="31">
        <v>121.59</v>
      </c>
      <c r="C1094" s="31">
        <v>125.55</v>
      </c>
      <c r="D1094" s="31">
        <v>114.77</v>
      </c>
      <c r="E1094" s="31">
        <v>0.336</v>
      </c>
      <c r="F1094" s="31">
        <v>0.3469</v>
      </c>
      <c r="G1094" s="31">
        <v>125.5455</v>
      </c>
      <c r="H1094" s="31">
        <v>0.2071</v>
      </c>
      <c r="I1094" s="31">
        <v>0.481</v>
      </c>
      <c r="L1094" s="74"/>
      <c r="M1094" s="75"/>
    </row>
    <row r="1095" spans="1:13">
      <c r="A1095" s="31">
        <v>23</v>
      </c>
      <c r="B1095" s="31">
        <v>136.23</v>
      </c>
      <c r="C1095" s="31">
        <v>140.75</v>
      </c>
      <c r="D1095" s="31">
        <v>128.8</v>
      </c>
      <c r="E1095" s="31">
        <v>0.3357</v>
      </c>
      <c r="F1095" s="31">
        <v>0.3469</v>
      </c>
      <c r="G1095" s="31">
        <v>140.7502</v>
      </c>
      <c r="H1095" s="31">
        <v>0.2069</v>
      </c>
      <c r="I1095" s="31">
        <v>0.4809</v>
      </c>
      <c r="L1095" s="74"/>
      <c r="M1095" s="75"/>
    </row>
    <row r="1096" spans="1:13">
      <c r="A1096" s="31">
        <v>24</v>
      </c>
      <c r="B1096" s="31">
        <v>152.5</v>
      </c>
      <c r="C1096" s="31">
        <v>157.51</v>
      </c>
      <c r="D1096" s="31">
        <v>144.63</v>
      </c>
      <c r="E1096" s="31">
        <v>0.3354</v>
      </c>
      <c r="F1096" s="31">
        <v>0.3465</v>
      </c>
      <c r="G1096" s="31">
        <v>157.509</v>
      </c>
      <c r="H1096" s="31">
        <v>0.2068</v>
      </c>
      <c r="I1096" s="31">
        <v>0.4807</v>
      </c>
      <c r="L1096" s="74"/>
      <c r="M1096" s="75"/>
    </row>
    <row r="1097" spans="1:13">
      <c r="A1097" s="31">
        <v>25</v>
      </c>
      <c r="B1097" s="31">
        <v>169.46</v>
      </c>
      <c r="C1097" s="31">
        <v>175.25</v>
      </c>
      <c r="D1097" s="31">
        <v>160.63</v>
      </c>
      <c r="E1097" s="31">
        <v>0.3353</v>
      </c>
      <c r="F1097" s="31">
        <v>0.3468</v>
      </c>
      <c r="G1097" s="31">
        <v>175.2478</v>
      </c>
      <c r="H1097" s="31">
        <v>0.2066</v>
      </c>
      <c r="I1097" s="31">
        <v>0.4809</v>
      </c>
      <c r="L1097" s="74"/>
      <c r="M1097" s="75"/>
    </row>
    <row r="1098" spans="1:13">
      <c r="A1098" s="31">
        <v>26</v>
      </c>
      <c r="B1098" s="31">
        <v>186.06</v>
      </c>
      <c r="C1098" s="31">
        <v>192.32</v>
      </c>
      <c r="D1098" s="31">
        <v>176.59</v>
      </c>
      <c r="E1098" s="31">
        <v>0.3353</v>
      </c>
      <c r="F1098" s="31">
        <v>0.3465</v>
      </c>
      <c r="G1098" s="31">
        <v>192.3197</v>
      </c>
      <c r="H1098" s="31">
        <v>0.2067</v>
      </c>
      <c r="I1098" s="31">
        <v>0.4807</v>
      </c>
      <c r="L1098" s="74"/>
      <c r="M1098" s="75"/>
    </row>
    <row r="1099" spans="1:13">
      <c r="A1099" s="31">
        <v>27</v>
      </c>
      <c r="B1099" s="31">
        <v>205.34</v>
      </c>
      <c r="C1099" s="31">
        <v>212.6</v>
      </c>
      <c r="D1099" s="31">
        <v>194.52</v>
      </c>
      <c r="E1099" s="31">
        <v>0.3353</v>
      </c>
      <c r="F1099" s="31">
        <v>0.3471</v>
      </c>
      <c r="G1099" s="31">
        <v>212.6046</v>
      </c>
      <c r="H1099" s="31">
        <v>0.2065</v>
      </c>
      <c r="I1099" s="31">
        <v>0.481</v>
      </c>
      <c r="L1099" s="74"/>
      <c r="M1099" s="75"/>
    </row>
    <row r="1100" spans="1:13">
      <c r="A1100" s="31">
        <v>28</v>
      </c>
      <c r="B1100" s="31">
        <v>225.3</v>
      </c>
      <c r="C1100" s="31">
        <v>233.26</v>
      </c>
      <c r="D1100" s="31">
        <v>213.44</v>
      </c>
      <c r="E1100" s="31">
        <v>0.3353</v>
      </c>
      <c r="F1100" s="31">
        <v>0.3471</v>
      </c>
      <c r="G1100" s="31">
        <v>233.2605</v>
      </c>
      <c r="H1100" s="31">
        <v>0.2065</v>
      </c>
      <c r="I1100" s="31">
        <v>0.481</v>
      </c>
      <c r="L1100" s="74"/>
      <c r="M1100" s="75"/>
    </row>
    <row r="1101" spans="1:13">
      <c r="A1101" s="31">
        <v>29</v>
      </c>
      <c r="B1101" s="31">
        <v>246.05</v>
      </c>
      <c r="C1101" s="31">
        <v>254.48</v>
      </c>
      <c r="D1101" s="31">
        <v>234.37</v>
      </c>
      <c r="E1101" s="31">
        <v>0.3348</v>
      </c>
      <c r="F1101" s="31">
        <v>0.3463</v>
      </c>
      <c r="G1101" s="31">
        <v>254.482</v>
      </c>
      <c r="H1101" s="31">
        <v>0.2065</v>
      </c>
      <c r="I1101" s="31">
        <v>0.4805</v>
      </c>
      <c r="L1101" s="74"/>
      <c r="M1101" s="75"/>
    </row>
    <row r="1102" spans="1:13">
      <c r="A1102" s="31">
        <v>30</v>
      </c>
      <c r="B1102" s="31">
        <v>267.96</v>
      </c>
      <c r="C1102" s="31">
        <v>277.6</v>
      </c>
      <c r="D1102" s="31">
        <v>255.16</v>
      </c>
      <c r="E1102" s="31">
        <v>0.3347</v>
      </c>
      <c r="F1102" s="31">
        <v>0.3467</v>
      </c>
      <c r="G1102" s="31">
        <v>277.597</v>
      </c>
      <c r="H1102" s="31">
        <v>0.2062</v>
      </c>
      <c r="I1102" s="31">
        <v>0.4807</v>
      </c>
      <c r="L1102" s="74"/>
      <c r="M1102" s="75"/>
    </row>
    <row r="1103" spans="1:13">
      <c r="A1103" s="31">
        <v>31</v>
      </c>
      <c r="B1103" s="31">
        <v>292.66</v>
      </c>
      <c r="C1103" s="31">
        <v>303.26</v>
      </c>
      <c r="D1103" s="31">
        <v>279.11</v>
      </c>
      <c r="E1103" s="31">
        <v>0.3345</v>
      </c>
      <c r="F1103" s="31">
        <v>0.3466</v>
      </c>
      <c r="G1103" s="31">
        <v>303.2573</v>
      </c>
      <c r="H1103" s="31">
        <v>0.2061</v>
      </c>
      <c r="I1103" s="31">
        <v>0.4806</v>
      </c>
      <c r="L1103" s="74"/>
      <c r="M1103" s="75"/>
    </row>
    <row r="1104" spans="1:13">
      <c r="A1104" s="31">
        <v>32</v>
      </c>
      <c r="B1104" s="31">
        <v>316.86</v>
      </c>
      <c r="C1104" s="31">
        <v>328.49</v>
      </c>
      <c r="D1104" s="31">
        <v>303.53</v>
      </c>
      <c r="E1104" s="31">
        <v>0.3339</v>
      </c>
      <c r="F1104" s="31">
        <v>0.3462</v>
      </c>
      <c r="G1104" s="31">
        <v>328.4904</v>
      </c>
      <c r="H1104" s="31">
        <v>0.2059</v>
      </c>
      <c r="I1104" s="31">
        <v>0.4803</v>
      </c>
      <c r="L1104" s="74"/>
      <c r="M1104" s="75"/>
    </row>
    <row r="1105" spans="1:13">
      <c r="A1105" s="31">
        <v>33</v>
      </c>
      <c r="B1105" s="31">
        <v>346.37</v>
      </c>
      <c r="C1105" s="31">
        <v>359.73</v>
      </c>
      <c r="D1105" s="31">
        <v>332.69</v>
      </c>
      <c r="E1105" s="31">
        <v>0.3334</v>
      </c>
      <c r="F1105" s="31">
        <v>0.3463</v>
      </c>
      <c r="G1105" s="31">
        <v>359.7268</v>
      </c>
      <c r="H1105" s="31">
        <v>0.2056</v>
      </c>
      <c r="I1105" s="31">
        <v>0.4803</v>
      </c>
      <c r="L1105" s="74"/>
      <c r="M1105" s="75"/>
    </row>
    <row r="1106" spans="1:1">
      <c r="A1106" s="31">
        <v>34</v>
      </c>
    </row>
    <row r="1107" spans="1:1">
      <c r="A1107" s="31">
        <v>35</v>
      </c>
    </row>
    <row r="1108" spans="1:1">
      <c r="A1108" s="31">
        <v>36</v>
      </c>
    </row>
    <row r="1109" spans="1:1">
      <c r="A1109" s="31">
        <v>37</v>
      </c>
    </row>
    <row r="1110" spans="1:1">
      <c r="A1110" s="31">
        <v>38</v>
      </c>
    </row>
    <row r="1111" spans="1:1">
      <c r="A1111" s="31">
        <v>39</v>
      </c>
    </row>
    <row r="1112" spans="1:1">
      <c r="A1112" s="31">
        <v>40</v>
      </c>
    </row>
    <row r="1113" spans="1:1">
      <c r="A1113" s="31">
        <v>41</v>
      </c>
    </row>
    <row r="1114" spans="1:1">
      <c r="A1114" s="31">
        <v>42</v>
      </c>
    </row>
    <row r="1115" spans="1:1">
      <c r="A1115" s="31">
        <v>43</v>
      </c>
    </row>
    <row r="1116" spans="1:1">
      <c r="A1116" s="31">
        <v>44</v>
      </c>
    </row>
    <row r="1117" spans="1:1">
      <c r="A1117" s="31">
        <v>45</v>
      </c>
    </row>
    <row r="1118" spans="1:1">
      <c r="A1118" s="31">
        <v>46</v>
      </c>
    </row>
    <row r="1119" spans="1:1">
      <c r="A1119" s="31">
        <v>47</v>
      </c>
    </row>
    <row r="1120" spans="1:1">
      <c r="A1120" s="31">
        <v>48</v>
      </c>
    </row>
    <row r="1121" spans="1:1">
      <c r="A1121" s="31">
        <v>49</v>
      </c>
    </row>
    <row r="1122" spans="1:1">
      <c r="A1122" s="31">
        <v>50</v>
      </c>
    </row>
    <row r="1123" spans="1:1">
      <c r="A1123" s="31">
        <v>51</v>
      </c>
    </row>
    <row r="1124" spans="1:1">
      <c r="A1124" s="31">
        <v>52</v>
      </c>
    </row>
    <row r="1125" spans="1:1">
      <c r="A1125" s="31">
        <v>53</v>
      </c>
    </row>
    <row r="1126" spans="1:1">
      <c r="A1126" s="31">
        <v>54</v>
      </c>
    </row>
    <row r="1127" spans="1:1">
      <c r="A1127" s="31">
        <v>55</v>
      </c>
    </row>
    <row r="1128" spans="1:1">
      <c r="A1128" s="31">
        <v>56</v>
      </c>
    </row>
    <row r="1129" spans="1:1">
      <c r="A1129" s="31">
        <v>57</v>
      </c>
    </row>
    <row r="1130" spans="1:1">
      <c r="A1130" s="31">
        <v>58</v>
      </c>
    </row>
    <row r="1131" spans="1:1">
      <c r="A1131" s="31">
        <v>59</v>
      </c>
    </row>
    <row r="1132" spans="1:1">
      <c r="A1132" s="31">
        <v>60</v>
      </c>
    </row>
    <row r="1133" spans="1:1">
      <c r="A1133" s="31">
        <v>61</v>
      </c>
    </row>
    <row r="1134" spans="1:1">
      <c r="A1134" s="31">
        <v>62</v>
      </c>
    </row>
    <row r="1135" spans="1:1">
      <c r="A1135" s="31">
        <v>63</v>
      </c>
    </row>
    <row r="1136" spans="1:1">
      <c r="A1136" s="31">
        <v>64</v>
      </c>
    </row>
    <row r="1137" spans="1:1">
      <c r="A1137" s="31">
        <v>65</v>
      </c>
    </row>
    <row r="1138" spans="1:1">
      <c r="A1138" s="31">
        <v>66</v>
      </c>
    </row>
    <row r="1139" spans="1:1">
      <c r="A1139" s="31">
        <v>67</v>
      </c>
    </row>
    <row r="1140" spans="1:1">
      <c r="A1140" s="31">
        <v>68</v>
      </c>
    </row>
    <row r="1141" spans="1:1">
      <c r="A1141" s="31">
        <v>69</v>
      </c>
    </row>
    <row r="1142" spans="1:1">
      <c r="A1142" s="31">
        <v>70</v>
      </c>
    </row>
    <row r="1143" spans="1:1">
      <c r="A1143" s="31">
        <v>71</v>
      </c>
    </row>
    <row r="1144" spans="1:1">
      <c r="A1144" s="31">
        <v>72</v>
      </c>
    </row>
    <row r="1145" spans="1:1">
      <c r="A1145" s="31">
        <v>73</v>
      </c>
    </row>
    <row r="1146" spans="1:1">
      <c r="A1146" s="31">
        <v>74</v>
      </c>
    </row>
    <row r="1147" spans="1:1">
      <c r="A1147" s="31">
        <v>75</v>
      </c>
    </row>
    <row r="1148" spans="1:1">
      <c r="A1148" s="31">
        <v>76</v>
      </c>
    </row>
    <row r="1149" spans="1:1">
      <c r="A1149" s="31">
        <v>77</v>
      </c>
    </row>
    <row r="1150" spans="1:1">
      <c r="A1150" s="31">
        <v>78</v>
      </c>
    </row>
    <row r="1151" spans="1:1">
      <c r="A1151" s="31">
        <v>79</v>
      </c>
    </row>
    <row r="1152" spans="1:1">
      <c r="A1152" s="31">
        <v>80</v>
      </c>
    </row>
    <row r="1153" spans="1:1">
      <c r="A1153" s="31">
        <v>81</v>
      </c>
    </row>
    <row r="1154" spans="1:1">
      <c r="A1154" s="31">
        <v>82</v>
      </c>
    </row>
    <row r="1155" spans="1:1">
      <c r="A1155" s="31">
        <v>83</v>
      </c>
    </row>
    <row r="1156" spans="1:1">
      <c r="A1156" s="31">
        <v>84</v>
      </c>
    </row>
    <row r="1157" spans="1:1">
      <c r="A1157" s="31">
        <v>85</v>
      </c>
    </row>
    <row r="1158" spans="1:1">
      <c r="A1158" s="31">
        <v>86</v>
      </c>
    </row>
    <row r="1159" spans="1:1">
      <c r="A1159" s="31">
        <v>87</v>
      </c>
    </row>
    <row r="1160" spans="1:1">
      <c r="A1160" s="31">
        <v>88</v>
      </c>
    </row>
    <row r="1161" spans="1:1">
      <c r="A1161" s="31">
        <v>89</v>
      </c>
    </row>
    <row r="1162" spans="1:1">
      <c r="A1162" s="31">
        <v>90</v>
      </c>
    </row>
    <row r="1163" spans="1:1">
      <c r="A1163" s="31">
        <v>91</v>
      </c>
    </row>
    <row r="1164" spans="1:1">
      <c r="A1164" s="31">
        <v>92</v>
      </c>
    </row>
    <row r="1165" spans="1:1">
      <c r="A1165" s="31">
        <v>93</v>
      </c>
    </row>
    <row r="1166" spans="1:1">
      <c r="A1166" s="31">
        <v>94</v>
      </c>
    </row>
    <row r="1167" spans="1:1">
      <c r="A1167" s="31">
        <v>95</v>
      </c>
    </row>
    <row r="1168" spans="1:1">
      <c r="A1168" s="31">
        <v>96</v>
      </c>
    </row>
    <row r="1169" spans="1:1">
      <c r="A1169" s="31">
        <v>97</v>
      </c>
    </row>
    <row r="1170" spans="1:1">
      <c r="A1170" s="31">
        <v>98</v>
      </c>
    </row>
    <row r="1171" spans="1:1">
      <c r="A1171" s="31">
        <v>99</v>
      </c>
    </row>
    <row r="1172" spans="1:1">
      <c r="A1172" s="31">
        <v>100</v>
      </c>
    </row>
    <row r="1173" spans="1:1">
      <c r="A1173" s="31">
        <v>101</v>
      </c>
    </row>
    <row r="1174" spans="1:1">
      <c r="A1174" s="31">
        <v>102</v>
      </c>
    </row>
    <row r="1175" spans="1:1">
      <c r="A1175" s="31">
        <v>103</v>
      </c>
    </row>
    <row r="1176" spans="1:1">
      <c r="A1176" s="31">
        <v>104</v>
      </c>
    </row>
    <row r="1177" spans="1:1">
      <c r="A1177" s="31">
        <v>105</v>
      </c>
    </row>
    <row r="1178" spans="1:1">
      <c r="A1178" s="31">
        <v>106</v>
      </c>
    </row>
    <row r="1179" spans="1:1">
      <c r="A1179" s="31">
        <v>107</v>
      </c>
    </row>
    <row r="1180" spans="1:1">
      <c r="A1180" s="31">
        <v>108</v>
      </c>
    </row>
    <row r="1181" spans="1:1">
      <c r="A1181" s="31">
        <v>109</v>
      </c>
    </row>
    <row r="1182" spans="1:1">
      <c r="A1182" s="31">
        <v>110</v>
      </c>
    </row>
    <row r="1183" spans="1:1">
      <c r="A1183" s="31">
        <v>111</v>
      </c>
    </row>
    <row r="1184" spans="1:1">
      <c r="A1184" s="31">
        <v>112</v>
      </c>
    </row>
    <row r="1185" spans="1:1">
      <c r="A1185" s="31">
        <v>113</v>
      </c>
    </row>
    <row r="1186" spans="1:1">
      <c r="A1186" s="31">
        <v>114</v>
      </c>
    </row>
    <row r="1187" spans="1:1">
      <c r="A1187" s="31">
        <v>115</v>
      </c>
    </row>
    <row r="1188" spans="1:1">
      <c r="A1188" s="31">
        <v>116</v>
      </c>
    </row>
    <row r="1189" spans="1:1">
      <c r="A1189" s="31">
        <v>117</v>
      </c>
    </row>
    <row r="1190" spans="1:1">
      <c r="A1190" s="31">
        <v>118</v>
      </c>
    </row>
    <row r="1191" spans="1:1">
      <c r="A1191" s="31">
        <v>119</v>
      </c>
    </row>
    <row r="1192" spans="1:1">
      <c r="A1192" s="31">
        <v>120</v>
      </c>
    </row>
    <row r="1193" spans="1:1">
      <c r="A1193" s="31">
        <v>121</v>
      </c>
    </row>
    <row r="1194" spans="1:1">
      <c r="A1194" s="31">
        <v>122</v>
      </c>
    </row>
    <row r="1195" spans="1:1">
      <c r="A1195" s="31">
        <v>123</v>
      </c>
    </row>
    <row r="1196" spans="1:1">
      <c r="A1196" s="31">
        <v>124</v>
      </c>
    </row>
    <row r="1197" spans="1:1">
      <c r="A1197" s="31">
        <v>125</v>
      </c>
    </row>
    <row r="1198" spans="1:1">
      <c r="A1198" s="31">
        <v>126</v>
      </c>
    </row>
    <row r="1199" spans="1:1">
      <c r="A1199" s="31">
        <v>127</v>
      </c>
    </row>
    <row r="1200" spans="1:1">
      <c r="A1200" s="31">
        <v>128</v>
      </c>
    </row>
    <row r="1201" spans="1:1">
      <c r="A1201" s="31">
        <v>129</v>
      </c>
    </row>
    <row r="1203" spans="1:5">
      <c r="A1203" s="31" t="s">
        <v>292</v>
      </c>
      <c r="B1203" s="31" t="s">
        <v>100</v>
      </c>
      <c r="C1203" s="31" t="s">
        <v>101</v>
      </c>
      <c r="D1203" s="31" t="s">
        <v>102</v>
      </c>
      <c r="E1203" s="31" t="s">
        <v>103</v>
      </c>
    </row>
    <row r="1204" spans="1:5">
      <c r="A1204" s="31">
        <v>0</v>
      </c>
      <c r="B1204" s="31">
        <v>0</v>
      </c>
      <c r="C1204" s="31">
        <v>0</v>
      </c>
      <c r="D1204" s="31">
        <v>0</v>
      </c>
      <c r="E1204" s="78">
        <v>0.00095319</v>
      </c>
    </row>
    <row r="1205" spans="1:5">
      <c r="A1205" s="31">
        <v>1</v>
      </c>
      <c r="B1205" s="31">
        <v>0</v>
      </c>
      <c r="C1205" s="31">
        <v>0</v>
      </c>
      <c r="D1205" s="31">
        <v>0</v>
      </c>
      <c r="E1205" s="78">
        <v>0.0009824465</v>
      </c>
    </row>
    <row r="1206" spans="1:5">
      <c r="A1206" s="31">
        <v>2</v>
      </c>
      <c r="B1206" s="31">
        <v>0</v>
      </c>
      <c r="C1206" s="31">
        <v>0</v>
      </c>
      <c r="D1206" s="31">
        <v>0</v>
      </c>
      <c r="E1206" s="78">
        <v>0.001056376</v>
      </c>
    </row>
    <row r="1207" spans="1:5">
      <c r="A1207" s="31">
        <v>3</v>
      </c>
      <c r="B1207" s="31">
        <v>0</v>
      </c>
      <c r="C1207" s="31">
        <v>0</v>
      </c>
      <c r="D1207" s="31">
        <v>0</v>
      </c>
      <c r="E1207" s="78">
        <v>0.001145323</v>
      </c>
    </row>
    <row r="1208" spans="1:5">
      <c r="A1208" s="31">
        <v>4</v>
      </c>
      <c r="B1208" s="31">
        <v>0</v>
      </c>
      <c r="C1208" s="31">
        <v>0</v>
      </c>
      <c r="D1208" s="31">
        <v>0</v>
      </c>
      <c r="E1208" s="78">
        <v>0.001207371</v>
      </c>
    </row>
    <row r="1209" spans="1:5">
      <c r="A1209" s="31">
        <v>5</v>
      </c>
      <c r="B1209" s="31">
        <v>0</v>
      </c>
      <c r="C1209" s="31">
        <v>0</v>
      </c>
      <c r="D1209" s="31">
        <v>0</v>
      </c>
      <c r="E1209" s="78">
        <v>0.001348786</v>
      </c>
    </row>
    <row r="1210" spans="1:5">
      <c r="A1210" s="31">
        <v>6</v>
      </c>
      <c r="B1210" s="31">
        <v>0</v>
      </c>
      <c r="C1210" s="31">
        <v>0</v>
      </c>
      <c r="D1210" s="31">
        <v>0</v>
      </c>
      <c r="E1210" s="78">
        <v>0.001502529</v>
      </c>
    </row>
    <row r="1211" spans="1:5">
      <c r="A1211" s="31">
        <v>7</v>
      </c>
      <c r="B1211" s="31">
        <v>0</v>
      </c>
      <c r="C1211" s="31">
        <v>0</v>
      </c>
      <c r="D1211" s="31">
        <v>0</v>
      </c>
      <c r="E1211" s="78">
        <v>0.001657306</v>
      </c>
    </row>
    <row r="1212" spans="1:5">
      <c r="A1212" s="31">
        <v>8</v>
      </c>
      <c r="B1212" s="31">
        <v>0</v>
      </c>
      <c r="C1212" s="31">
        <v>0</v>
      </c>
      <c r="D1212" s="31">
        <v>0</v>
      </c>
      <c r="E1212" s="78">
        <v>0.001910828</v>
      </c>
    </row>
    <row r="1213" spans="1:5">
      <c r="A1213" s="31">
        <v>9</v>
      </c>
      <c r="B1213" s="31">
        <v>0</v>
      </c>
      <c r="C1213" s="31">
        <v>0</v>
      </c>
      <c r="D1213" s="31">
        <v>0</v>
      </c>
      <c r="E1213" s="78">
        <v>0.002199061</v>
      </c>
    </row>
    <row r="1214" spans="1:5">
      <c r="A1214" s="31">
        <v>10</v>
      </c>
      <c r="B1214" s="31">
        <v>0</v>
      </c>
      <c r="C1214" s="31">
        <v>0</v>
      </c>
      <c r="D1214" s="31">
        <v>0</v>
      </c>
      <c r="E1214" s="78">
        <v>0.002313752</v>
      </c>
    </row>
    <row r="1215" spans="1:5">
      <c r="A1215" s="31">
        <v>11</v>
      </c>
      <c r="B1215" s="31">
        <v>0</v>
      </c>
      <c r="C1215" s="31">
        <v>0</v>
      </c>
      <c r="D1215" s="31">
        <v>0</v>
      </c>
      <c r="E1215" s="78">
        <v>0.002502629</v>
      </c>
    </row>
    <row r="1216" spans="1:5">
      <c r="A1216" s="31">
        <v>12</v>
      </c>
      <c r="B1216" s="31">
        <v>0</v>
      </c>
      <c r="C1216" s="31">
        <v>0</v>
      </c>
      <c r="D1216" s="31">
        <v>0</v>
      </c>
      <c r="E1216" s="78">
        <v>0.002771396</v>
      </c>
    </row>
    <row r="1217" spans="1:5">
      <c r="A1217" s="31">
        <v>13</v>
      </c>
      <c r="B1217" s="31">
        <v>0</v>
      </c>
      <c r="C1217" s="31">
        <v>0</v>
      </c>
      <c r="D1217" s="31">
        <v>0</v>
      </c>
      <c r="E1217" s="78">
        <v>0.003101107</v>
      </c>
    </row>
    <row r="1218" spans="1:5">
      <c r="A1218" s="31">
        <v>14</v>
      </c>
      <c r="B1218" s="31">
        <v>0</v>
      </c>
      <c r="C1218" s="31">
        <v>0</v>
      </c>
      <c r="D1218" s="31">
        <v>0</v>
      </c>
      <c r="E1218" s="78">
        <v>0.003436071</v>
      </c>
    </row>
    <row r="1219" spans="1:5">
      <c r="A1219" s="31">
        <v>15</v>
      </c>
      <c r="B1219" s="31">
        <v>0</v>
      </c>
      <c r="C1219" s="31">
        <v>0</v>
      </c>
      <c r="D1219" s="31">
        <v>0</v>
      </c>
      <c r="E1219" s="78">
        <v>0.003782626</v>
      </c>
    </row>
    <row r="1220" spans="1:5">
      <c r="A1220" s="31">
        <v>16</v>
      </c>
      <c r="B1220" s="31">
        <v>0</v>
      </c>
      <c r="C1220" s="31">
        <v>0</v>
      </c>
      <c r="D1220" s="31">
        <v>0</v>
      </c>
      <c r="E1220" s="78">
        <v>0.003992912</v>
      </c>
    </row>
    <row r="1221" spans="1:5">
      <c r="A1221" s="31">
        <v>17</v>
      </c>
      <c r="B1221" s="31">
        <v>0</v>
      </c>
      <c r="C1221" s="31">
        <v>0</v>
      </c>
      <c r="D1221" s="31">
        <v>0</v>
      </c>
      <c r="E1221" s="78">
        <v>0.004414211</v>
      </c>
    </row>
    <row r="1222" spans="1:5">
      <c r="A1222" s="31">
        <v>18</v>
      </c>
      <c r="B1222" s="31">
        <v>0</v>
      </c>
      <c r="C1222" s="31">
        <v>0</v>
      </c>
      <c r="D1222" s="31">
        <v>0</v>
      </c>
      <c r="E1222" s="78">
        <v>0.004986324</v>
      </c>
    </row>
    <row r="1223" spans="1:5">
      <c r="A1223" s="31">
        <v>19</v>
      </c>
      <c r="B1223" s="31">
        <v>0</v>
      </c>
      <c r="C1223" s="31">
        <v>0</v>
      </c>
      <c r="D1223" s="31">
        <v>0</v>
      </c>
      <c r="E1223" s="78">
        <v>0.005341487</v>
      </c>
    </row>
    <row r="1224" spans="1:5">
      <c r="A1224" s="31">
        <v>20</v>
      </c>
      <c r="B1224" s="31">
        <v>0</v>
      </c>
      <c r="C1224" s="31">
        <v>0</v>
      </c>
      <c r="D1224" s="31">
        <v>0</v>
      </c>
      <c r="E1224" s="78">
        <v>0.005706438</v>
      </c>
    </row>
    <row r="1225" spans="1:5">
      <c r="A1225" s="31">
        <v>21</v>
      </c>
      <c r="B1225" s="31">
        <v>0</v>
      </c>
      <c r="C1225" s="31">
        <v>0</v>
      </c>
      <c r="D1225" s="31">
        <v>0</v>
      </c>
      <c r="E1225" s="78">
        <v>0.006120129</v>
      </c>
    </row>
    <row r="1226" spans="1:5">
      <c r="A1226" s="31">
        <v>22</v>
      </c>
      <c r="B1226" s="31">
        <v>0</v>
      </c>
      <c r="C1226" s="31">
        <v>0</v>
      </c>
      <c r="D1226" s="31">
        <v>0</v>
      </c>
      <c r="E1226" s="78">
        <v>0.006603682</v>
      </c>
    </row>
    <row r="1227" spans="1:5">
      <c r="A1227" s="31">
        <v>23</v>
      </c>
      <c r="B1227" s="31">
        <v>0</v>
      </c>
      <c r="C1227" s="31">
        <v>0</v>
      </c>
      <c r="D1227" s="31">
        <v>0</v>
      </c>
      <c r="E1227" s="78">
        <v>0.006879544</v>
      </c>
    </row>
    <row r="1228" spans="1:5">
      <c r="A1228" s="31">
        <v>24</v>
      </c>
      <c r="B1228" s="31">
        <v>0</v>
      </c>
      <c r="C1228" s="31">
        <v>0</v>
      </c>
      <c r="D1228" s="31">
        <v>0</v>
      </c>
      <c r="E1228" s="78">
        <v>0.007412997</v>
      </c>
    </row>
    <row r="1229" spans="1:5">
      <c r="A1229" s="31">
        <v>25</v>
      </c>
      <c r="B1229" s="31">
        <v>0</v>
      </c>
      <c r="C1229" s="31">
        <v>0</v>
      </c>
      <c r="D1229" s="31">
        <v>0</v>
      </c>
      <c r="E1229" s="78">
        <v>0.007870622</v>
      </c>
    </row>
    <row r="1230" spans="1:5">
      <c r="A1230" s="31">
        <v>26</v>
      </c>
      <c r="B1230" s="31">
        <v>0</v>
      </c>
      <c r="C1230" s="31">
        <v>0</v>
      </c>
      <c r="D1230" s="31">
        <v>0</v>
      </c>
      <c r="E1230" s="78">
        <v>0.008384432</v>
      </c>
    </row>
    <row r="1231" spans="1:5">
      <c r="A1231" s="31">
        <v>27</v>
      </c>
      <c r="B1231" s="31">
        <v>0</v>
      </c>
      <c r="C1231" s="31">
        <v>0</v>
      </c>
      <c r="D1231" s="31">
        <v>0</v>
      </c>
      <c r="E1231" s="78">
        <v>0.008988334</v>
      </c>
    </row>
    <row r="1232" spans="1:5">
      <c r="A1232" s="31">
        <v>28</v>
      </c>
      <c r="B1232" s="31">
        <v>0</v>
      </c>
      <c r="C1232" s="31">
        <v>0</v>
      </c>
      <c r="D1232" s="31">
        <v>0</v>
      </c>
      <c r="E1232" s="78">
        <v>0.009517036</v>
      </c>
    </row>
    <row r="1233" spans="1:5">
      <c r="A1233" s="31">
        <v>29</v>
      </c>
      <c r="B1233" s="31">
        <v>0</v>
      </c>
      <c r="C1233" s="31">
        <v>0</v>
      </c>
      <c r="D1233" s="31">
        <v>0</v>
      </c>
      <c r="E1233" s="78">
        <v>0.009804118</v>
      </c>
    </row>
    <row r="1234" spans="1:5">
      <c r="A1234" s="31">
        <v>30</v>
      </c>
      <c r="B1234" s="31">
        <v>0</v>
      </c>
      <c r="C1234" s="31">
        <v>0</v>
      </c>
      <c r="D1234" s="31">
        <v>0</v>
      </c>
      <c r="E1234" s="78">
        <v>0.01033696</v>
      </c>
    </row>
    <row r="1235" spans="1:5">
      <c r="A1235" s="31">
        <v>31</v>
      </c>
      <c r="B1235" s="31">
        <v>0</v>
      </c>
      <c r="C1235" s="31">
        <v>0</v>
      </c>
      <c r="D1235" s="31">
        <v>0</v>
      </c>
      <c r="E1235" s="78">
        <v>0.01092517</v>
      </c>
    </row>
    <row r="1236" spans="1:5">
      <c r="A1236" s="31">
        <v>32</v>
      </c>
      <c r="B1236" s="31">
        <v>0</v>
      </c>
      <c r="C1236" s="31">
        <v>0</v>
      </c>
      <c r="D1236" s="31">
        <v>0</v>
      </c>
      <c r="E1236" s="78">
        <v>0.01142915</v>
      </c>
    </row>
    <row r="1237" spans="1:5">
      <c r="A1237" s="31">
        <v>33</v>
      </c>
      <c r="B1237" s="31">
        <v>0</v>
      </c>
      <c r="C1237" s="31">
        <v>0</v>
      </c>
      <c r="D1237" s="31">
        <v>0</v>
      </c>
      <c r="E1237" s="31">
        <v>0.0123202</v>
      </c>
    </row>
    <row r="1238" spans="1:5">
      <c r="A1238" s="31">
        <v>34</v>
      </c>
      <c r="B1238" s="31">
        <v>0</v>
      </c>
      <c r="C1238" s="31">
        <v>0</v>
      </c>
      <c r="D1238" s="31">
        <v>0</v>
      </c>
      <c r="E1238" s="78">
        <v>0.01348116</v>
      </c>
    </row>
    <row r="1239" spans="1:5">
      <c r="A1239" s="31">
        <v>35</v>
      </c>
      <c r="B1239" s="31">
        <v>0</v>
      </c>
      <c r="C1239" s="31">
        <v>0</v>
      </c>
      <c r="D1239" s="31">
        <v>0</v>
      </c>
      <c r="E1239" s="31">
        <v>0.014481</v>
      </c>
    </row>
    <row r="1240" spans="1:5">
      <c r="A1240" s="31">
        <v>36</v>
      </c>
      <c r="B1240" s="31">
        <v>0</v>
      </c>
      <c r="C1240" s="31">
        <v>0</v>
      </c>
      <c r="D1240" s="31">
        <v>0</v>
      </c>
      <c r="E1240" s="78">
        <v>0.01543282</v>
      </c>
    </row>
    <row r="1241" spans="1:5">
      <c r="A1241" s="31">
        <v>37</v>
      </c>
      <c r="B1241" s="31">
        <v>0</v>
      </c>
      <c r="C1241" s="31">
        <v>0</v>
      </c>
      <c r="D1241" s="31">
        <v>0</v>
      </c>
      <c r="E1241" s="78">
        <v>0.01625658</v>
      </c>
    </row>
    <row r="1242" spans="1:5">
      <c r="A1242" s="31">
        <v>38</v>
      </c>
      <c r="B1242" s="31">
        <v>0</v>
      </c>
      <c r="C1242" s="31">
        <v>0</v>
      </c>
      <c r="D1242" s="31">
        <v>0</v>
      </c>
      <c r="E1242" s="78">
        <v>0.01722719</v>
      </c>
    </row>
    <row r="1243" spans="1:5">
      <c r="A1243" s="31">
        <v>39</v>
      </c>
      <c r="B1243" s="31">
        <v>0</v>
      </c>
      <c r="C1243" s="31">
        <v>0</v>
      </c>
      <c r="D1243" s="31">
        <v>0</v>
      </c>
      <c r="E1243" s="78">
        <v>0.01857702</v>
      </c>
    </row>
    <row r="1244" spans="1:5">
      <c r="A1244" s="31">
        <v>40</v>
      </c>
      <c r="B1244" s="31">
        <v>0</v>
      </c>
      <c r="C1244" s="31">
        <v>0</v>
      </c>
      <c r="D1244" s="31">
        <v>0</v>
      </c>
      <c r="E1244" s="78">
        <v>0.01963173</v>
      </c>
    </row>
    <row r="1245" spans="1:5">
      <c r="A1245" s="31">
        <v>41</v>
      </c>
      <c r="B1245" s="31">
        <v>0</v>
      </c>
      <c r="C1245" s="31">
        <v>0</v>
      </c>
      <c r="D1245" s="31">
        <v>0</v>
      </c>
      <c r="E1245" s="78">
        <v>0.02058918</v>
      </c>
    </row>
    <row r="1246" spans="1:5">
      <c r="A1246" s="31">
        <v>42</v>
      </c>
      <c r="B1246" s="31">
        <v>0</v>
      </c>
      <c r="C1246" s="31">
        <v>0</v>
      </c>
      <c r="D1246" s="31">
        <v>0</v>
      </c>
      <c r="E1246" s="78">
        <v>0.02193048</v>
      </c>
    </row>
    <row r="1247" spans="1:5">
      <c r="A1247" s="31">
        <v>43</v>
      </c>
      <c r="B1247" s="31">
        <v>0</v>
      </c>
      <c r="C1247" s="31">
        <v>0</v>
      </c>
      <c r="D1247" s="31">
        <v>0</v>
      </c>
      <c r="E1247" s="78">
        <v>0.02350907</v>
      </c>
    </row>
    <row r="1248" spans="1:5">
      <c r="A1248" s="31">
        <v>44</v>
      </c>
      <c r="B1248" s="31">
        <v>0</v>
      </c>
      <c r="C1248" s="31">
        <v>0</v>
      </c>
      <c r="D1248" s="31">
        <v>0</v>
      </c>
      <c r="E1248" s="78">
        <v>0.02479297</v>
      </c>
    </row>
    <row r="1249" spans="1:5">
      <c r="A1249" s="31">
        <v>45</v>
      </c>
      <c r="B1249" s="31">
        <v>0</v>
      </c>
      <c r="C1249" s="31">
        <v>0</v>
      </c>
      <c r="D1249" s="31">
        <v>0</v>
      </c>
      <c r="E1249" s="78">
        <v>0.02586126</v>
      </c>
    </row>
    <row r="1250" spans="1:5">
      <c r="A1250" s="31">
        <v>46</v>
      </c>
      <c r="B1250" s="31">
        <v>0</v>
      </c>
      <c r="C1250" s="31">
        <v>0</v>
      </c>
      <c r="D1250" s="31">
        <v>0</v>
      </c>
      <c r="E1250" s="78">
        <v>0.02729978</v>
      </c>
    </row>
    <row r="1251" spans="1:5">
      <c r="A1251" s="31">
        <v>47</v>
      </c>
      <c r="B1251" s="31">
        <v>0</v>
      </c>
      <c r="C1251" s="31">
        <v>0</v>
      </c>
      <c r="D1251" s="31">
        <v>0</v>
      </c>
      <c r="E1251" s="78">
        <v>0.02883732</v>
      </c>
    </row>
    <row r="1252" spans="1:5">
      <c r="A1252" s="31">
        <v>48</v>
      </c>
      <c r="B1252" s="31">
        <v>0</v>
      </c>
      <c r="C1252" s="31">
        <v>0</v>
      </c>
      <c r="D1252" s="31">
        <v>0</v>
      </c>
      <c r="E1252" s="78">
        <v>0.03020651</v>
      </c>
    </row>
    <row r="1253" spans="1:5">
      <c r="A1253" s="31">
        <v>49</v>
      </c>
      <c r="B1253" s="31">
        <v>0</v>
      </c>
      <c r="C1253" s="31">
        <v>0</v>
      </c>
      <c r="D1253" s="31">
        <v>0</v>
      </c>
      <c r="E1253" s="78">
        <v>0.03142596</v>
      </c>
    </row>
    <row r="1254" spans="1:5">
      <c r="A1254" s="31">
        <v>50</v>
      </c>
      <c r="B1254" s="31">
        <v>0</v>
      </c>
      <c r="C1254" s="31">
        <v>0</v>
      </c>
      <c r="D1254" s="31">
        <v>0</v>
      </c>
      <c r="E1254" s="78">
        <v>0.03315574</v>
      </c>
    </row>
    <row r="1255" spans="1:5">
      <c r="A1255" s="31">
        <v>51</v>
      </c>
      <c r="B1255" s="31">
        <v>0</v>
      </c>
      <c r="C1255" s="31">
        <v>0</v>
      </c>
      <c r="D1255" s="31">
        <v>0</v>
      </c>
      <c r="E1255" s="78">
        <v>0.03470442</v>
      </c>
    </row>
    <row r="1256" spans="1:5">
      <c r="A1256" s="31">
        <v>52</v>
      </c>
      <c r="B1256" s="31">
        <v>0</v>
      </c>
      <c r="C1256" s="31">
        <v>0</v>
      </c>
      <c r="D1256" s="31">
        <v>0</v>
      </c>
      <c r="E1256" s="78">
        <v>0.03603919</v>
      </c>
    </row>
    <row r="1257" spans="1:5">
      <c r="A1257" s="31">
        <v>53</v>
      </c>
      <c r="B1257" s="31">
        <v>0</v>
      </c>
      <c r="C1257" s="31">
        <v>0</v>
      </c>
      <c r="D1257" s="31">
        <v>0</v>
      </c>
      <c r="E1257" s="78">
        <v>0.03766968</v>
      </c>
    </row>
    <row r="1258" spans="1:5">
      <c r="A1258" s="31">
        <v>54</v>
      </c>
      <c r="B1258" s="31">
        <v>0</v>
      </c>
      <c r="C1258" s="31">
        <v>0</v>
      </c>
      <c r="D1258" s="31">
        <v>0</v>
      </c>
      <c r="E1258" s="78">
        <v>0.03932986</v>
      </c>
    </row>
    <row r="1259" spans="1:5">
      <c r="A1259" s="31">
        <v>55</v>
      </c>
      <c r="B1259" s="31">
        <v>0</v>
      </c>
      <c r="C1259" s="31">
        <v>0</v>
      </c>
      <c r="D1259" s="31">
        <v>0</v>
      </c>
      <c r="E1259" s="78">
        <v>0.04081395</v>
      </c>
    </row>
    <row r="1260" spans="1:5">
      <c r="A1260" s="31">
        <v>56</v>
      </c>
      <c r="B1260" s="31">
        <v>0</v>
      </c>
      <c r="C1260" s="31">
        <v>0</v>
      </c>
      <c r="D1260" s="31">
        <v>0</v>
      </c>
      <c r="E1260" s="78">
        <v>0.04229735</v>
      </c>
    </row>
    <row r="1261" spans="1:5">
      <c r="A1261" s="31">
        <v>57</v>
      </c>
      <c r="B1261" s="31">
        <v>0</v>
      </c>
      <c r="C1261" s="31">
        <v>0</v>
      </c>
      <c r="D1261" s="31">
        <v>0</v>
      </c>
      <c r="E1261" s="31">
        <v>0.044052</v>
      </c>
    </row>
    <row r="1262" spans="1:5">
      <c r="A1262" s="31">
        <v>58</v>
      </c>
      <c r="B1262" s="31">
        <v>0</v>
      </c>
      <c r="C1262" s="31">
        <v>0</v>
      </c>
      <c r="D1262" s="31">
        <v>0</v>
      </c>
      <c r="E1262" s="78">
        <v>0.04584934</v>
      </c>
    </row>
    <row r="1263" spans="1:5">
      <c r="A1263" s="31">
        <v>59</v>
      </c>
      <c r="B1263" s="31">
        <v>0</v>
      </c>
      <c r="C1263" s="31">
        <v>0</v>
      </c>
      <c r="D1263" s="31">
        <v>0</v>
      </c>
      <c r="E1263" s="78">
        <v>0.04744424</v>
      </c>
    </row>
    <row r="1264" spans="1:5">
      <c r="A1264" s="31">
        <v>60</v>
      </c>
      <c r="B1264" s="31">
        <v>0</v>
      </c>
      <c r="C1264" s="31">
        <v>0</v>
      </c>
      <c r="D1264" s="31">
        <v>0</v>
      </c>
      <c r="E1264" s="78">
        <v>0.04943405</v>
      </c>
    </row>
    <row r="1265" spans="1:5">
      <c r="A1265" s="31">
        <v>61</v>
      </c>
      <c r="B1265" s="31">
        <v>0</v>
      </c>
      <c r="C1265" s="31">
        <v>0</v>
      </c>
      <c r="D1265" s="31">
        <v>0</v>
      </c>
      <c r="E1265" s="78">
        <v>0.05076786</v>
      </c>
    </row>
    <row r="1266" spans="1:5">
      <c r="A1266" s="31">
        <v>62</v>
      </c>
      <c r="B1266" s="31">
        <v>0</v>
      </c>
      <c r="C1266" s="31">
        <v>0</v>
      </c>
      <c r="D1266" s="31">
        <v>0</v>
      </c>
      <c r="E1266" s="78">
        <v>0.05305655</v>
      </c>
    </row>
    <row r="1267" spans="1:5">
      <c r="A1267" s="31">
        <v>63</v>
      </c>
      <c r="B1267" s="31">
        <v>0</v>
      </c>
      <c r="C1267" s="31">
        <v>0</v>
      </c>
      <c r="D1267" s="31">
        <v>0</v>
      </c>
      <c r="E1267" s="78">
        <v>0.05497475</v>
      </c>
    </row>
    <row r="1268" spans="1:5">
      <c r="A1268" s="31">
        <v>64</v>
      </c>
      <c r="B1268" s="31">
        <v>0</v>
      </c>
      <c r="C1268" s="31">
        <v>0</v>
      </c>
      <c r="D1268" s="31">
        <v>0</v>
      </c>
      <c r="E1268" s="78">
        <v>0.05655431</v>
      </c>
    </row>
    <row r="1269" spans="1:5">
      <c r="A1269" s="31">
        <v>65</v>
      </c>
      <c r="B1269" s="31">
        <v>0</v>
      </c>
      <c r="C1269" s="31">
        <v>0</v>
      </c>
      <c r="D1269" s="31">
        <v>0</v>
      </c>
      <c r="E1269" s="78">
        <v>0.05876646</v>
      </c>
    </row>
    <row r="1270" spans="1:5">
      <c r="A1270" s="31">
        <v>66</v>
      </c>
      <c r="B1270" s="31">
        <v>0</v>
      </c>
      <c r="C1270" s="31">
        <v>0</v>
      </c>
      <c r="D1270" s="31">
        <v>0</v>
      </c>
      <c r="E1270" s="78">
        <v>0.06041383</v>
      </c>
    </row>
    <row r="1271" spans="1:5">
      <c r="A1271" s="31">
        <v>67</v>
      </c>
      <c r="B1271" s="31">
        <v>0</v>
      </c>
      <c r="C1271" s="31">
        <v>0</v>
      </c>
      <c r="D1271" s="31">
        <v>0</v>
      </c>
      <c r="E1271" s="31">
        <v>0.062395</v>
      </c>
    </row>
    <row r="1272" spans="1:5">
      <c r="A1272" s="31">
        <v>68</v>
      </c>
      <c r="B1272" s="31">
        <v>0</v>
      </c>
      <c r="C1272" s="31">
        <v>0</v>
      </c>
      <c r="D1272" s="31">
        <v>0</v>
      </c>
      <c r="E1272" s="78">
        <v>0.06449999</v>
      </c>
    </row>
    <row r="1273" spans="1:5">
      <c r="A1273" s="31">
        <v>69</v>
      </c>
      <c r="B1273" s="31">
        <v>0</v>
      </c>
      <c r="C1273" s="31">
        <v>0</v>
      </c>
      <c r="D1273" s="31">
        <v>0</v>
      </c>
      <c r="E1273" s="31">
        <v>0.0662859</v>
      </c>
    </row>
    <row r="1274" spans="1:5">
      <c r="A1274" s="31">
        <v>70</v>
      </c>
      <c r="B1274" s="31">
        <v>0</v>
      </c>
      <c r="C1274" s="31">
        <v>0</v>
      </c>
      <c r="D1274" s="31">
        <v>0</v>
      </c>
      <c r="E1274" s="78">
        <v>0.06792423</v>
      </c>
    </row>
    <row r="1275" spans="1:5">
      <c r="A1275" s="31">
        <v>71</v>
      </c>
      <c r="B1275" s="31">
        <v>0</v>
      </c>
      <c r="C1275" s="31">
        <v>0</v>
      </c>
      <c r="D1275" s="31">
        <v>0</v>
      </c>
      <c r="E1275" s="78">
        <v>0.07016201</v>
      </c>
    </row>
    <row r="1276" spans="1:5">
      <c r="A1276" s="31">
        <v>72</v>
      </c>
      <c r="B1276" s="31">
        <v>0</v>
      </c>
      <c r="C1276" s="31">
        <v>0</v>
      </c>
      <c r="D1276" s="31">
        <v>0</v>
      </c>
      <c r="E1276" s="78">
        <v>0.07240498</v>
      </c>
    </row>
    <row r="1277" spans="1:5">
      <c r="A1277" s="31">
        <v>73</v>
      </c>
      <c r="B1277" s="31">
        <v>0</v>
      </c>
      <c r="C1277" s="31">
        <v>0</v>
      </c>
      <c r="D1277" s="31">
        <v>0</v>
      </c>
      <c r="E1277" s="78">
        <v>0.07454639</v>
      </c>
    </row>
    <row r="1278" spans="1:5">
      <c r="A1278" s="31">
        <v>74</v>
      </c>
      <c r="B1278" s="31">
        <v>0</v>
      </c>
      <c r="C1278" s="31">
        <v>0</v>
      </c>
      <c r="D1278" s="31">
        <v>0</v>
      </c>
      <c r="E1278" s="78">
        <v>0.07695446</v>
      </c>
    </row>
    <row r="1279" spans="1:5">
      <c r="A1279" s="31">
        <v>75</v>
      </c>
      <c r="B1279" s="31">
        <v>0</v>
      </c>
      <c r="C1279" s="31">
        <v>0</v>
      </c>
      <c r="D1279" s="31">
        <v>0</v>
      </c>
      <c r="E1279" s="78">
        <v>0.07887103</v>
      </c>
    </row>
    <row r="1280" spans="1:5">
      <c r="A1280" s="31">
        <v>76</v>
      </c>
      <c r="B1280" s="31">
        <v>0</v>
      </c>
      <c r="C1280" s="31">
        <v>0</v>
      </c>
      <c r="D1280" s="31">
        <v>0</v>
      </c>
      <c r="E1280" s="78">
        <v>0.08124769</v>
      </c>
    </row>
    <row r="1281" spans="1:5">
      <c r="A1281" s="31">
        <v>77</v>
      </c>
      <c r="B1281" s="31">
        <v>0</v>
      </c>
      <c r="C1281" s="31">
        <v>0</v>
      </c>
      <c r="D1281" s="31">
        <v>0</v>
      </c>
      <c r="E1281" s="78">
        <v>0.08313911</v>
      </c>
    </row>
    <row r="1282" spans="1:5">
      <c r="A1282" s="31">
        <v>78</v>
      </c>
      <c r="B1282" s="31">
        <v>0</v>
      </c>
      <c r="C1282" s="31">
        <v>0</v>
      </c>
      <c r="D1282" s="31">
        <v>0</v>
      </c>
      <c r="E1282" s="78">
        <v>0.08558472</v>
      </c>
    </row>
    <row r="1283" spans="1:5">
      <c r="A1283" s="31">
        <v>79</v>
      </c>
      <c r="B1283" s="31">
        <v>0</v>
      </c>
      <c r="C1283" s="31">
        <v>0</v>
      </c>
      <c r="D1283" s="31">
        <v>0</v>
      </c>
      <c r="E1283" s="78">
        <v>0.08762526</v>
      </c>
    </row>
    <row r="1284" spans="1:5">
      <c r="A1284" s="31">
        <v>80</v>
      </c>
      <c r="B1284" s="31">
        <v>0</v>
      </c>
      <c r="C1284" s="31">
        <v>0</v>
      </c>
      <c r="D1284" s="31">
        <v>0</v>
      </c>
      <c r="E1284" s="78">
        <v>0.08955166</v>
      </c>
    </row>
    <row r="1285" spans="1:5">
      <c r="A1285" s="31">
        <v>81</v>
      </c>
      <c r="B1285" s="31">
        <v>0</v>
      </c>
      <c r="C1285" s="31">
        <v>0</v>
      </c>
      <c r="D1285" s="31">
        <v>0</v>
      </c>
      <c r="E1285" s="78">
        <v>0.09190138</v>
      </c>
    </row>
    <row r="1286" spans="1:5">
      <c r="A1286" s="31">
        <v>82</v>
      </c>
      <c r="B1286" s="31">
        <v>0</v>
      </c>
      <c r="C1286" s="31">
        <v>0</v>
      </c>
      <c r="D1286" s="31">
        <v>0</v>
      </c>
      <c r="E1286" s="78">
        <v>0.09404384</v>
      </c>
    </row>
    <row r="1287" spans="1:5">
      <c r="A1287" s="31">
        <v>83</v>
      </c>
      <c r="B1287" s="31">
        <v>0</v>
      </c>
      <c r="C1287" s="31">
        <v>0</v>
      </c>
      <c r="D1287" s="31">
        <v>0</v>
      </c>
      <c r="E1287" s="78">
        <v>0.09608439</v>
      </c>
    </row>
    <row r="1288" spans="1:5">
      <c r="A1288" s="31">
        <v>84</v>
      </c>
      <c r="B1288" s="31">
        <v>0</v>
      </c>
      <c r="C1288" s="31">
        <v>0</v>
      </c>
      <c r="D1288" s="31">
        <v>0</v>
      </c>
      <c r="E1288" s="78">
        <v>0.09914178</v>
      </c>
    </row>
    <row r="1289" spans="1:5">
      <c r="A1289" s="31">
        <v>85</v>
      </c>
      <c r="B1289" s="31">
        <v>0</v>
      </c>
      <c r="C1289" s="31">
        <v>0</v>
      </c>
      <c r="D1289" s="31">
        <v>0</v>
      </c>
      <c r="E1289" s="31">
        <v>0.1014035</v>
      </c>
    </row>
    <row r="1290" spans="1:5">
      <c r="A1290" s="31">
        <v>86</v>
      </c>
      <c r="B1290" s="31">
        <v>0</v>
      </c>
      <c r="C1290" s="31">
        <v>0</v>
      </c>
      <c r="D1290" s="31">
        <v>0</v>
      </c>
      <c r="E1290" s="31">
        <v>0.1036435</v>
      </c>
    </row>
    <row r="1291" spans="1:5">
      <c r="A1291" s="31">
        <v>87</v>
      </c>
      <c r="B1291" s="31">
        <v>0</v>
      </c>
      <c r="C1291" s="31">
        <v>0</v>
      </c>
      <c r="D1291" s="31">
        <v>0</v>
      </c>
      <c r="E1291" s="31">
        <v>0.1060808</v>
      </c>
    </row>
    <row r="1292" spans="1:5">
      <c r="A1292" s="31">
        <v>88</v>
      </c>
      <c r="B1292" s="31">
        <v>0</v>
      </c>
      <c r="C1292" s="31">
        <v>0</v>
      </c>
      <c r="D1292" s="31">
        <v>0</v>
      </c>
      <c r="E1292" s="31">
        <v>0.1080752</v>
      </c>
    </row>
    <row r="1293" spans="1:5">
      <c r="A1293" s="31">
        <v>89</v>
      </c>
      <c r="B1293" s="31">
        <v>0</v>
      </c>
      <c r="C1293" s="31">
        <v>0</v>
      </c>
      <c r="D1293" s="31">
        <v>0</v>
      </c>
      <c r="E1293" s="31">
        <v>0.1109616</v>
      </c>
    </row>
    <row r="1294" spans="1:5">
      <c r="A1294" s="31">
        <v>90</v>
      </c>
      <c r="B1294" s="31">
        <v>0</v>
      </c>
      <c r="C1294" s="31">
        <v>0</v>
      </c>
      <c r="D1294" s="31">
        <v>0</v>
      </c>
      <c r="E1294" s="31">
        <v>0.1132975</v>
      </c>
    </row>
    <row r="1295" spans="1:5">
      <c r="A1295" s="31">
        <v>91</v>
      </c>
      <c r="B1295" s="31">
        <v>0</v>
      </c>
      <c r="C1295" s="31">
        <v>0</v>
      </c>
      <c r="D1295" s="31">
        <v>0</v>
      </c>
      <c r="E1295" s="31">
        <v>0.1159111</v>
      </c>
    </row>
    <row r="1296" spans="1:5">
      <c r="A1296" s="31">
        <v>92</v>
      </c>
      <c r="B1296" s="31">
        <v>0</v>
      </c>
      <c r="C1296" s="31">
        <v>0</v>
      </c>
      <c r="D1296" s="31">
        <v>0</v>
      </c>
      <c r="E1296" s="31">
        <v>0.1185575</v>
      </c>
    </row>
    <row r="1297" spans="1:5">
      <c r="A1297" s="31">
        <v>93</v>
      </c>
      <c r="B1297" s="31">
        <v>0</v>
      </c>
      <c r="C1297" s="31">
        <v>0</v>
      </c>
      <c r="D1297" s="31">
        <v>0</v>
      </c>
      <c r="E1297" s="31">
        <v>0.1207255</v>
      </c>
    </row>
    <row r="1298" spans="1:5">
      <c r="A1298" s="31">
        <v>94</v>
      </c>
      <c r="B1298" s="31">
        <v>0</v>
      </c>
      <c r="C1298" s="31">
        <v>0</v>
      </c>
      <c r="D1298" s="31">
        <v>0</v>
      </c>
      <c r="E1298" s="31">
        <v>0.123672</v>
      </c>
    </row>
    <row r="1299" spans="1:5">
      <c r="A1299" s="31">
        <v>95</v>
      </c>
      <c r="B1299" s="31">
        <v>0</v>
      </c>
      <c r="C1299" s="31">
        <v>0</v>
      </c>
      <c r="D1299" s="31">
        <v>0</v>
      </c>
      <c r="E1299" s="31">
        <v>0.1261186</v>
      </c>
    </row>
    <row r="1300" spans="1:5">
      <c r="A1300" s="31">
        <v>96</v>
      </c>
      <c r="B1300" s="31">
        <v>0</v>
      </c>
      <c r="C1300" s="31">
        <v>0</v>
      </c>
      <c r="D1300" s="31">
        <v>0</v>
      </c>
      <c r="E1300" s="31">
        <v>0.1282966</v>
      </c>
    </row>
    <row r="1301" spans="1:5">
      <c r="A1301" s="31">
        <v>97</v>
      </c>
      <c r="B1301" s="31">
        <v>0</v>
      </c>
      <c r="C1301" s="31">
        <v>0</v>
      </c>
      <c r="D1301" s="31">
        <v>0</v>
      </c>
      <c r="E1301" s="31">
        <v>0.131243</v>
      </c>
    </row>
    <row r="1302" spans="1:5">
      <c r="A1302" s="31">
        <v>98</v>
      </c>
      <c r="B1302" s="31">
        <v>0</v>
      </c>
      <c r="C1302" s="31">
        <v>0</v>
      </c>
      <c r="D1302" s="31">
        <v>0</v>
      </c>
      <c r="E1302" s="31">
        <v>0.1334783</v>
      </c>
    </row>
    <row r="1303" spans="1:5">
      <c r="A1303" s="31">
        <v>99</v>
      </c>
      <c r="B1303" s="31">
        <v>0</v>
      </c>
      <c r="C1303" s="31">
        <v>0</v>
      </c>
      <c r="D1303" s="31">
        <v>0</v>
      </c>
      <c r="E1303" s="31">
        <v>0.1361621</v>
      </c>
    </row>
    <row r="1304" spans="1:5">
      <c r="A1304" s="31">
        <v>100</v>
      </c>
      <c r="B1304" s="31">
        <v>0</v>
      </c>
      <c r="C1304" s="31">
        <v>0</v>
      </c>
      <c r="D1304" s="31">
        <v>0</v>
      </c>
      <c r="E1304" s="31">
        <v>0.1384714</v>
      </c>
    </row>
    <row r="1305" spans="1:5">
      <c r="A1305" s="31">
        <v>101</v>
      </c>
      <c r="B1305" s="31">
        <v>0</v>
      </c>
      <c r="C1305" s="31">
        <v>0</v>
      </c>
      <c r="D1305" s="31">
        <v>0</v>
      </c>
      <c r="E1305" s="31">
        <v>0.1414551</v>
      </c>
    </row>
    <row r="1306" spans="1:5">
      <c r="A1306" s="31">
        <v>102</v>
      </c>
      <c r="B1306" s="31">
        <v>0</v>
      </c>
      <c r="C1306" s="31">
        <v>0</v>
      </c>
      <c r="D1306" s="31">
        <v>0</v>
      </c>
      <c r="E1306" s="31">
        <v>0.1443802</v>
      </c>
    </row>
    <row r="1307" spans="1:5">
      <c r="A1307" s="31">
        <v>103</v>
      </c>
      <c r="B1307" s="31">
        <v>0</v>
      </c>
      <c r="C1307" s="31">
        <v>0</v>
      </c>
      <c r="D1307" s="31">
        <v>0</v>
      </c>
      <c r="E1307" s="31">
        <v>0.1471402</v>
      </c>
    </row>
    <row r="1308" spans="1:5">
      <c r="A1308" s="31">
        <v>104</v>
      </c>
      <c r="B1308" s="31">
        <v>0</v>
      </c>
      <c r="C1308" s="31">
        <v>0</v>
      </c>
      <c r="D1308" s="31">
        <v>0</v>
      </c>
      <c r="E1308" s="31">
        <v>0.150302</v>
      </c>
    </row>
    <row r="1309" spans="1:5">
      <c r="A1309" s="31">
        <v>105</v>
      </c>
      <c r="B1309" s="31">
        <v>0</v>
      </c>
      <c r="C1309" s="31">
        <v>0</v>
      </c>
      <c r="D1309" s="31">
        <v>0</v>
      </c>
      <c r="E1309" s="31">
        <v>0.1529032</v>
      </c>
    </row>
    <row r="1310" spans="1:5">
      <c r="A1310" s="31">
        <v>106</v>
      </c>
      <c r="B1310" s="31">
        <v>0</v>
      </c>
      <c r="C1310" s="31">
        <v>0</v>
      </c>
      <c r="D1310" s="31">
        <v>0</v>
      </c>
      <c r="E1310" s="31">
        <v>0.1558143</v>
      </c>
    </row>
    <row r="1311" spans="1:5">
      <c r="A1311" s="31">
        <v>107</v>
      </c>
      <c r="B1311" s="31">
        <v>0</v>
      </c>
      <c r="C1311" s="31">
        <v>0</v>
      </c>
      <c r="D1311" s="31">
        <v>0</v>
      </c>
      <c r="E1311" s="31">
        <v>0.1591659</v>
      </c>
    </row>
    <row r="1312" spans="1:5">
      <c r="A1312" s="31">
        <v>108</v>
      </c>
      <c r="B1312" s="31">
        <v>0</v>
      </c>
      <c r="C1312" s="31">
        <v>0</v>
      </c>
      <c r="D1312" s="31">
        <v>0</v>
      </c>
      <c r="E1312" s="31">
        <v>0.1617251</v>
      </c>
    </row>
    <row r="1313" spans="1:5">
      <c r="A1313" s="31">
        <v>109</v>
      </c>
      <c r="B1313" s="31">
        <v>0</v>
      </c>
      <c r="C1313" s="31">
        <v>0</v>
      </c>
      <c r="D1313" s="31">
        <v>0</v>
      </c>
      <c r="E1313" s="31">
        <v>0.1650551</v>
      </c>
    </row>
    <row r="1314" spans="1:5">
      <c r="A1314" s="31">
        <v>110</v>
      </c>
      <c r="B1314" s="31">
        <v>0</v>
      </c>
      <c r="C1314" s="31">
        <v>0</v>
      </c>
      <c r="D1314" s="31">
        <v>0</v>
      </c>
      <c r="E1314" s="31">
        <v>0.1676148</v>
      </c>
    </row>
    <row r="1315" spans="1:5">
      <c r="A1315" s="31">
        <v>111</v>
      </c>
      <c r="B1315" s="31">
        <v>0</v>
      </c>
      <c r="C1315" s="31">
        <v>0</v>
      </c>
      <c r="D1315" s="31">
        <v>0</v>
      </c>
      <c r="E1315" s="31">
        <v>0.1710556</v>
      </c>
    </row>
    <row r="1316" spans="1:5">
      <c r="A1316" s="31">
        <v>112</v>
      </c>
      <c r="B1316" s="31">
        <v>0</v>
      </c>
      <c r="C1316" s="31">
        <v>0</v>
      </c>
      <c r="D1316" s="31">
        <v>0</v>
      </c>
      <c r="E1316" s="31">
        <v>0.1742851</v>
      </c>
    </row>
    <row r="1317" spans="1:5">
      <c r="A1317" s="31">
        <v>113</v>
      </c>
      <c r="B1317" s="31">
        <v>0</v>
      </c>
      <c r="C1317" s="31">
        <v>0</v>
      </c>
      <c r="D1317" s="31">
        <v>0</v>
      </c>
      <c r="E1317" s="31">
        <v>0.1769405</v>
      </c>
    </row>
    <row r="1318" spans="1:5">
      <c r="A1318" s="31">
        <v>114</v>
      </c>
      <c r="B1318" s="31">
        <v>0</v>
      </c>
      <c r="C1318" s="31">
        <v>0</v>
      </c>
      <c r="D1318" s="31">
        <v>0</v>
      </c>
      <c r="E1318" s="31">
        <v>0.1808086</v>
      </c>
    </row>
    <row r="1319" spans="1:5">
      <c r="A1319" s="31">
        <v>115</v>
      </c>
      <c r="B1319" s="31">
        <v>0</v>
      </c>
      <c r="C1319" s="31">
        <v>0</v>
      </c>
      <c r="D1319" s="31">
        <v>0</v>
      </c>
      <c r="E1319" s="31">
        <v>0.1842047</v>
      </c>
    </row>
    <row r="1320" spans="1:5">
      <c r="A1320" s="31">
        <v>116</v>
      </c>
      <c r="B1320" s="31">
        <v>0</v>
      </c>
      <c r="C1320" s="31">
        <v>0</v>
      </c>
      <c r="D1320" s="31">
        <v>0</v>
      </c>
      <c r="E1320" s="31">
        <v>0.1869323</v>
      </c>
    </row>
    <row r="1321" spans="1:5">
      <c r="A1321" s="31">
        <v>117</v>
      </c>
      <c r="B1321" s="31">
        <v>0</v>
      </c>
      <c r="C1321" s="31">
        <v>0</v>
      </c>
      <c r="D1321" s="31">
        <v>0</v>
      </c>
      <c r="E1321" s="31">
        <v>0.1903945</v>
      </c>
    </row>
    <row r="1322" spans="1:5">
      <c r="A1322" s="31">
        <v>118</v>
      </c>
      <c r="B1322" s="31">
        <v>0</v>
      </c>
      <c r="C1322" s="31">
        <v>0</v>
      </c>
      <c r="D1322" s="31">
        <v>0</v>
      </c>
      <c r="E1322" s="31">
        <v>0.19396</v>
      </c>
    </row>
    <row r="1323" spans="1:5">
      <c r="A1323" s="31">
        <v>119</v>
      </c>
      <c r="B1323" s="31">
        <v>0</v>
      </c>
      <c r="C1323" s="31">
        <v>0</v>
      </c>
      <c r="D1323" s="31">
        <v>0</v>
      </c>
      <c r="E1323" s="31">
        <v>0.1972016</v>
      </c>
    </row>
    <row r="1324" spans="1:5">
      <c r="A1324" s="31">
        <v>120</v>
      </c>
      <c r="B1324" s="31">
        <v>0</v>
      </c>
      <c r="C1324" s="31">
        <v>0</v>
      </c>
      <c r="D1324" s="31">
        <v>0</v>
      </c>
      <c r="E1324" s="31">
        <v>0.2006904</v>
      </c>
    </row>
    <row r="1325" spans="1:5">
      <c r="A1325" s="31">
        <v>121</v>
      </c>
      <c r="B1325" s="31">
        <v>0</v>
      </c>
      <c r="C1325" s="31">
        <v>0</v>
      </c>
      <c r="D1325" s="31">
        <v>0</v>
      </c>
      <c r="E1325" s="31">
        <v>0.2038472</v>
      </c>
    </row>
    <row r="1326" spans="1:5">
      <c r="A1326" s="31">
        <v>122</v>
      </c>
      <c r="B1326" s="31">
        <v>0</v>
      </c>
      <c r="C1326" s="31">
        <v>0</v>
      </c>
      <c r="D1326" s="31">
        <v>0</v>
      </c>
      <c r="E1326" s="31">
        <v>0.2070741</v>
      </c>
    </row>
    <row r="1327" spans="1:5">
      <c r="A1327" s="31">
        <v>123</v>
      </c>
      <c r="B1327" s="31">
        <v>0</v>
      </c>
      <c r="C1327" s="31">
        <v>0</v>
      </c>
      <c r="D1327" s="31">
        <v>0</v>
      </c>
      <c r="E1327" s="31">
        <v>0.2107585</v>
      </c>
    </row>
    <row r="1328" spans="1:5">
      <c r="A1328" s="31">
        <v>124</v>
      </c>
      <c r="B1328" s="31">
        <v>0</v>
      </c>
      <c r="C1328" s="31">
        <v>0</v>
      </c>
      <c r="D1328" s="31">
        <v>0</v>
      </c>
      <c r="E1328" s="31">
        <v>0.2146434</v>
      </c>
    </row>
    <row r="1329" spans="1:5">
      <c r="A1329" s="31">
        <v>125</v>
      </c>
      <c r="B1329" s="31">
        <v>0</v>
      </c>
      <c r="C1329" s="31">
        <v>0</v>
      </c>
      <c r="D1329" s="31">
        <v>0</v>
      </c>
      <c r="E1329" s="31">
        <v>0.217522</v>
      </c>
    </row>
    <row r="1330" spans="1:5">
      <c r="A1330" s="31">
        <v>126</v>
      </c>
      <c r="B1330" s="31">
        <v>0</v>
      </c>
      <c r="C1330" s="31">
        <v>0</v>
      </c>
      <c r="D1330" s="31">
        <v>0</v>
      </c>
      <c r="E1330" s="31">
        <v>0.2210698</v>
      </c>
    </row>
    <row r="1331" spans="1:5">
      <c r="A1331" s="31">
        <v>127</v>
      </c>
      <c r="B1331" s="31">
        <v>0</v>
      </c>
      <c r="C1331" s="31">
        <v>0</v>
      </c>
      <c r="D1331" s="31">
        <v>0</v>
      </c>
      <c r="E1331" s="31">
        <v>0.2252579</v>
      </c>
    </row>
    <row r="1332" spans="1:5">
      <c r="A1332" s="31">
        <v>128</v>
      </c>
      <c r="B1332" s="31">
        <v>0</v>
      </c>
      <c r="C1332" s="31">
        <v>0</v>
      </c>
      <c r="D1332" s="31">
        <v>0</v>
      </c>
      <c r="E1332" s="31">
        <v>0.2285074</v>
      </c>
    </row>
    <row r="1333" spans="1:5">
      <c r="A1333" s="31">
        <v>129</v>
      </c>
      <c r="B1333" s="31">
        <v>0</v>
      </c>
      <c r="C1333" s="31">
        <v>0</v>
      </c>
      <c r="D1333" s="31">
        <v>0</v>
      </c>
      <c r="E1333" s="31">
        <v>0.2325468</v>
      </c>
    </row>
    <row r="1334" spans="1:5">
      <c r="A1334" s="31">
        <v>130</v>
      </c>
      <c r="B1334" s="31">
        <v>0</v>
      </c>
      <c r="C1334" s="31">
        <v>0</v>
      </c>
      <c r="D1334" s="31">
        <v>0</v>
      </c>
      <c r="E1334" s="31">
        <v>0.2365673</v>
      </c>
    </row>
    <row r="1335" spans="1:5">
      <c r="A1335" s="31">
        <v>131</v>
      </c>
      <c r="B1335" s="31">
        <v>0</v>
      </c>
      <c r="C1335" s="31">
        <v>0</v>
      </c>
      <c r="D1335" s="31">
        <v>0</v>
      </c>
      <c r="E1335" s="31">
        <v>0.2397613</v>
      </c>
    </row>
    <row r="1336" spans="1:5">
      <c r="A1336" s="31">
        <v>132</v>
      </c>
      <c r="B1336" s="31">
        <v>0</v>
      </c>
      <c r="C1336" s="31">
        <v>0</v>
      </c>
      <c r="D1336" s="31">
        <v>0</v>
      </c>
      <c r="E1336" s="31">
        <v>0.243755</v>
      </c>
    </row>
    <row r="1337" spans="1:5">
      <c r="A1337" s="31">
        <v>133</v>
      </c>
      <c r="B1337" s="31">
        <v>0</v>
      </c>
      <c r="C1337" s="31">
        <v>0</v>
      </c>
      <c r="D1337" s="31">
        <v>0</v>
      </c>
      <c r="E1337" s="31">
        <v>0.2479864</v>
      </c>
    </row>
    <row r="1338" spans="1:5">
      <c r="A1338" s="31">
        <v>134</v>
      </c>
      <c r="B1338" s="31">
        <v>0</v>
      </c>
      <c r="C1338" s="31">
        <v>0</v>
      </c>
      <c r="D1338" s="31">
        <v>0</v>
      </c>
      <c r="E1338" s="31">
        <v>0.2512963</v>
      </c>
    </row>
    <row r="1339" spans="1:5">
      <c r="A1339" s="31">
        <v>135</v>
      </c>
      <c r="B1339" s="31">
        <v>0</v>
      </c>
      <c r="C1339" s="31">
        <v>0</v>
      </c>
      <c r="D1339" s="31">
        <v>0</v>
      </c>
      <c r="E1339" s="31">
        <v>0.2554489</v>
      </c>
    </row>
    <row r="1340" spans="1:5">
      <c r="A1340" s="31">
        <v>136</v>
      </c>
      <c r="B1340" s="31">
        <v>0</v>
      </c>
      <c r="C1340" s="31">
        <v>0</v>
      </c>
      <c r="D1340" s="31">
        <v>0</v>
      </c>
      <c r="E1340" s="31">
        <v>0.2596515</v>
      </c>
    </row>
    <row r="1341" spans="1:5">
      <c r="A1341" s="31">
        <v>137</v>
      </c>
      <c r="B1341" s="31">
        <v>0</v>
      </c>
      <c r="C1341" s="31">
        <v>0</v>
      </c>
      <c r="D1341" s="31">
        <v>0</v>
      </c>
      <c r="E1341" s="31">
        <v>0.2631111</v>
      </c>
    </row>
    <row r="1342" spans="1:5">
      <c r="A1342" s="31">
        <v>138</v>
      </c>
      <c r="B1342" s="31">
        <v>0</v>
      </c>
      <c r="C1342" s="31">
        <v>0</v>
      </c>
      <c r="D1342" s="31">
        <v>0</v>
      </c>
      <c r="E1342" s="31">
        <v>0.2674002</v>
      </c>
    </row>
    <row r="1343" spans="1:5">
      <c r="A1343" s="31">
        <v>139</v>
      </c>
      <c r="B1343" s="31">
        <v>0</v>
      </c>
      <c r="C1343" s="31">
        <v>0</v>
      </c>
      <c r="D1343" s="31">
        <v>0</v>
      </c>
      <c r="E1343" s="31">
        <v>0.2711318</v>
      </c>
    </row>
    <row r="1344" spans="1:5">
      <c r="A1344" s="31">
        <v>140</v>
      </c>
      <c r="B1344" s="31">
        <v>0</v>
      </c>
      <c r="C1344" s="31">
        <v>0</v>
      </c>
      <c r="D1344" s="31">
        <v>0</v>
      </c>
      <c r="E1344" s="31">
        <v>0.2751608</v>
      </c>
    </row>
    <row r="1345" spans="1:5">
      <c r="A1345" s="31">
        <v>141</v>
      </c>
      <c r="B1345" s="31">
        <v>0</v>
      </c>
      <c r="C1345" s="31">
        <v>0</v>
      </c>
      <c r="D1345" s="31">
        <v>0</v>
      </c>
      <c r="E1345" s="31">
        <v>0.2799055</v>
      </c>
    </row>
    <row r="1346" spans="1:5">
      <c r="A1346" s="31">
        <v>142</v>
      </c>
      <c r="B1346" s="31">
        <v>0</v>
      </c>
      <c r="C1346" s="31">
        <v>0</v>
      </c>
      <c r="D1346" s="31">
        <v>0</v>
      </c>
      <c r="E1346" s="31">
        <v>0.2838883</v>
      </c>
    </row>
    <row r="1347" spans="1:5">
      <c r="A1347" s="31">
        <v>143</v>
      </c>
      <c r="B1347" s="31">
        <v>0</v>
      </c>
      <c r="C1347" s="31">
        <v>0</v>
      </c>
      <c r="D1347" s="31">
        <v>0</v>
      </c>
      <c r="E1347" s="31">
        <v>0.2878867</v>
      </c>
    </row>
    <row r="1348" spans="1:5">
      <c r="A1348" s="31">
        <v>144</v>
      </c>
      <c r="B1348" s="31">
        <v>0</v>
      </c>
      <c r="C1348" s="31">
        <v>0</v>
      </c>
      <c r="D1348" s="31">
        <v>0</v>
      </c>
      <c r="E1348" s="31">
        <v>0.2925653</v>
      </c>
    </row>
    <row r="1349" spans="1:5">
      <c r="A1349" s="31">
        <v>145</v>
      </c>
      <c r="B1349" s="31">
        <v>0</v>
      </c>
      <c r="C1349" s="31">
        <v>0</v>
      </c>
      <c r="D1349" s="31">
        <v>0</v>
      </c>
      <c r="E1349" s="31">
        <v>0.2960377</v>
      </c>
    </row>
    <row r="1350" spans="1:5">
      <c r="A1350" s="31">
        <v>146</v>
      </c>
      <c r="B1350" s="31">
        <v>0</v>
      </c>
      <c r="C1350" s="31">
        <v>0</v>
      </c>
      <c r="D1350" s="31">
        <v>0</v>
      </c>
      <c r="E1350" s="31">
        <v>0.3003438</v>
      </c>
    </row>
    <row r="1351" spans="1:5">
      <c r="A1351" s="31">
        <v>147</v>
      </c>
      <c r="B1351" s="31">
        <v>0</v>
      </c>
      <c r="C1351" s="31">
        <v>0</v>
      </c>
      <c r="D1351" s="31">
        <v>0</v>
      </c>
      <c r="E1351" s="31">
        <v>0.3052504</v>
      </c>
    </row>
    <row r="1352" spans="1:5">
      <c r="A1352" s="31">
        <v>148</v>
      </c>
      <c r="B1352" s="31">
        <v>0</v>
      </c>
      <c r="C1352" s="31">
        <v>0</v>
      </c>
      <c r="D1352" s="31">
        <v>0</v>
      </c>
      <c r="E1352" s="31">
        <v>0.309484</v>
      </c>
    </row>
    <row r="1353" spans="1:5">
      <c r="A1353" s="31">
        <v>149</v>
      </c>
      <c r="B1353" s="31">
        <v>0</v>
      </c>
      <c r="C1353" s="31">
        <v>0</v>
      </c>
      <c r="D1353" s="31">
        <v>0</v>
      </c>
      <c r="E1353" s="31">
        <v>0.3137904</v>
      </c>
    </row>
    <row r="1354" spans="1:5">
      <c r="A1354" s="31">
        <v>150</v>
      </c>
      <c r="B1354" s="31">
        <v>0</v>
      </c>
      <c r="C1354" s="31">
        <v>0</v>
      </c>
      <c r="D1354" s="31">
        <v>0</v>
      </c>
      <c r="E1354" s="31">
        <v>0.3189958</v>
      </c>
    </row>
    <row r="1355" spans="1:5">
      <c r="A1355" s="31">
        <v>151</v>
      </c>
      <c r="B1355" s="31">
        <v>0</v>
      </c>
      <c r="C1355" s="31">
        <v>0</v>
      </c>
      <c r="D1355" s="31">
        <v>0</v>
      </c>
      <c r="E1355" s="31">
        <v>0.3227179</v>
      </c>
    </row>
    <row r="1356" spans="1:5">
      <c r="A1356" s="31">
        <v>152</v>
      </c>
      <c r="B1356" s="31">
        <v>0</v>
      </c>
      <c r="C1356" s="31">
        <v>0</v>
      </c>
      <c r="D1356" s="31">
        <v>0</v>
      </c>
      <c r="E1356" s="31">
        <v>0.3276771</v>
      </c>
    </row>
    <row r="1357" spans="1:5">
      <c r="A1357" s="31">
        <v>153</v>
      </c>
      <c r="B1357" s="31">
        <v>0</v>
      </c>
      <c r="C1357" s="31">
        <v>0</v>
      </c>
      <c r="D1357" s="31">
        <v>0</v>
      </c>
      <c r="E1357" s="31">
        <v>0.3319736</v>
      </c>
    </row>
    <row r="1358" spans="1:5">
      <c r="A1358" s="31">
        <v>154</v>
      </c>
      <c r="B1358" s="31">
        <v>0</v>
      </c>
      <c r="C1358" s="31">
        <v>0</v>
      </c>
      <c r="D1358" s="31">
        <v>0</v>
      </c>
      <c r="E1358" s="31">
        <v>0.3366824</v>
      </c>
    </row>
    <row r="1359" spans="1:5">
      <c r="A1359" s="31">
        <v>155</v>
      </c>
      <c r="B1359" s="31">
        <v>0</v>
      </c>
      <c r="C1359" s="31">
        <v>0</v>
      </c>
      <c r="D1359" s="31">
        <v>0</v>
      </c>
      <c r="E1359" s="31">
        <v>0.3412327</v>
      </c>
    </row>
    <row r="1360" spans="1:5">
      <c r="A1360" s="31">
        <v>156</v>
      </c>
      <c r="B1360" s="31">
        <v>0</v>
      </c>
      <c r="C1360" s="31">
        <v>0</v>
      </c>
      <c r="D1360" s="31">
        <v>0</v>
      </c>
      <c r="E1360" s="31">
        <v>0.3461019</v>
      </c>
    </row>
    <row r="1361" spans="1:5">
      <c r="A1361" s="31">
        <v>157</v>
      </c>
      <c r="B1361" s="31">
        <v>0</v>
      </c>
      <c r="C1361" s="31">
        <v>0</v>
      </c>
      <c r="D1361" s="31">
        <v>0</v>
      </c>
      <c r="E1361" s="31">
        <v>0.3503096</v>
      </c>
    </row>
    <row r="1362" spans="1:5">
      <c r="A1362" s="31">
        <v>158</v>
      </c>
      <c r="B1362" s="31">
        <v>0</v>
      </c>
      <c r="C1362" s="31">
        <v>0</v>
      </c>
      <c r="D1362" s="31">
        <v>0</v>
      </c>
      <c r="E1362" s="31">
        <v>0.3553967</v>
      </c>
    </row>
    <row r="1363" spans="1:5">
      <c r="A1363" s="31">
        <v>159</v>
      </c>
      <c r="B1363" s="31">
        <v>0</v>
      </c>
      <c r="C1363" s="31">
        <v>0</v>
      </c>
      <c r="D1363" s="31">
        <v>0</v>
      </c>
      <c r="E1363" s="31">
        <v>0.3603323</v>
      </c>
    </row>
    <row r="1364" spans="1:5">
      <c r="A1364" s="31">
        <v>160</v>
      </c>
      <c r="B1364" s="31">
        <v>0</v>
      </c>
      <c r="C1364" s="31">
        <v>0</v>
      </c>
      <c r="D1364" s="31">
        <v>0</v>
      </c>
      <c r="E1364" s="31">
        <v>0.3645182</v>
      </c>
    </row>
    <row r="1365" spans="1:5">
      <c r="A1365" s="31">
        <v>161</v>
      </c>
      <c r="B1365" s="31">
        <v>0</v>
      </c>
      <c r="C1365" s="31">
        <v>0</v>
      </c>
      <c r="D1365" s="31">
        <v>0</v>
      </c>
      <c r="E1365" s="31">
        <v>0.3695169</v>
      </c>
    </row>
    <row r="1366" spans="1:5">
      <c r="A1366" s="31">
        <v>162</v>
      </c>
      <c r="B1366" s="31">
        <v>0</v>
      </c>
      <c r="C1366" s="31">
        <v>0</v>
      </c>
      <c r="D1366" s="31">
        <v>0</v>
      </c>
      <c r="E1366" s="31">
        <v>0.3745722</v>
      </c>
    </row>
    <row r="1367" spans="1:5">
      <c r="A1367" s="31">
        <v>163</v>
      </c>
      <c r="B1367" s="31">
        <v>0</v>
      </c>
      <c r="C1367" s="31">
        <v>0</v>
      </c>
      <c r="D1367" s="31">
        <v>0</v>
      </c>
      <c r="E1367" s="31">
        <v>0.3793008</v>
      </c>
    </row>
    <row r="1368" spans="1:5">
      <c r="A1368" s="31">
        <v>164</v>
      </c>
      <c r="B1368" s="31">
        <v>0</v>
      </c>
      <c r="C1368" s="31">
        <v>0</v>
      </c>
      <c r="D1368" s="31">
        <v>0</v>
      </c>
      <c r="E1368" s="31">
        <v>0.3849137</v>
      </c>
    </row>
    <row r="1369" spans="1:5">
      <c r="A1369" s="31">
        <v>165</v>
      </c>
      <c r="B1369" s="31">
        <v>0</v>
      </c>
      <c r="C1369" s="31">
        <v>0</v>
      </c>
      <c r="D1369" s="31">
        <v>0</v>
      </c>
      <c r="E1369" s="31">
        <v>0.3897112</v>
      </c>
    </row>
    <row r="1370" spans="1:5">
      <c r="A1370" s="31">
        <v>166</v>
      </c>
      <c r="B1370" s="31">
        <v>0</v>
      </c>
      <c r="C1370" s="31">
        <v>0</v>
      </c>
      <c r="D1370" s="31">
        <v>0</v>
      </c>
      <c r="E1370" s="31">
        <v>0.3945102</v>
      </c>
    </row>
    <row r="1371" spans="1:5">
      <c r="A1371" s="31">
        <v>167</v>
      </c>
      <c r="B1371" s="31">
        <v>0</v>
      </c>
      <c r="C1371" s="31">
        <v>0</v>
      </c>
      <c r="D1371" s="31">
        <v>0</v>
      </c>
      <c r="E1371" s="31">
        <v>0.4004214</v>
      </c>
    </row>
    <row r="1372" spans="1:5">
      <c r="A1372" s="31">
        <v>168</v>
      </c>
      <c r="B1372" s="31">
        <v>0</v>
      </c>
      <c r="C1372" s="31">
        <v>0</v>
      </c>
      <c r="D1372" s="31">
        <v>0</v>
      </c>
      <c r="E1372" s="31">
        <v>0.4051311</v>
      </c>
    </row>
    <row r="1373" spans="1:5">
      <c r="A1373" s="31">
        <v>169</v>
      </c>
      <c r="B1373" s="31">
        <v>0</v>
      </c>
      <c r="C1373" s="31">
        <v>0</v>
      </c>
      <c r="D1373" s="31">
        <v>0</v>
      </c>
      <c r="E1373" s="31">
        <v>0.4093761</v>
      </c>
    </row>
    <row r="1374" spans="1:5">
      <c r="A1374" s="31">
        <v>170</v>
      </c>
      <c r="B1374" s="31">
        <v>0</v>
      </c>
      <c r="C1374" s="31">
        <v>0</v>
      </c>
      <c r="D1374" s="31">
        <v>0</v>
      </c>
      <c r="E1374" s="31">
        <v>0.4159641</v>
      </c>
    </row>
    <row r="1375" spans="1:5">
      <c r="A1375" s="31">
        <v>171</v>
      </c>
      <c r="B1375" s="31">
        <v>0</v>
      </c>
      <c r="C1375" s="31">
        <v>0</v>
      </c>
      <c r="D1375" s="31">
        <v>0</v>
      </c>
      <c r="E1375" s="31">
        <v>0.4210063</v>
      </c>
    </row>
    <row r="1376" spans="1:5">
      <c r="A1376" s="31">
        <v>172</v>
      </c>
      <c r="B1376" s="31">
        <v>0</v>
      </c>
      <c r="C1376" s="31">
        <v>0</v>
      </c>
      <c r="D1376" s="31">
        <v>0</v>
      </c>
      <c r="E1376" s="31">
        <v>0.4257466</v>
      </c>
    </row>
    <row r="1377" spans="1:5">
      <c r="A1377" s="31">
        <v>173</v>
      </c>
      <c r="B1377" s="31">
        <v>0</v>
      </c>
      <c r="C1377" s="31">
        <v>0</v>
      </c>
      <c r="D1377" s="31">
        <v>0</v>
      </c>
      <c r="E1377" s="31">
        <v>0.4316206</v>
      </c>
    </row>
    <row r="1378" spans="1:5">
      <c r="A1378" s="31">
        <v>174</v>
      </c>
      <c r="B1378" s="31">
        <v>0</v>
      </c>
      <c r="C1378" s="31">
        <v>0</v>
      </c>
      <c r="D1378" s="31">
        <v>0</v>
      </c>
      <c r="E1378" s="31">
        <v>0.4368047</v>
      </c>
    </row>
    <row r="1379" spans="1:5">
      <c r="A1379" s="31">
        <v>175</v>
      </c>
      <c r="B1379" s="31">
        <v>0</v>
      </c>
      <c r="C1379" s="31">
        <v>0</v>
      </c>
      <c r="D1379" s="31">
        <v>0</v>
      </c>
      <c r="E1379" s="31">
        <v>0.4422575</v>
      </c>
    </row>
    <row r="1380" spans="1:5">
      <c r="A1380" s="31">
        <v>176</v>
      </c>
      <c r="B1380" s="31">
        <v>0</v>
      </c>
      <c r="C1380" s="31">
        <v>0</v>
      </c>
      <c r="D1380" s="31">
        <v>0</v>
      </c>
      <c r="E1380" s="31">
        <v>0.4479422</v>
      </c>
    </row>
    <row r="1381" spans="1:5">
      <c r="A1381" s="31">
        <v>177</v>
      </c>
      <c r="B1381" s="31">
        <v>0</v>
      </c>
      <c r="C1381" s="31">
        <v>0</v>
      </c>
      <c r="D1381" s="31">
        <v>0</v>
      </c>
      <c r="E1381" s="31">
        <v>0.4517196</v>
      </c>
    </row>
    <row r="1382" spans="1:5">
      <c r="A1382" s="31">
        <v>178</v>
      </c>
      <c r="B1382" s="31">
        <v>0</v>
      </c>
      <c r="C1382" s="31">
        <v>0</v>
      </c>
      <c r="D1382" s="31">
        <v>0</v>
      </c>
      <c r="E1382" s="31">
        <v>0.4583225</v>
      </c>
    </row>
    <row r="1383" spans="1:5">
      <c r="A1383" s="31">
        <v>179</v>
      </c>
      <c r="B1383" s="31">
        <v>0</v>
      </c>
      <c r="C1383" s="31">
        <v>0</v>
      </c>
      <c r="D1383" s="31">
        <v>0</v>
      </c>
      <c r="E1383" s="31">
        <v>0.4639315</v>
      </c>
    </row>
    <row r="1384" spans="1:5">
      <c r="A1384" s="31">
        <v>180</v>
      </c>
      <c r="B1384" s="31">
        <v>0</v>
      </c>
      <c r="C1384" s="31">
        <v>0</v>
      </c>
      <c r="D1384" s="31">
        <v>0</v>
      </c>
      <c r="E1384" s="31">
        <v>0.4688808</v>
      </c>
    </row>
    <row r="1385" spans="1:5">
      <c r="A1385" s="31">
        <v>181</v>
      </c>
      <c r="B1385" s="31">
        <v>0</v>
      </c>
      <c r="C1385" s="31">
        <v>0</v>
      </c>
      <c r="D1385" s="31">
        <v>0</v>
      </c>
      <c r="E1385" s="31">
        <v>0.4754907</v>
      </c>
    </row>
    <row r="1386" spans="1:5">
      <c r="A1386" s="31">
        <v>182</v>
      </c>
      <c r="B1386" s="31">
        <v>0</v>
      </c>
      <c r="C1386" s="31">
        <v>0</v>
      </c>
      <c r="D1386" s="31">
        <v>0</v>
      </c>
      <c r="E1386" s="31">
        <v>0.4811344</v>
      </c>
    </row>
    <row r="1387" spans="1:5">
      <c r="A1387" s="31">
        <v>183</v>
      </c>
      <c r="B1387" s="31">
        <v>0</v>
      </c>
      <c r="C1387" s="31">
        <v>0</v>
      </c>
      <c r="D1387" s="31">
        <v>0</v>
      </c>
      <c r="E1387" s="31">
        <v>0.486742</v>
      </c>
    </row>
    <row r="1388" spans="1:5">
      <c r="A1388" s="31">
        <v>184</v>
      </c>
      <c r="B1388" s="31">
        <v>0</v>
      </c>
      <c r="C1388" s="31">
        <v>0</v>
      </c>
      <c r="D1388" s="31">
        <v>0</v>
      </c>
      <c r="E1388" s="31">
        <v>0.4919834</v>
      </c>
    </row>
    <row r="1389" spans="1:5">
      <c r="A1389" s="31">
        <v>185</v>
      </c>
      <c r="B1389" s="31">
        <v>0</v>
      </c>
      <c r="C1389" s="31">
        <v>0</v>
      </c>
      <c r="D1389" s="31">
        <v>0</v>
      </c>
      <c r="E1389" s="31">
        <v>0.4985253</v>
      </c>
    </row>
    <row r="1390" spans="1:5">
      <c r="A1390" s="31">
        <v>186</v>
      </c>
      <c r="B1390" s="31">
        <v>0</v>
      </c>
      <c r="C1390" s="31">
        <v>0</v>
      </c>
      <c r="D1390" s="31">
        <v>0</v>
      </c>
      <c r="E1390" s="31">
        <v>0.5034658</v>
      </c>
    </row>
    <row r="1391" spans="1:5">
      <c r="A1391" s="31">
        <v>187</v>
      </c>
      <c r="B1391" s="31">
        <v>0</v>
      </c>
      <c r="C1391" s="31">
        <v>0</v>
      </c>
      <c r="D1391" s="31">
        <v>0</v>
      </c>
      <c r="E1391" s="31">
        <v>0.510349</v>
      </c>
    </row>
    <row r="1392" spans="1:5">
      <c r="A1392" s="31">
        <v>188</v>
      </c>
      <c r="B1392" s="31">
        <v>0</v>
      </c>
      <c r="C1392" s="31">
        <v>0</v>
      </c>
      <c r="D1392" s="31">
        <v>0</v>
      </c>
      <c r="E1392" s="31">
        <v>0.5158125</v>
      </c>
    </row>
    <row r="1393" spans="1:5">
      <c r="A1393" s="31">
        <v>189</v>
      </c>
      <c r="B1393" s="31">
        <v>0</v>
      </c>
      <c r="C1393" s="31">
        <v>0</v>
      </c>
      <c r="D1393" s="31">
        <v>0</v>
      </c>
      <c r="E1393" s="31">
        <v>0.5208817</v>
      </c>
    </row>
    <row r="1394" spans="1:5">
      <c r="A1394" s="31">
        <v>190</v>
      </c>
      <c r="B1394" s="31">
        <v>0</v>
      </c>
      <c r="C1394" s="31">
        <v>0</v>
      </c>
      <c r="D1394" s="31">
        <v>0</v>
      </c>
      <c r="E1394" s="31">
        <v>0.5284043</v>
      </c>
    </row>
    <row r="1395" spans="1:5">
      <c r="A1395" s="31">
        <v>191</v>
      </c>
      <c r="B1395" s="31">
        <v>0</v>
      </c>
      <c r="C1395" s="31">
        <v>0</v>
      </c>
      <c r="D1395" s="31">
        <v>0</v>
      </c>
      <c r="E1395" s="31">
        <v>0.5336751</v>
      </c>
    </row>
    <row r="1396" spans="1:5">
      <c r="A1396" s="31">
        <v>192</v>
      </c>
      <c r="B1396" s="31">
        <v>0</v>
      </c>
      <c r="C1396" s="31">
        <v>0</v>
      </c>
      <c r="D1396" s="31">
        <v>0</v>
      </c>
      <c r="E1396" s="31">
        <v>0.5388418</v>
      </c>
    </row>
    <row r="1397" spans="1:5">
      <c r="A1397" s="31">
        <v>193</v>
      </c>
      <c r="B1397" s="31">
        <v>0</v>
      </c>
      <c r="C1397" s="31">
        <v>0</v>
      </c>
      <c r="D1397" s="31">
        <v>0</v>
      </c>
      <c r="E1397" s="31">
        <v>0.545683</v>
      </c>
    </row>
    <row r="1398" spans="1:5">
      <c r="A1398" s="31">
        <v>194</v>
      </c>
      <c r="B1398" s="31">
        <v>0</v>
      </c>
      <c r="C1398" s="31">
        <v>0</v>
      </c>
      <c r="D1398" s="31">
        <v>0</v>
      </c>
      <c r="E1398" s="31">
        <v>0.5514702</v>
      </c>
    </row>
    <row r="1399" spans="1:5">
      <c r="A1399" s="31">
        <v>195</v>
      </c>
      <c r="B1399" s="31">
        <v>0</v>
      </c>
      <c r="C1399" s="31">
        <v>0</v>
      </c>
      <c r="D1399" s="31">
        <v>0</v>
      </c>
      <c r="E1399" s="31">
        <v>0.5576447</v>
      </c>
    </row>
    <row r="1400" spans="1:5">
      <c r="A1400" s="31">
        <v>196</v>
      </c>
      <c r="B1400" s="31">
        <v>0</v>
      </c>
      <c r="C1400" s="31">
        <v>0</v>
      </c>
      <c r="D1400" s="31">
        <v>0</v>
      </c>
      <c r="E1400" s="31">
        <v>0.5645444</v>
      </c>
    </row>
    <row r="1401" spans="1:5">
      <c r="A1401" s="31">
        <v>197</v>
      </c>
      <c r="B1401" s="31">
        <v>0</v>
      </c>
      <c r="C1401" s="31">
        <v>0</v>
      </c>
      <c r="D1401" s="31">
        <v>0</v>
      </c>
      <c r="E1401" s="31">
        <v>0.5699487</v>
      </c>
    </row>
    <row r="1402" spans="1:5">
      <c r="A1402" s="31">
        <v>198</v>
      </c>
      <c r="B1402" s="31">
        <v>0</v>
      </c>
      <c r="C1402" s="31">
        <v>0</v>
      </c>
      <c r="D1402" s="31">
        <v>0</v>
      </c>
      <c r="E1402" s="31">
        <v>0.5768839</v>
      </c>
    </row>
    <row r="1403" spans="1:5">
      <c r="A1403" s="31">
        <v>199</v>
      </c>
      <c r="B1403" s="31">
        <v>0</v>
      </c>
      <c r="C1403" s="31">
        <v>0</v>
      </c>
      <c r="D1403" s="31">
        <v>0</v>
      </c>
      <c r="E1403" s="31">
        <v>0.5829264</v>
      </c>
    </row>
    <row r="1404" spans="1:5">
      <c r="A1404" s="31">
        <v>200</v>
      </c>
      <c r="B1404" s="31">
        <v>0</v>
      </c>
      <c r="C1404" s="31">
        <v>0</v>
      </c>
      <c r="D1404" s="31">
        <v>0</v>
      </c>
      <c r="E1404" s="31">
        <v>0.5889834</v>
      </c>
    </row>
    <row r="1405" spans="1:5">
      <c r="A1405" s="31">
        <v>201</v>
      </c>
      <c r="B1405" s="31">
        <v>0</v>
      </c>
      <c r="C1405" s="31">
        <v>0</v>
      </c>
      <c r="D1405" s="31">
        <v>0</v>
      </c>
      <c r="E1405" s="31">
        <v>0.5960818</v>
      </c>
    </row>
    <row r="1406" spans="1:5">
      <c r="A1406" s="31">
        <v>202</v>
      </c>
      <c r="B1406" s="31">
        <v>0</v>
      </c>
      <c r="C1406" s="31">
        <v>0</v>
      </c>
      <c r="D1406" s="31">
        <v>0</v>
      </c>
      <c r="E1406" s="31">
        <v>0.6021845</v>
      </c>
    </row>
    <row r="1407" spans="1:5">
      <c r="A1407" s="31">
        <v>203</v>
      </c>
      <c r="B1407" s="31">
        <v>0</v>
      </c>
      <c r="C1407" s="31">
        <v>0</v>
      </c>
      <c r="D1407" s="31">
        <v>0</v>
      </c>
      <c r="E1407" s="31">
        <v>0.6085848</v>
      </c>
    </row>
    <row r="1408" spans="1:5">
      <c r="A1408" s="31">
        <v>204</v>
      </c>
      <c r="B1408" s="31">
        <v>0</v>
      </c>
      <c r="C1408" s="31">
        <v>0</v>
      </c>
      <c r="D1408" s="31">
        <v>0</v>
      </c>
      <c r="E1408" s="31">
        <v>0.6155986</v>
      </c>
    </row>
    <row r="1409" spans="1:5">
      <c r="A1409" s="31">
        <v>205</v>
      </c>
      <c r="B1409" s="31">
        <v>0</v>
      </c>
      <c r="C1409" s="31">
        <v>0</v>
      </c>
      <c r="D1409" s="31">
        <v>0</v>
      </c>
      <c r="E1409" s="31">
        <v>0.6216185</v>
      </c>
    </row>
    <row r="1410" spans="1:5">
      <c r="A1410" s="31">
        <v>206</v>
      </c>
      <c r="B1410" s="31">
        <v>0</v>
      </c>
      <c r="C1410" s="31">
        <v>0</v>
      </c>
      <c r="D1410" s="31">
        <v>0</v>
      </c>
      <c r="E1410" s="31">
        <v>0.6281884</v>
      </c>
    </row>
    <row r="1411" spans="1:5">
      <c r="A1411" s="31">
        <v>207</v>
      </c>
      <c r="B1411" s="31">
        <v>0</v>
      </c>
      <c r="C1411" s="31">
        <v>0</v>
      </c>
      <c r="D1411" s="31">
        <v>0</v>
      </c>
      <c r="E1411" s="31">
        <v>0.6359847</v>
      </c>
    </row>
    <row r="1412" spans="1:5">
      <c r="A1412" s="31">
        <v>208</v>
      </c>
      <c r="B1412" s="31">
        <v>0</v>
      </c>
      <c r="C1412" s="31">
        <v>0</v>
      </c>
      <c r="D1412" s="31">
        <v>0</v>
      </c>
      <c r="E1412" s="31">
        <v>0.6415585</v>
      </c>
    </row>
    <row r="1413" spans="1:5">
      <c r="A1413" s="31">
        <v>209</v>
      </c>
      <c r="B1413" s="31">
        <v>0</v>
      </c>
      <c r="C1413" s="31">
        <v>0</v>
      </c>
      <c r="D1413" s="31">
        <v>0</v>
      </c>
      <c r="E1413" s="31">
        <v>0.6482583</v>
      </c>
    </row>
    <row r="1414" spans="1:5">
      <c r="A1414" s="31">
        <v>210</v>
      </c>
      <c r="B1414" s="31">
        <v>0</v>
      </c>
      <c r="C1414" s="31">
        <v>0</v>
      </c>
      <c r="D1414" s="31">
        <v>0</v>
      </c>
      <c r="E1414" s="31">
        <v>0.6557158</v>
      </c>
    </row>
    <row r="1415" spans="1:5">
      <c r="A1415" s="31">
        <v>211</v>
      </c>
      <c r="B1415" s="31">
        <v>0</v>
      </c>
      <c r="C1415" s="31">
        <v>0</v>
      </c>
      <c r="D1415" s="31">
        <v>0</v>
      </c>
      <c r="E1415" s="31">
        <v>0.6619214</v>
      </c>
    </row>
    <row r="1416" spans="1:5">
      <c r="A1416" s="31">
        <v>212</v>
      </c>
      <c r="B1416" s="31">
        <v>0</v>
      </c>
      <c r="C1416" s="31">
        <v>0</v>
      </c>
      <c r="D1416" s="31">
        <v>0</v>
      </c>
      <c r="E1416" s="31">
        <v>0.668584</v>
      </c>
    </row>
    <row r="1417" spans="1:5">
      <c r="A1417" s="31">
        <v>213</v>
      </c>
      <c r="B1417" s="31">
        <v>0</v>
      </c>
      <c r="C1417" s="31">
        <v>0</v>
      </c>
      <c r="D1417" s="31">
        <v>0</v>
      </c>
      <c r="E1417" s="31">
        <v>0.6759794</v>
      </c>
    </row>
    <row r="1418" spans="1:5">
      <c r="A1418" s="31">
        <v>214</v>
      </c>
      <c r="B1418" s="31">
        <v>0</v>
      </c>
      <c r="C1418" s="31">
        <v>0</v>
      </c>
      <c r="D1418" s="31">
        <v>0</v>
      </c>
      <c r="E1418" s="31">
        <v>0.6827034</v>
      </c>
    </row>
    <row r="1419" spans="1:5">
      <c r="A1419" s="31">
        <v>215</v>
      </c>
      <c r="B1419" s="31">
        <v>0</v>
      </c>
      <c r="C1419" s="31">
        <v>0</v>
      </c>
      <c r="D1419" s="31">
        <v>0</v>
      </c>
      <c r="E1419" s="31">
        <v>0.6906341</v>
      </c>
    </row>
    <row r="1420" spans="1:5">
      <c r="A1420" s="31">
        <v>216</v>
      </c>
      <c r="B1420" s="31">
        <v>0</v>
      </c>
      <c r="C1420" s="31">
        <v>0</v>
      </c>
      <c r="D1420" s="31">
        <v>0</v>
      </c>
      <c r="E1420" s="31">
        <v>0.696968</v>
      </c>
    </row>
    <row r="1421" spans="1:5">
      <c r="A1421" s="31">
        <v>217</v>
      </c>
      <c r="B1421" s="31">
        <v>0</v>
      </c>
      <c r="C1421" s="31">
        <v>0</v>
      </c>
      <c r="D1421" s="31">
        <v>0</v>
      </c>
      <c r="E1421" s="31">
        <v>0.7027878</v>
      </c>
    </row>
    <row r="1422" spans="1:5">
      <c r="A1422" s="31">
        <v>218</v>
      </c>
      <c r="B1422" s="31">
        <v>0</v>
      </c>
      <c r="C1422" s="31">
        <v>0</v>
      </c>
      <c r="D1422" s="31">
        <v>0</v>
      </c>
      <c r="E1422" s="31">
        <v>0.710991</v>
      </c>
    </row>
    <row r="1423" spans="1:5">
      <c r="A1423" s="31">
        <v>219</v>
      </c>
      <c r="B1423" s="31">
        <v>0</v>
      </c>
      <c r="C1423" s="31">
        <v>0</v>
      </c>
      <c r="D1423" s="31">
        <v>0</v>
      </c>
      <c r="E1423" s="31">
        <v>0.717874</v>
      </c>
    </row>
    <row r="1424" spans="1:5">
      <c r="A1424" s="31">
        <v>220</v>
      </c>
      <c r="B1424" s="31">
        <v>0</v>
      </c>
      <c r="C1424" s="31">
        <v>0</v>
      </c>
      <c r="D1424" s="31">
        <v>0</v>
      </c>
      <c r="E1424" s="31">
        <v>0.7244177</v>
      </c>
    </row>
    <row r="1425" spans="1:5">
      <c r="A1425" s="31">
        <v>221</v>
      </c>
      <c r="B1425" s="31">
        <v>0</v>
      </c>
      <c r="C1425" s="31">
        <v>0</v>
      </c>
      <c r="D1425" s="31">
        <v>0</v>
      </c>
      <c r="E1425" s="31">
        <v>0.7324349</v>
      </c>
    </row>
    <row r="1426" spans="1:5">
      <c r="A1426" s="31">
        <v>222</v>
      </c>
      <c r="B1426" s="31">
        <v>0</v>
      </c>
      <c r="C1426" s="31">
        <v>0</v>
      </c>
      <c r="D1426" s="31">
        <v>0</v>
      </c>
      <c r="E1426" s="31">
        <v>0.7389933</v>
      </c>
    </row>
    <row r="1427" spans="1:5">
      <c r="A1427" s="31">
        <v>223</v>
      </c>
      <c r="B1427" s="31">
        <v>0</v>
      </c>
      <c r="C1427" s="31">
        <v>0</v>
      </c>
      <c r="D1427" s="31">
        <v>0</v>
      </c>
      <c r="E1427" s="31">
        <v>0.7463296</v>
      </c>
    </row>
    <row r="1428" spans="1:5">
      <c r="A1428" s="31">
        <v>224</v>
      </c>
      <c r="B1428" s="31">
        <v>0</v>
      </c>
      <c r="C1428" s="31">
        <v>0</v>
      </c>
      <c r="D1428" s="31">
        <v>0</v>
      </c>
      <c r="E1428" s="31">
        <v>0.752682</v>
      </c>
    </row>
    <row r="1429" spans="1:5">
      <c r="A1429" s="31">
        <v>225</v>
      </c>
      <c r="B1429" s="31">
        <v>0</v>
      </c>
      <c r="C1429" s="31">
        <v>0</v>
      </c>
      <c r="D1429" s="31">
        <v>0</v>
      </c>
      <c r="E1429" s="31">
        <v>0.7596523</v>
      </c>
    </row>
    <row r="1430" spans="1:5">
      <c r="A1430" s="31">
        <v>226</v>
      </c>
      <c r="B1430" s="31">
        <v>0</v>
      </c>
      <c r="C1430" s="31">
        <v>0</v>
      </c>
      <c r="D1430" s="31">
        <v>0</v>
      </c>
      <c r="E1430" s="31">
        <v>0.7680933</v>
      </c>
    </row>
    <row r="1431" spans="1:5">
      <c r="A1431" s="31">
        <v>227</v>
      </c>
      <c r="B1431" s="31">
        <v>0</v>
      </c>
      <c r="C1431" s="31">
        <v>0</v>
      </c>
      <c r="D1431" s="31">
        <v>0</v>
      </c>
      <c r="E1431" s="31">
        <v>0.7747438</v>
      </c>
    </row>
    <row r="1432" spans="1:5">
      <c r="A1432" s="31">
        <v>228</v>
      </c>
      <c r="B1432" s="31">
        <v>0</v>
      </c>
      <c r="C1432" s="31">
        <v>0</v>
      </c>
      <c r="D1432" s="31">
        <v>0</v>
      </c>
      <c r="E1432" s="31">
        <v>0.7819251</v>
      </c>
    </row>
    <row r="1433" spans="1:5">
      <c r="A1433" s="31">
        <v>229</v>
      </c>
      <c r="B1433" s="31">
        <v>0</v>
      </c>
      <c r="C1433" s="31">
        <v>0</v>
      </c>
      <c r="D1433" s="31">
        <v>0</v>
      </c>
      <c r="E1433" s="31">
        <v>0.7903436</v>
      </c>
    </row>
    <row r="1434" spans="1:5">
      <c r="A1434" s="31">
        <v>230</v>
      </c>
      <c r="B1434" s="31">
        <v>0</v>
      </c>
      <c r="C1434" s="31">
        <v>0</v>
      </c>
      <c r="D1434" s="31">
        <v>0</v>
      </c>
      <c r="E1434" s="31">
        <v>0.7973573</v>
      </c>
    </row>
    <row r="1435" spans="1:5">
      <c r="A1435" s="31">
        <v>231</v>
      </c>
      <c r="B1435" s="31">
        <v>0</v>
      </c>
      <c r="C1435" s="31">
        <v>0</v>
      </c>
      <c r="D1435" s="31">
        <v>0</v>
      </c>
      <c r="E1435" s="31">
        <v>0.8051133</v>
      </c>
    </row>
    <row r="1436" spans="1:5">
      <c r="A1436" s="31">
        <v>232</v>
      </c>
      <c r="B1436" s="31">
        <v>0</v>
      </c>
      <c r="C1436" s="31">
        <v>0</v>
      </c>
      <c r="D1436" s="31">
        <v>0</v>
      </c>
      <c r="E1436" s="31">
        <v>0.8130123</v>
      </c>
    </row>
    <row r="1437" spans="1:5">
      <c r="A1437" s="31">
        <v>233</v>
      </c>
      <c r="B1437" s="31">
        <v>0</v>
      </c>
      <c r="C1437" s="31">
        <v>0</v>
      </c>
      <c r="D1437" s="31">
        <v>0</v>
      </c>
      <c r="E1437" s="31">
        <v>0.8212017</v>
      </c>
    </row>
    <row r="1438" spans="1:5">
      <c r="A1438" s="31">
        <v>234</v>
      </c>
      <c r="B1438" s="31">
        <v>0</v>
      </c>
      <c r="C1438" s="31">
        <v>0</v>
      </c>
      <c r="D1438" s="31">
        <v>0</v>
      </c>
      <c r="E1438" s="31">
        <v>0.8286771</v>
      </c>
    </row>
    <row r="1439" spans="1:5">
      <c r="A1439" s="31">
        <v>235</v>
      </c>
      <c r="B1439" s="31">
        <v>0</v>
      </c>
      <c r="C1439" s="31">
        <v>0</v>
      </c>
      <c r="D1439" s="31">
        <v>0</v>
      </c>
      <c r="E1439" s="31">
        <v>0.8376344</v>
      </c>
    </row>
    <row r="1440" spans="1:5">
      <c r="A1440" s="31">
        <v>236</v>
      </c>
      <c r="B1440" s="31">
        <v>0</v>
      </c>
      <c r="C1440" s="31">
        <v>0</v>
      </c>
      <c r="D1440" s="31">
        <v>0</v>
      </c>
      <c r="E1440" s="31">
        <v>0.8470424</v>
      </c>
    </row>
    <row r="1441" spans="1:5">
      <c r="A1441" s="31">
        <v>237</v>
      </c>
      <c r="B1441" s="31">
        <v>0</v>
      </c>
      <c r="C1441" s="31">
        <v>0</v>
      </c>
      <c r="D1441" s="31">
        <v>0</v>
      </c>
      <c r="E1441" s="31">
        <v>0.8550516</v>
      </c>
    </row>
    <row r="1442" spans="1:5">
      <c r="A1442" s="31">
        <v>238</v>
      </c>
      <c r="B1442" s="31">
        <v>0</v>
      </c>
      <c r="C1442" s="31">
        <v>0</v>
      </c>
      <c r="D1442" s="31">
        <v>0</v>
      </c>
      <c r="E1442" s="31">
        <v>0.8641708</v>
      </c>
    </row>
    <row r="1443" spans="1:5">
      <c r="A1443" s="31">
        <v>239</v>
      </c>
      <c r="B1443" s="31">
        <v>0</v>
      </c>
      <c r="C1443" s="31">
        <v>0</v>
      </c>
      <c r="D1443" s="31">
        <v>0</v>
      </c>
      <c r="E1443" s="31">
        <v>0.8720505</v>
      </c>
    </row>
    <row r="1444" spans="1:5">
      <c r="A1444" s="31">
        <v>240</v>
      </c>
      <c r="B1444" s="31">
        <v>0</v>
      </c>
      <c r="C1444" s="31">
        <v>0</v>
      </c>
      <c r="D1444" s="31">
        <v>0</v>
      </c>
      <c r="E1444" s="31">
        <v>0.8799886</v>
      </c>
    </row>
    <row r="1445" spans="1:5">
      <c r="A1445" s="31">
        <v>241</v>
      </c>
      <c r="B1445" s="31">
        <v>0</v>
      </c>
      <c r="C1445" s="31">
        <v>0</v>
      </c>
      <c r="D1445" s="31">
        <v>0</v>
      </c>
      <c r="E1445" s="31">
        <v>0.8892387</v>
      </c>
    </row>
    <row r="1446" spans="1:5">
      <c r="A1446" s="31">
        <v>242</v>
      </c>
      <c r="B1446" s="31">
        <v>0</v>
      </c>
      <c r="C1446" s="31">
        <v>0</v>
      </c>
      <c r="D1446" s="31">
        <v>0</v>
      </c>
      <c r="E1446" s="31">
        <v>0.897778</v>
      </c>
    </row>
    <row r="1447" spans="1:5">
      <c r="A1447" s="31">
        <v>243</v>
      </c>
      <c r="B1447" s="31">
        <v>0</v>
      </c>
      <c r="C1447" s="31">
        <v>0</v>
      </c>
      <c r="D1447" s="31">
        <v>0</v>
      </c>
      <c r="E1447" s="31">
        <v>0.9057344</v>
      </c>
    </row>
    <row r="1448" spans="1:5">
      <c r="A1448" s="31">
        <v>244</v>
      </c>
      <c r="B1448" s="31">
        <v>0</v>
      </c>
      <c r="C1448" s="31">
        <v>0</v>
      </c>
      <c r="D1448" s="31">
        <v>0</v>
      </c>
      <c r="E1448" s="31">
        <v>0.9138414</v>
      </c>
    </row>
    <row r="1449" spans="1:5">
      <c r="A1449" s="31">
        <v>245</v>
      </c>
      <c r="B1449" s="31">
        <v>0</v>
      </c>
      <c r="C1449" s="31">
        <v>0</v>
      </c>
      <c r="D1449" s="31">
        <v>0</v>
      </c>
      <c r="E1449" s="31">
        <v>0.9221203</v>
      </c>
    </row>
    <row r="1450" spans="1:5">
      <c r="A1450" s="31">
        <v>246</v>
      </c>
      <c r="B1450" s="31">
        <v>0</v>
      </c>
      <c r="C1450" s="31">
        <v>0</v>
      </c>
      <c r="D1450" s="31">
        <v>0</v>
      </c>
      <c r="E1450" s="31">
        <v>0.9306629</v>
      </c>
    </row>
    <row r="1451" spans="1:5">
      <c r="A1451" s="31">
        <v>247</v>
      </c>
      <c r="B1451" s="31">
        <v>0</v>
      </c>
      <c r="C1451" s="31">
        <v>0</v>
      </c>
      <c r="D1451" s="31">
        <v>0</v>
      </c>
      <c r="E1451" s="31">
        <v>0.938009</v>
      </c>
    </row>
    <row r="1452" spans="1:5">
      <c r="A1452" s="31">
        <v>248</v>
      </c>
      <c r="B1452" s="31">
        <v>0</v>
      </c>
      <c r="C1452" s="31">
        <v>0</v>
      </c>
      <c r="D1452" s="31">
        <v>0</v>
      </c>
      <c r="E1452" s="31">
        <v>0.9454432</v>
      </c>
    </row>
    <row r="1453" spans="1:5">
      <c r="A1453" s="31">
        <v>249</v>
      </c>
      <c r="B1453" s="31">
        <v>0</v>
      </c>
      <c r="C1453" s="31">
        <v>0</v>
      </c>
      <c r="D1453" s="31">
        <v>0</v>
      </c>
      <c r="E1453" s="31">
        <v>0.9530109</v>
      </c>
    </row>
    <row r="1454" spans="1:5">
      <c r="A1454" s="31">
        <v>250</v>
      </c>
      <c r="B1454" s="31">
        <v>0</v>
      </c>
      <c r="C1454" s="31">
        <v>0</v>
      </c>
      <c r="D1454" s="31">
        <v>0</v>
      </c>
      <c r="E1454" s="31">
        <v>0.9610197</v>
      </c>
    </row>
    <row r="1455" spans="1:5">
      <c r="A1455" s="31">
        <v>251</v>
      </c>
      <c r="B1455" s="31">
        <v>0</v>
      </c>
      <c r="C1455" s="31">
        <v>0</v>
      </c>
      <c r="D1455" s="31">
        <v>0</v>
      </c>
      <c r="E1455" s="31">
        <v>0.96717</v>
      </c>
    </row>
    <row r="1456" spans="1:5">
      <c r="A1456" s="31">
        <v>252</v>
      </c>
      <c r="B1456" s="31">
        <v>0</v>
      </c>
      <c r="C1456" s="31">
        <v>0</v>
      </c>
      <c r="D1456" s="31">
        <v>0</v>
      </c>
      <c r="E1456" s="31">
        <v>0.9750246</v>
      </c>
    </row>
    <row r="1457" spans="1:5">
      <c r="A1457" s="31">
        <v>253</v>
      </c>
      <c r="B1457" s="31">
        <v>0</v>
      </c>
      <c r="C1457" s="31">
        <v>0</v>
      </c>
      <c r="D1457" s="31">
        <v>0</v>
      </c>
      <c r="E1457" s="31">
        <v>0.9829918</v>
      </c>
    </row>
    <row r="1458" spans="1:5">
      <c r="A1458" s="31">
        <v>254</v>
      </c>
      <c r="B1458" s="31">
        <v>0</v>
      </c>
      <c r="C1458" s="31">
        <v>0</v>
      </c>
      <c r="D1458" s="31">
        <v>0</v>
      </c>
      <c r="E1458" s="31">
        <v>0.9907809</v>
      </c>
    </row>
    <row r="1459" spans="1:5">
      <c r="A1459" s="31">
        <v>255</v>
      </c>
      <c r="B1459" s="31">
        <v>0</v>
      </c>
      <c r="C1459" s="31">
        <v>0</v>
      </c>
      <c r="D1459" s="31">
        <v>0</v>
      </c>
      <c r="E1459" s="31">
        <v>1</v>
      </c>
    </row>
    <row r="1461" spans="1:1">
      <c r="A1461" s="31" t="s">
        <v>304</v>
      </c>
    </row>
    <row r="1462" spans="1:16">
      <c r="A1462" s="31" t="s">
        <v>305</v>
      </c>
      <c r="B1462" s="31" t="s">
        <v>20</v>
      </c>
      <c r="C1462" s="31" t="s">
        <v>21</v>
      </c>
      <c r="D1462" s="31" t="s">
        <v>22</v>
      </c>
      <c r="E1462" s="31" t="s">
        <v>110</v>
      </c>
      <c r="F1462" s="31" t="s">
        <v>111</v>
      </c>
      <c r="G1462" s="31" t="s">
        <v>293</v>
      </c>
      <c r="H1462" s="31" t="s">
        <v>294</v>
      </c>
      <c r="I1462" s="31" t="s">
        <v>295</v>
      </c>
      <c r="J1462" s="31" t="s">
        <v>296</v>
      </c>
      <c r="K1462" s="31" t="s">
        <v>297</v>
      </c>
      <c r="L1462" s="31" t="s">
        <v>298</v>
      </c>
      <c r="M1462" s="31" t="s">
        <v>299</v>
      </c>
      <c r="N1462" s="31" t="s">
        <v>107</v>
      </c>
      <c r="O1462" s="31" t="s">
        <v>108</v>
      </c>
      <c r="P1462" s="31" t="s">
        <v>109</v>
      </c>
    </row>
  </sheetData>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J130"/>
  <sheetViews>
    <sheetView zoomScale="70" zoomScaleNormal="70" topLeftCell="I1" workbookViewId="0">
      <selection activeCell="D10" sqref="D10"/>
    </sheetView>
  </sheetViews>
  <sheetFormatPr defaultColWidth="9.16" defaultRowHeight="11.5"/>
  <cols>
    <col min="1" max="2" width="15.33" style="64" customWidth="1"/>
    <col min="3" max="3" width="12.66" style="64" customWidth="1"/>
    <col min="4" max="4" width="10.33" style="64" customWidth="1"/>
    <col min="5" max="5" width="12.83" style="64" customWidth="1"/>
    <col min="6" max="6" width="14" style="64" customWidth="1"/>
    <col min="7" max="7" width="7.33" style="64" customWidth="1"/>
    <col min="8" max="8" width="7" style="64" customWidth="1"/>
    <col min="9" max="9" width="7.5" style="64" customWidth="1"/>
    <col min="10" max="10" width="6.83" style="64" customWidth="1"/>
    <col min="11" max="16" width="6.66" style="64" customWidth="1"/>
    <col min="17" max="17" width="10.5" style="64" customWidth="1"/>
    <col min="18" max="18" width="11.33" style="64" customWidth="1"/>
    <col min="19" max="19" width="9.33" style="64" customWidth="1"/>
    <col min="20" max="20" width="11.33" style="64" customWidth="1"/>
    <col min="21" max="21" width="10.33" style="64" customWidth="1"/>
    <col min="22" max="22" width="10.5" style="64" customWidth="1"/>
    <col min="23" max="23" width="11.33" style="64" customWidth="1"/>
    <col min="24" max="24" width="9.33" style="64" customWidth="1"/>
    <col min="25" max="25" width="11.33" style="64" customWidth="1"/>
    <col min="26" max="26" width="10.33" style="64" customWidth="1"/>
    <col min="27" max="27" width="10.5" style="64" customWidth="1"/>
    <col min="28" max="28" width="11.33" style="64" customWidth="1"/>
    <col min="29" max="29" width="9.33" style="64" customWidth="1"/>
    <col min="30" max="30" width="11.33" style="64" customWidth="1"/>
    <col min="31" max="31" width="10.33" style="64" customWidth="1"/>
    <col min="32" max="32" width="11.83" style="64" customWidth="1"/>
    <col min="33" max="33" width="11.33" style="64" customWidth="1"/>
    <col min="34" max="34" width="9.33" style="64" customWidth="1"/>
    <col min="35" max="35" width="11.33" style="64" customWidth="1"/>
    <col min="36" max="36" width="10.33" style="64" customWidth="1"/>
    <col min="37" max="39" width="9.16" style="61" customWidth="1"/>
    <col min="40" max="16384" width="9.16" style="61"/>
  </cols>
  <sheetData>
    <row r="1" s="63" customFormat="1" ht="13" spans="1:36">
      <c r="A1" s="65" t="s">
        <v>306</v>
      </c>
      <c r="B1" s="66" t="s">
        <v>307</v>
      </c>
      <c r="C1" s="67" t="s">
        <v>308</v>
      </c>
      <c r="D1" s="67" t="s">
        <v>309</v>
      </c>
      <c r="E1" s="67" t="s">
        <v>310</v>
      </c>
      <c r="F1" s="67" t="s">
        <v>311</v>
      </c>
      <c r="G1" s="67" t="s">
        <v>312</v>
      </c>
      <c r="H1" s="67" t="s">
        <v>313</v>
      </c>
      <c r="I1" s="67" t="s">
        <v>314</v>
      </c>
      <c r="J1" s="67" t="s">
        <v>315</v>
      </c>
      <c r="K1" s="67" t="s">
        <v>316</v>
      </c>
      <c r="L1" s="67" t="s">
        <v>317</v>
      </c>
      <c r="M1" s="67" t="s">
        <v>318</v>
      </c>
      <c r="N1" s="67" t="s">
        <v>319</v>
      </c>
      <c r="O1" s="67" t="s">
        <v>296</v>
      </c>
      <c r="P1" s="67" t="s">
        <v>293</v>
      </c>
      <c r="Q1" s="70" t="s">
        <v>320</v>
      </c>
      <c r="R1" s="70" t="s">
        <v>321</v>
      </c>
      <c r="S1" s="70" t="s">
        <v>322</v>
      </c>
      <c r="T1" s="70" t="s">
        <v>323</v>
      </c>
      <c r="U1" s="70" t="s">
        <v>324</v>
      </c>
      <c r="V1" s="71" t="s">
        <v>325</v>
      </c>
      <c r="W1" s="71" t="s">
        <v>321</v>
      </c>
      <c r="X1" s="71" t="s">
        <v>322</v>
      </c>
      <c r="Y1" s="71" t="s">
        <v>323</v>
      </c>
      <c r="Z1" s="71" t="s">
        <v>324</v>
      </c>
      <c r="AA1" s="72" t="s">
        <v>326</v>
      </c>
      <c r="AB1" s="72" t="s">
        <v>321</v>
      </c>
      <c r="AC1" s="72" t="s">
        <v>322</v>
      </c>
      <c r="AD1" s="72" t="s">
        <v>323</v>
      </c>
      <c r="AE1" s="72" t="s">
        <v>324</v>
      </c>
      <c r="AF1" s="73" t="s">
        <v>327</v>
      </c>
      <c r="AG1" s="73" t="s">
        <v>321</v>
      </c>
      <c r="AH1" s="73" t="s">
        <v>322</v>
      </c>
      <c r="AI1" s="73" t="s">
        <v>323</v>
      </c>
      <c r="AJ1" s="73" t="s">
        <v>324</v>
      </c>
    </row>
    <row r="2" spans="1:32">
      <c r="A2" s="64" t="s">
        <v>328</v>
      </c>
      <c r="B2" s="68" t="s">
        <v>329</v>
      </c>
      <c r="Q2" s="64">
        <v>0</v>
      </c>
      <c r="V2" s="64">
        <v>0</v>
      </c>
      <c r="X2" s="64">
        <v>0.00111111489829382</v>
      </c>
      <c r="AA2" s="64">
        <v>0</v>
      </c>
      <c r="AF2" s="64">
        <v>0</v>
      </c>
    </row>
    <row r="3" spans="1:32">
      <c r="A3" s="64" t="s">
        <v>330</v>
      </c>
      <c r="B3" s="69"/>
      <c r="Q3" s="64">
        <v>15</v>
      </c>
      <c r="V3" s="64">
        <v>7</v>
      </c>
      <c r="X3" s="64">
        <v>0.0033162462353027</v>
      </c>
      <c r="AA3" s="64">
        <v>3</v>
      </c>
      <c r="AF3" s="64">
        <v>1</v>
      </c>
    </row>
    <row r="4" spans="1:32">
      <c r="A4" s="64" t="s">
        <v>331</v>
      </c>
      <c r="Q4" s="64">
        <v>31</v>
      </c>
      <c r="V4" s="64">
        <f>V3+8</f>
        <v>15</v>
      </c>
      <c r="X4" s="64">
        <v>0.00599272510803304</v>
      </c>
      <c r="AA4" s="64">
        <v>7</v>
      </c>
      <c r="AF4" s="64">
        <v>3</v>
      </c>
    </row>
    <row r="5" spans="1:32">
      <c r="A5" s="64" t="s">
        <v>332</v>
      </c>
      <c r="Q5" s="64">
        <v>47</v>
      </c>
      <c r="V5" s="64">
        <f t="shared" ref="V5:V34" si="0">V4+8</f>
        <v>23</v>
      </c>
      <c r="W5" s="64">
        <v>6908</v>
      </c>
      <c r="X5" s="64">
        <v>0.00965521514980587</v>
      </c>
      <c r="AA5" s="64">
        <v>11</v>
      </c>
      <c r="AF5" s="64">
        <v>5</v>
      </c>
    </row>
    <row r="6" spans="1:32">
      <c r="A6" s="64" t="s">
        <v>333</v>
      </c>
      <c r="Q6" s="64">
        <v>63</v>
      </c>
      <c r="V6" s="64">
        <f t="shared" si="0"/>
        <v>31</v>
      </c>
      <c r="W6" s="64">
        <v>6789</v>
      </c>
      <c r="X6" s="64">
        <v>0.0146035093519023</v>
      </c>
      <c r="AA6" s="64">
        <v>15</v>
      </c>
      <c r="AF6" s="64">
        <v>7</v>
      </c>
    </row>
    <row r="7" spans="1:32">
      <c r="A7" s="64" t="s">
        <v>334</v>
      </c>
      <c r="Q7" s="64">
        <v>79</v>
      </c>
      <c r="V7" s="64">
        <f t="shared" si="0"/>
        <v>39</v>
      </c>
      <c r="W7" s="64">
        <v>6662</v>
      </c>
      <c r="X7" s="64">
        <v>0.0212955614567071</v>
      </c>
      <c r="AA7" s="64">
        <v>19</v>
      </c>
      <c r="AF7" s="64">
        <v>9</v>
      </c>
    </row>
    <row r="8" spans="1:32">
      <c r="A8" s="64" t="s">
        <v>335</v>
      </c>
      <c r="Q8" s="64">
        <v>95</v>
      </c>
      <c r="V8" s="64">
        <f t="shared" si="0"/>
        <v>47</v>
      </c>
      <c r="W8" s="64">
        <v>6604</v>
      </c>
      <c r="X8" s="64">
        <v>0.0297986254052301</v>
      </c>
      <c r="AA8" s="64">
        <v>23</v>
      </c>
      <c r="AF8" s="64">
        <v>11</v>
      </c>
    </row>
    <row r="9" spans="1:32">
      <c r="A9" s="64" t="s">
        <v>336</v>
      </c>
      <c r="Q9" s="64">
        <v>111</v>
      </c>
      <c r="V9" s="64">
        <f t="shared" si="0"/>
        <v>55</v>
      </c>
      <c r="W9" s="64">
        <v>6573</v>
      </c>
      <c r="X9" s="64">
        <v>0.0397462242138329</v>
      </c>
      <c r="AA9" s="64">
        <v>27</v>
      </c>
      <c r="AF9" s="64">
        <v>13</v>
      </c>
    </row>
    <row r="10" spans="1:32">
      <c r="A10" s="64" t="s">
        <v>337</v>
      </c>
      <c r="Q10" s="64">
        <v>127</v>
      </c>
      <c r="V10" s="64">
        <f t="shared" si="0"/>
        <v>63</v>
      </c>
      <c r="W10" s="64">
        <v>6550</v>
      </c>
      <c r="X10" s="64">
        <v>0.0510859226064741</v>
      </c>
      <c r="AA10" s="64">
        <v>31</v>
      </c>
      <c r="AF10" s="64">
        <v>15</v>
      </c>
    </row>
    <row r="11" spans="1:32">
      <c r="A11" s="64" t="s">
        <v>338</v>
      </c>
      <c r="Q11" s="64">
        <v>143</v>
      </c>
      <c r="V11" s="64">
        <f t="shared" si="0"/>
        <v>71</v>
      </c>
      <c r="W11" s="64">
        <v>6513</v>
      </c>
      <c r="X11" s="64">
        <v>0.0643534723166217</v>
      </c>
      <c r="AA11" s="64">
        <v>35</v>
      </c>
      <c r="AF11" s="64">
        <v>17</v>
      </c>
    </row>
    <row r="12" spans="1:32">
      <c r="A12" s="64" t="s">
        <v>339</v>
      </c>
      <c r="Q12" s="64">
        <v>159</v>
      </c>
      <c r="V12" s="64">
        <f t="shared" si="0"/>
        <v>79</v>
      </c>
      <c r="W12" s="64">
        <v>6511</v>
      </c>
      <c r="X12" s="64">
        <v>0.0798603502829358</v>
      </c>
      <c r="AA12" s="64">
        <v>39</v>
      </c>
      <c r="AF12" s="64">
        <v>19</v>
      </c>
    </row>
    <row r="13" spans="1:32">
      <c r="A13" s="64" t="s">
        <v>340</v>
      </c>
      <c r="Q13" s="64">
        <v>175</v>
      </c>
      <c r="V13" s="64">
        <f t="shared" si="0"/>
        <v>87</v>
      </c>
      <c r="W13" s="64">
        <v>6504</v>
      </c>
      <c r="X13" s="64">
        <v>0.0971141208695476</v>
      </c>
      <c r="AA13" s="64">
        <v>43</v>
      </c>
      <c r="AF13" s="64">
        <v>21</v>
      </c>
    </row>
    <row r="14" spans="1:32">
      <c r="A14" s="64" t="s">
        <v>341</v>
      </c>
      <c r="Q14" s="64">
        <v>191</v>
      </c>
      <c r="V14" s="64">
        <f t="shared" si="0"/>
        <v>95</v>
      </c>
      <c r="W14" s="64">
        <v>6495</v>
      </c>
      <c r="X14" s="64">
        <v>0.116070043107226</v>
      </c>
      <c r="AA14" s="64">
        <v>47</v>
      </c>
      <c r="AF14" s="64">
        <v>23</v>
      </c>
    </row>
    <row r="15" spans="1:32">
      <c r="A15" s="64" t="s">
        <v>342</v>
      </c>
      <c r="Q15" s="64">
        <v>207</v>
      </c>
      <c r="V15" s="64">
        <f t="shared" si="0"/>
        <v>103</v>
      </c>
      <c r="W15" s="64">
        <v>6489</v>
      </c>
      <c r="X15" s="64">
        <v>0.137271848010576</v>
      </c>
      <c r="AA15" s="64">
        <v>51</v>
      </c>
      <c r="AF15" s="64">
        <v>25</v>
      </c>
    </row>
    <row r="16" spans="1:32">
      <c r="A16" s="64" t="s">
        <v>343</v>
      </c>
      <c r="Q16" s="64">
        <v>223</v>
      </c>
      <c r="V16" s="64">
        <f t="shared" si="0"/>
        <v>111</v>
      </c>
      <c r="W16" s="64">
        <v>6481</v>
      </c>
      <c r="X16" s="64">
        <v>0.160695597736188</v>
      </c>
      <c r="AA16" s="64">
        <v>55</v>
      </c>
      <c r="AF16" s="64">
        <v>27</v>
      </c>
    </row>
    <row r="17" spans="1:32">
      <c r="A17" s="64" t="s">
        <v>344</v>
      </c>
      <c r="Q17" s="64">
        <v>239</v>
      </c>
      <c r="V17" s="64">
        <f t="shared" si="0"/>
        <v>119</v>
      </c>
      <c r="W17" s="64">
        <v>6479</v>
      </c>
      <c r="X17" s="64">
        <v>0.186426499607628</v>
      </c>
      <c r="AA17" s="64">
        <v>59</v>
      </c>
      <c r="AF17" s="64">
        <v>29</v>
      </c>
    </row>
    <row r="18" spans="1:32">
      <c r="A18" s="64" t="s">
        <v>345</v>
      </c>
      <c r="Q18" s="64">
        <v>255</v>
      </c>
      <c r="V18" s="64">
        <f t="shared" si="0"/>
        <v>127</v>
      </c>
      <c r="W18" s="64">
        <v>6477</v>
      </c>
      <c r="X18" s="64">
        <v>0.214036807161102</v>
      </c>
      <c r="AA18" s="64">
        <v>63</v>
      </c>
      <c r="AF18" s="64">
        <v>31</v>
      </c>
    </row>
    <row r="19" spans="1:32">
      <c r="A19" s="64" t="s">
        <v>346</v>
      </c>
      <c r="V19" s="64">
        <f t="shared" si="0"/>
        <v>135</v>
      </c>
      <c r="W19" s="64">
        <v>6475</v>
      </c>
      <c r="X19" s="64">
        <v>0.24354960331704</v>
      </c>
      <c r="AA19" s="64">
        <v>67</v>
      </c>
      <c r="AF19" s="64">
        <v>33</v>
      </c>
    </row>
    <row r="20" spans="1:32">
      <c r="A20" s="64" t="s">
        <v>347</v>
      </c>
      <c r="V20" s="64">
        <f t="shared" si="0"/>
        <v>143</v>
      </c>
      <c r="W20" s="64">
        <v>6466</v>
      </c>
      <c r="X20" s="64">
        <v>0.276104785380694</v>
      </c>
      <c r="AA20" s="64">
        <v>71</v>
      </c>
      <c r="AF20" s="64">
        <v>35</v>
      </c>
    </row>
    <row r="21" spans="1:32">
      <c r="A21" s="64" t="s">
        <v>348</v>
      </c>
      <c r="V21" s="64">
        <f t="shared" si="0"/>
        <v>151</v>
      </c>
      <c r="W21" s="64">
        <v>6464</v>
      </c>
      <c r="X21" s="64">
        <v>0.310920668774989</v>
      </c>
      <c r="AA21" s="64">
        <v>75</v>
      </c>
      <c r="AF21" s="64">
        <v>37</v>
      </c>
    </row>
    <row r="22" spans="1:32">
      <c r="A22" s="64" t="s">
        <v>349</v>
      </c>
      <c r="V22" s="64">
        <f t="shared" si="0"/>
        <v>159</v>
      </c>
      <c r="W22" s="64">
        <v>6464</v>
      </c>
      <c r="X22" s="64">
        <v>0.348159118917268</v>
      </c>
      <c r="AA22" s="64">
        <v>79</v>
      </c>
      <c r="AF22" s="64">
        <v>39</v>
      </c>
    </row>
    <row r="23" spans="1:32">
      <c r="A23" s="64" t="s">
        <v>350</v>
      </c>
      <c r="V23" s="64">
        <f t="shared" si="0"/>
        <v>167</v>
      </c>
      <c r="W23" s="64">
        <v>6462</v>
      </c>
      <c r="X23" s="64">
        <v>0.387745187559714</v>
      </c>
      <c r="AA23" s="64">
        <v>83</v>
      </c>
      <c r="AF23" s="64">
        <v>41</v>
      </c>
    </row>
    <row r="24" spans="1:32">
      <c r="A24" s="64" t="s">
        <v>351</v>
      </c>
      <c r="V24" s="64">
        <f t="shared" si="0"/>
        <v>175</v>
      </c>
      <c r="W24" s="64">
        <v>6463</v>
      </c>
      <c r="X24" s="64">
        <v>0.429885481088901</v>
      </c>
      <c r="AA24" s="64">
        <v>87</v>
      </c>
      <c r="AF24" s="64">
        <v>43</v>
      </c>
    </row>
    <row r="25" spans="1:32">
      <c r="A25" s="64" t="s">
        <v>352</v>
      </c>
      <c r="V25" s="64">
        <f t="shared" si="0"/>
        <v>183</v>
      </c>
      <c r="W25" s="64">
        <v>6459</v>
      </c>
      <c r="X25" s="64">
        <v>0.475262228042023</v>
      </c>
      <c r="AA25" s="64">
        <v>91</v>
      </c>
      <c r="AF25" s="64">
        <v>45</v>
      </c>
    </row>
    <row r="26" spans="1:32">
      <c r="A26" s="64" t="s">
        <v>276</v>
      </c>
      <c r="V26" s="64">
        <f t="shared" si="0"/>
        <v>191</v>
      </c>
      <c r="W26" s="64">
        <v>6457</v>
      </c>
      <c r="X26" s="64">
        <v>0.522320038546065</v>
      </c>
      <c r="AA26" s="64">
        <v>95</v>
      </c>
      <c r="AF26" s="64">
        <v>47</v>
      </c>
    </row>
    <row r="27" spans="1:32">
      <c r="A27" s="64" t="s">
        <v>277</v>
      </c>
      <c r="V27" s="64">
        <f t="shared" si="0"/>
        <v>199</v>
      </c>
      <c r="W27" s="64">
        <v>6460</v>
      </c>
      <c r="X27" s="64">
        <v>0.572665882827105</v>
      </c>
      <c r="AA27" s="64">
        <v>99</v>
      </c>
      <c r="AF27" s="64">
        <v>49</v>
      </c>
    </row>
    <row r="28" spans="1:32">
      <c r="A28" s="64" t="s">
        <v>278</v>
      </c>
      <c r="V28" s="64">
        <f t="shared" si="0"/>
        <v>207</v>
      </c>
      <c r="W28" s="64">
        <v>6460</v>
      </c>
      <c r="X28" s="64">
        <v>0.624857790793999</v>
      </c>
      <c r="AA28" s="64">
        <v>103</v>
      </c>
      <c r="AF28" s="64">
        <v>51</v>
      </c>
    </row>
    <row r="29" spans="1:32">
      <c r="A29" s="64" t="s">
        <v>279</v>
      </c>
      <c r="V29" s="64">
        <f t="shared" si="0"/>
        <v>215</v>
      </c>
      <c r="W29" s="64">
        <v>6452</v>
      </c>
      <c r="X29" s="64">
        <v>0.680677136960529</v>
      </c>
      <c r="AA29" s="64">
        <v>107</v>
      </c>
      <c r="AF29" s="64">
        <v>53</v>
      </c>
    </row>
    <row r="30" spans="1:32">
      <c r="A30" s="64" t="s">
        <v>280</v>
      </c>
      <c r="V30" s="64">
        <f t="shared" si="0"/>
        <v>223</v>
      </c>
      <c r="W30" s="64">
        <v>6454</v>
      </c>
      <c r="X30" s="64">
        <v>0.738113997403212</v>
      </c>
      <c r="AA30" s="64">
        <v>111</v>
      </c>
      <c r="AF30" s="64">
        <v>55</v>
      </c>
    </row>
    <row r="31" spans="1:32">
      <c r="A31" s="64" t="s">
        <v>281</v>
      </c>
      <c r="V31" s="64">
        <f t="shared" si="0"/>
        <v>231</v>
      </c>
      <c r="W31" s="64">
        <v>6454</v>
      </c>
      <c r="X31" s="64">
        <v>0.799502311854548</v>
      </c>
      <c r="AA31" s="64">
        <v>115</v>
      </c>
      <c r="AF31" s="64">
        <v>57</v>
      </c>
    </row>
    <row r="32" spans="1:32">
      <c r="A32" s="64" t="s">
        <v>282</v>
      </c>
      <c r="V32" s="64">
        <f t="shared" si="0"/>
        <v>239</v>
      </c>
      <c r="W32" s="64">
        <v>6455</v>
      </c>
      <c r="X32" s="64">
        <v>0.863561975640742</v>
      </c>
      <c r="AA32" s="64">
        <v>119</v>
      </c>
      <c r="AF32" s="64">
        <v>59</v>
      </c>
    </row>
    <row r="33" spans="1:32">
      <c r="A33" s="64" t="s">
        <v>283</v>
      </c>
      <c r="V33" s="64">
        <f t="shared" si="0"/>
        <v>247</v>
      </c>
      <c r="W33" s="64">
        <v>6449</v>
      </c>
      <c r="X33" s="64">
        <v>0.930579957908388</v>
      </c>
      <c r="AA33" s="64">
        <v>123</v>
      </c>
      <c r="AF33" s="64">
        <v>61</v>
      </c>
    </row>
    <row r="34" spans="22:32">
      <c r="V34" s="64">
        <f t="shared" si="0"/>
        <v>255</v>
      </c>
      <c r="W34" s="64">
        <v>6451</v>
      </c>
      <c r="X34" s="64">
        <v>0.999999988772526</v>
      </c>
      <c r="AA34" s="64">
        <v>127</v>
      </c>
      <c r="AF34" s="64">
        <v>63</v>
      </c>
    </row>
    <row r="35" spans="27:32">
      <c r="AA35" s="64">
        <v>131</v>
      </c>
      <c r="AF35" s="64">
        <v>65</v>
      </c>
    </row>
    <row r="36" spans="27:32">
      <c r="AA36" s="64">
        <v>135</v>
      </c>
      <c r="AF36" s="64">
        <v>67</v>
      </c>
    </row>
    <row r="37" spans="27:32">
      <c r="AA37" s="64">
        <v>139</v>
      </c>
      <c r="AF37" s="64">
        <v>69</v>
      </c>
    </row>
    <row r="38" spans="27:32">
      <c r="AA38" s="64">
        <v>143</v>
      </c>
      <c r="AF38" s="64">
        <v>71</v>
      </c>
    </row>
    <row r="39" spans="27:32">
      <c r="AA39" s="64">
        <v>147</v>
      </c>
      <c r="AF39" s="64">
        <v>73</v>
      </c>
    </row>
    <row r="40" spans="27:32">
      <c r="AA40" s="64">
        <v>151</v>
      </c>
      <c r="AF40" s="64">
        <v>75</v>
      </c>
    </row>
    <row r="41" spans="27:32">
      <c r="AA41" s="64">
        <v>155</v>
      </c>
      <c r="AF41" s="64">
        <v>77</v>
      </c>
    </row>
    <row r="42" spans="27:32">
      <c r="AA42" s="64">
        <v>159</v>
      </c>
      <c r="AF42" s="64">
        <v>79</v>
      </c>
    </row>
    <row r="43" spans="27:32">
      <c r="AA43" s="64">
        <v>163</v>
      </c>
      <c r="AF43" s="64">
        <v>81</v>
      </c>
    </row>
    <row r="44" spans="27:32">
      <c r="AA44" s="64">
        <v>167</v>
      </c>
      <c r="AF44" s="64">
        <v>83</v>
      </c>
    </row>
    <row r="45" spans="27:32">
      <c r="AA45" s="64">
        <v>171</v>
      </c>
      <c r="AF45" s="64">
        <v>85</v>
      </c>
    </row>
    <row r="46" spans="27:32">
      <c r="AA46" s="64">
        <v>175</v>
      </c>
      <c r="AF46" s="64">
        <v>87</v>
      </c>
    </row>
    <row r="47" spans="27:32">
      <c r="AA47" s="64">
        <v>179</v>
      </c>
      <c r="AF47" s="64">
        <v>89</v>
      </c>
    </row>
    <row r="48" spans="27:32">
      <c r="AA48" s="64">
        <v>183</v>
      </c>
      <c r="AF48" s="64">
        <v>91</v>
      </c>
    </row>
    <row r="49" spans="27:32">
      <c r="AA49" s="64">
        <v>187</v>
      </c>
      <c r="AF49" s="64">
        <v>93</v>
      </c>
    </row>
    <row r="50" spans="27:32">
      <c r="AA50" s="64">
        <v>191</v>
      </c>
      <c r="AF50" s="64">
        <v>95</v>
      </c>
    </row>
    <row r="51" spans="27:32">
      <c r="AA51" s="64">
        <v>195</v>
      </c>
      <c r="AF51" s="64">
        <v>97</v>
      </c>
    </row>
    <row r="52" spans="27:32">
      <c r="AA52" s="64">
        <v>199</v>
      </c>
      <c r="AF52" s="64">
        <v>99</v>
      </c>
    </row>
    <row r="53" spans="27:32">
      <c r="AA53" s="64">
        <v>203</v>
      </c>
      <c r="AF53" s="64">
        <v>101</v>
      </c>
    </row>
    <row r="54" spans="27:32">
      <c r="AA54" s="64">
        <v>207</v>
      </c>
      <c r="AF54" s="64">
        <v>103</v>
      </c>
    </row>
    <row r="55" spans="27:32">
      <c r="AA55" s="64">
        <v>211</v>
      </c>
      <c r="AF55" s="64">
        <v>105</v>
      </c>
    </row>
    <row r="56" spans="27:32">
      <c r="AA56" s="64">
        <v>215</v>
      </c>
      <c r="AF56" s="64">
        <v>107</v>
      </c>
    </row>
    <row r="57" spans="27:32">
      <c r="AA57" s="64">
        <v>219</v>
      </c>
      <c r="AF57" s="64">
        <v>109</v>
      </c>
    </row>
    <row r="58" spans="27:32">
      <c r="AA58" s="64">
        <v>223</v>
      </c>
      <c r="AF58" s="64">
        <v>111</v>
      </c>
    </row>
    <row r="59" spans="27:32">
      <c r="AA59" s="64">
        <v>227</v>
      </c>
      <c r="AF59" s="64">
        <v>113</v>
      </c>
    </row>
    <row r="60" spans="27:32">
      <c r="AA60" s="64">
        <v>231</v>
      </c>
      <c r="AF60" s="64">
        <v>115</v>
      </c>
    </row>
    <row r="61" spans="27:32">
      <c r="AA61" s="64">
        <v>235</v>
      </c>
      <c r="AF61" s="64">
        <v>117</v>
      </c>
    </row>
    <row r="62" spans="27:32">
      <c r="AA62" s="64">
        <v>239</v>
      </c>
      <c r="AF62" s="64">
        <v>119</v>
      </c>
    </row>
    <row r="63" spans="27:32">
      <c r="AA63" s="64">
        <v>243</v>
      </c>
      <c r="AF63" s="64">
        <v>121</v>
      </c>
    </row>
    <row r="64" spans="27:32">
      <c r="AA64" s="64">
        <v>247</v>
      </c>
      <c r="AF64" s="64">
        <v>123</v>
      </c>
    </row>
    <row r="65" spans="27:32">
      <c r="AA65" s="64">
        <v>251</v>
      </c>
      <c r="AF65" s="64">
        <v>125</v>
      </c>
    </row>
    <row r="66" spans="27:32">
      <c r="AA66" s="64">
        <v>255</v>
      </c>
      <c r="AF66" s="64">
        <v>127</v>
      </c>
    </row>
    <row r="67" spans="32:32">
      <c r="AF67" s="64">
        <v>129</v>
      </c>
    </row>
    <row r="68" spans="32:32">
      <c r="AF68" s="64">
        <v>131</v>
      </c>
    </row>
    <row r="69" spans="32:32">
      <c r="AF69" s="64">
        <v>133</v>
      </c>
    </row>
    <row r="70" spans="32:32">
      <c r="AF70" s="64">
        <v>135</v>
      </c>
    </row>
    <row r="71" spans="32:32">
      <c r="AF71" s="64">
        <v>137</v>
      </c>
    </row>
    <row r="72" spans="32:32">
      <c r="AF72" s="64">
        <v>139</v>
      </c>
    </row>
    <row r="73" spans="32:32">
      <c r="AF73" s="64">
        <v>141</v>
      </c>
    </row>
    <row r="74" spans="32:32">
      <c r="AF74" s="64">
        <v>143</v>
      </c>
    </row>
    <row r="75" spans="32:32">
      <c r="AF75" s="64">
        <v>145</v>
      </c>
    </row>
    <row r="76" spans="32:32">
      <c r="AF76" s="64">
        <v>147</v>
      </c>
    </row>
    <row r="77" spans="32:32">
      <c r="AF77" s="64">
        <v>149</v>
      </c>
    </row>
    <row r="78" spans="32:32">
      <c r="AF78" s="64">
        <v>151</v>
      </c>
    </row>
    <row r="79" spans="32:32">
      <c r="AF79" s="64">
        <v>153</v>
      </c>
    </row>
    <row r="80" spans="32:32">
      <c r="AF80" s="64">
        <v>155</v>
      </c>
    </row>
    <row r="81" spans="32:32">
      <c r="AF81" s="64">
        <v>157</v>
      </c>
    </row>
    <row r="82" spans="32:32">
      <c r="AF82" s="64">
        <v>159</v>
      </c>
    </row>
    <row r="83" spans="32:32">
      <c r="AF83" s="64">
        <v>161</v>
      </c>
    </row>
    <row r="84" spans="32:32">
      <c r="AF84" s="64">
        <v>163</v>
      </c>
    </row>
    <row r="85" spans="32:32">
      <c r="AF85" s="64">
        <v>165</v>
      </c>
    </row>
    <row r="86" spans="32:32">
      <c r="AF86" s="64">
        <v>167</v>
      </c>
    </row>
    <row r="87" spans="32:32">
      <c r="AF87" s="64">
        <v>169</v>
      </c>
    </row>
    <row r="88" spans="32:32">
      <c r="AF88" s="64">
        <v>171</v>
      </c>
    </row>
    <row r="89" spans="32:32">
      <c r="AF89" s="64">
        <v>173</v>
      </c>
    </row>
    <row r="90" spans="32:32">
      <c r="AF90" s="64">
        <v>175</v>
      </c>
    </row>
    <row r="91" spans="32:32">
      <c r="AF91" s="64">
        <v>177</v>
      </c>
    </row>
    <row r="92" spans="32:32">
      <c r="AF92" s="64">
        <v>179</v>
      </c>
    </row>
    <row r="93" spans="32:32">
      <c r="AF93" s="64">
        <v>181</v>
      </c>
    </row>
    <row r="94" spans="32:32">
      <c r="AF94" s="64">
        <v>183</v>
      </c>
    </row>
    <row r="95" spans="32:32">
      <c r="AF95" s="64">
        <v>185</v>
      </c>
    </row>
    <row r="96" spans="32:32">
      <c r="AF96" s="64">
        <v>187</v>
      </c>
    </row>
    <row r="97" spans="32:32">
      <c r="AF97" s="64">
        <v>189</v>
      </c>
    </row>
    <row r="98" spans="32:32">
      <c r="AF98" s="64">
        <v>191</v>
      </c>
    </row>
    <row r="99" spans="32:32">
      <c r="AF99" s="64">
        <v>193</v>
      </c>
    </row>
    <row r="100" spans="32:32">
      <c r="AF100" s="64">
        <v>195</v>
      </c>
    </row>
    <row r="101" spans="32:32">
      <c r="AF101" s="64">
        <v>197</v>
      </c>
    </row>
    <row r="102" spans="32:32">
      <c r="AF102" s="64">
        <v>199</v>
      </c>
    </row>
    <row r="103" spans="32:32">
      <c r="AF103" s="64">
        <v>201</v>
      </c>
    </row>
    <row r="104" spans="32:32">
      <c r="AF104" s="64">
        <v>203</v>
      </c>
    </row>
    <row r="105" spans="32:32">
      <c r="AF105" s="64">
        <v>205</v>
      </c>
    </row>
    <row r="106" spans="32:32">
      <c r="AF106" s="64">
        <v>207</v>
      </c>
    </row>
    <row r="107" spans="32:32">
      <c r="AF107" s="64">
        <v>209</v>
      </c>
    </row>
    <row r="108" spans="32:32">
      <c r="AF108" s="64">
        <v>211</v>
      </c>
    </row>
    <row r="109" spans="32:32">
      <c r="AF109" s="64">
        <v>213</v>
      </c>
    </row>
    <row r="110" spans="32:32">
      <c r="AF110" s="64">
        <v>215</v>
      </c>
    </row>
    <row r="111" spans="32:32">
      <c r="AF111" s="64">
        <v>217</v>
      </c>
    </row>
    <row r="112" spans="32:32">
      <c r="AF112" s="64">
        <v>219</v>
      </c>
    </row>
    <row r="113" spans="32:32">
      <c r="AF113" s="64">
        <v>221</v>
      </c>
    </row>
    <row r="114" spans="32:32">
      <c r="AF114" s="64">
        <v>223</v>
      </c>
    </row>
    <row r="115" spans="32:32">
      <c r="AF115" s="64">
        <v>225</v>
      </c>
    </row>
    <row r="116" spans="32:32">
      <c r="AF116" s="64">
        <v>227</v>
      </c>
    </row>
    <row r="117" spans="32:32">
      <c r="AF117" s="64">
        <v>229</v>
      </c>
    </row>
    <row r="118" spans="32:32">
      <c r="AF118" s="64">
        <v>231</v>
      </c>
    </row>
    <row r="119" spans="32:32">
      <c r="AF119" s="64">
        <v>233</v>
      </c>
    </row>
    <row r="120" spans="32:32">
      <c r="AF120" s="64">
        <v>235</v>
      </c>
    </row>
    <row r="121" spans="32:32">
      <c r="AF121" s="64">
        <v>237</v>
      </c>
    </row>
    <row r="122" spans="32:32">
      <c r="AF122" s="64">
        <v>239</v>
      </c>
    </row>
    <row r="123" spans="32:32">
      <c r="AF123" s="64">
        <v>241</v>
      </c>
    </row>
    <row r="124" spans="32:32">
      <c r="AF124" s="64">
        <v>243</v>
      </c>
    </row>
    <row r="125" spans="32:32">
      <c r="AF125" s="64">
        <v>245</v>
      </c>
    </row>
    <row r="126" spans="32:32">
      <c r="AF126" s="64">
        <v>247</v>
      </c>
    </row>
    <row r="127" spans="32:32">
      <c r="AF127" s="64">
        <v>249</v>
      </c>
    </row>
    <row r="128" spans="32:32">
      <c r="AF128" s="64">
        <v>251</v>
      </c>
    </row>
    <row r="129" spans="32:32">
      <c r="AF129" s="64">
        <v>253</v>
      </c>
    </row>
    <row r="130" spans="32:32">
      <c r="AF130" s="64">
        <v>255</v>
      </c>
    </row>
  </sheetData>
  <pageMargins left="0.75" right="0.75" top="1" bottom="1" header="0.5" footer="0.5"/>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pageSetUpPr fitToPage="1"/>
  </sheetPr>
  <dimension ref="A1:S54"/>
  <sheetViews>
    <sheetView view="pageBreakPreview" zoomScale="115" zoomScaleNormal="115" workbookViewId="0">
      <selection activeCell="B10" sqref="B10:N10"/>
    </sheetView>
  </sheetViews>
  <sheetFormatPr defaultColWidth="2.5" defaultRowHeight="11.5"/>
  <cols>
    <col min="1" max="3" width="5.33" style="31" customWidth="1"/>
    <col min="4" max="4" width="7.33" style="31" customWidth="1"/>
    <col min="5" max="7" width="5.33" style="31" customWidth="1"/>
    <col min="8" max="8" width="7.33" style="31" customWidth="1"/>
    <col min="9" max="17" width="5.33" style="31" customWidth="1"/>
    <col min="18" max="18" width="7.16" style="31" customWidth="1"/>
    <col min="19" max="19" width="9.66" style="31" customWidth="1"/>
    <col min="20" max="37" width="5.5" style="31" customWidth="1"/>
    <col min="38" max="40" width="2.5" style="31" customWidth="1"/>
    <col min="41" max="16384" width="2.5" style="31"/>
  </cols>
  <sheetData>
    <row r="1" ht="4.15" customHeight="1"/>
    <row r="2" ht="26" spans="2:4">
      <c r="B2" s="32"/>
      <c r="D2" s="33" t="s">
        <v>353</v>
      </c>
    </row>
    <row r="3" ht="3.6" customHeight="1"/>
    <row r="4" ht="16.35" customHeight="1" spans="1:19">
      <c r="A4" s="34" t="s">
        <v>354</v>
      </c>
      <c r="B4" s="34"/>
      <c r="C4" s="34"/>
      <c r="D4" s="34"/>
      <c r="E4" s="34"/>
      <c r="F4" s="34"/>
      <c r="G4" s="34"/>
      <c r="H4" s="34"/>
      <c r="I4" s="34"/>
      <c r="J4" s="34"/>
      <c r="K4" s="34"/>
      <c r="L4" s="34"/>
      <c r="M4" s="34"/>
      <c r="N4" s="34"/>
      <c r="O4" s="34"/>
      <c r="P4" s="34"/>
      <c r="Q4" s="34"/>
      <c r="R4" s="34"/>
      <c r="S4" s="34"/>
    </row>
    <row r="5" ht="16.35" customHeight="1" spans="1:19">
      <c r="A5" s="34" t="s">
        <v>355</v>
      </c>
      <c r="B5" s="34"/>
      <c r="C5" s="34"/>
      <c r="D5" s="34"/>
      <c r="E5" s="34"/>
      <c r="F5" s="34"/>
      <c r="G5" s="34"/>
      <c r="H5" s="34"/>
      <c r="I5" s="34"/>
      <c r="J5" s="34"/>
      <c r="K5" s="34"/>
      <c r="L5" s="34"/>
      <c r="M5" s="34"/>
      <c r="N5" s="34"/>
      <c r="O5" s="34"/>
      <c r="P5" s="34"/>
      <c r="Q5" s="34"/>
      <c r="R5" s="34"/>
      <c r="S5" s="34"/>
    </row>
    <row r="6" ht="16.35" customHeight="1" spans="1:19">
      <c r="A6" s="34" t="s">
        <v>356</v>
      </c>
      <c r="B6" s="34"/>
      <c r="C6" s="34"/>
      <c r="D6" s="34"/>
      <c r="E6" s="34"/>
      <c r="F6" s="34"/>
      <c r="G6" s="34"/>
      <c r="H6" s="34"/>
      <c r="I6" s="34"/>
      <c r="J6" s="34"/>
      <c r="K6" s="34"/>
      <c r="L6" s="34"/>
      <c r="M6" s="34"/>
      <c r="N6" s="34"/>
      <c r="O6" s="34"/>
      <c r="P6" s="34"/>
      <c r="Q6" s="34"/>
      <c r="R6" s="34"/>
      <c r="S6" s="34"/>
    </row>
    <row r="7" hidden="1"/>
    <row r="8" s="30" customFormat="1" ht="18.6" customHeight="1" spans="1:18">
      <c r="A8" s="35" t="s">
        <v>357</v>
      </c>
      <c r="B8" s="36" t="s">
        <v>358</v>
      </c>
      <c r="C8" s="36"/>
      <c r="D8" s="36"/>
      <c r="E8" s="36"/>
      <c r="F8" s="36"/>
      <c r="G8" s="37"/>
      <c r="H8" s="37"/>
      <c r="I8" s="37"/>
      <c r="J8" s="37"/>
      <c r="K8" s="37"/>
      <c r="L8" s="37"/>
      <c r="M8" s="37"/>
      <c r="N8" s="37"/>
      <c r="O8" s="37"/>
      <c r="P8" s="37"/>
      <c r="Q8" s="37"/>
      <c r="R8" s="37"/>
    </row>
    <row r="9" ht="16.35" customHeight="1" spans="2:18">
      <c r="B9" s="38" t="s">
        <v>359</v>
      </c>
      <c r="C9" s="38"/>
      <c r="D9" s="38"/>
      <c r="R9" s="61"/>
    </row>
    <row r="10" ht="16.35" customHeight="1" spans="2:18">
      <c r="B10" s="39">
        <f>Test_Data!H1</f>
        <v>696</v>
      </c>
      <c r="C10" s="39"/>
      <c r="D10" s="39"/>
      <c r="E10" s="39"/>
      <c r="F10" s="39"/>
      <c r="G10" s="39"/>
      <c r="H10" s="39"/>
      <c r="I10" s="39"/>
      <c r="J10" s="39"/>
      <c r="K10" s="39"/>
      <c r="L10" s="39"/>
      <c r="M10" s="39"/>
      <c r="N10" s="39"/>
      <c r="O10" s="55"/>
      <c r="P10" s="55"/>
      <c r="Q10" s="55"/>
      <c r="R10" s="61"/>
    </row>
    <row r="11" ht="16.35" customHeight="1" spans="2:18">
      <c r="B11" s="38" t="s">
        <v>360</v>
      </c>
      <c r="C11" s="38"/>
      <c r="D11" s="38"/>
      <c r="E11" s="39"/>
      <c r="F11" s="39"/>
      <c r="G11" s="39"/>
      <c r="H11" s="39"/>
      <c r="I11" s="39"/>
      <c r="J11" s="39"/>
      <c r="K11" s="39"/>
      <c r="L11" s="39"/>
      <c r="M11" s="39"/>
      <c r="N11" s="39"/>
      <c r="O11" s="55"/>
      <c r="P11" s="55"/>
      <c r="Q11" s="55"/>
      <c r="R11" s="61"/>
    </row>
    <row r="12" ht="16.35" customHeight="1" spans="2:18">
      <c r="B12" s="38" t="str">
        <f>Test_Data!D1</f>
        <v>KOORUI X71Q QHD/240HZ</v>
      </c>
      <c r="C12" s="38"/>
      <c r="D12" s="38"/>
      <c r="E12" s="38"/>
      <c r="F12" s="38"/>
      <c r="G12" s="38"/>
      <c r="H12" s="38"/>
      <c r="I12" s="38"/>
      <c r="R12" s="62"/>
    </row>
    <row r="13" s="30" customFormat="1" ht="18.75" customHeight="1" spans="1:18">
      <c r="A13" s="35" t="s">
        <v>357</v>
      </c>
      <c r="B13" s="40" t="s">
        <v>361</v>
      </c>
      <c r="C13" s="40"/>
      <c r="D13" s="40"/>
      <c r="E13" s="40"/>
      <c r="F13" s="40"/>
      <c r="G13" s="41"/>
      <c r="H13" s="41"/>
      <c r="I13" s="41"/>
      <c r="J13" s="37"/>
      <c r="K13" s="37"/>
      <c r="L13" s="37"/>
      <c r="M13" s="37"/>
      <c r="N13" s="37"/>
      <c r="O13" s="37"/>
      <c r="P13" s="37"/>
      <c r="Q13" s="37"/>
      <c r="R13" s="37"/>
    </row>
    <row r="14" ht="16.35" customHeight="1" spans="2:19">
      <c r="B14" s="42" t="s">
        <v>362</v>
      </c>
      <c r="C14" s="43"/>
      <c r="D14" s="43"/>
      <c r="E14" s="43"/>
      <c r="F14" s="43"/>
      <c r="G14" s="43"/>
      <c r="H14" s="43"/>
      <c r="I14" s="56"/>
      <c r="J14" s="57" t="s">
        <v>363</v>
      </c>
      <c r="K14" s="57"/>
      <c r="L14" s="57"/>
      <c r="M14" s="57"/>
      <c r="N14" s="57"/>
      <c r="O14" s="57"/>
      <c r="P14" s="57"/>
      <c r="Q14" s="57"/>
      <c r="R14" s="57"/>
      <c r="S14" s="57"/>
    </row>
    <row r="15" ht="16.35" customHeight="1" spans="2:19">
      <c r="B15" s="42" t="s">
        <v>364</v>
      </c>
      <c r="C15" s="43"/>
      <c r="D15" s="43"/>
      <c r="E15" s="43"/>
      <c r="F15" s="43"/>
      <c r="G15" s="43"/>
      <c r="H15" s="43"/>
      <c r="I15" s="56"/>
      <c r="J15" s="57">
        <v>2.2</v>
      </c>
      <c r="K15" s="57"/>
      <c r="L15" s="57"/>
      <c r="M15" s="57"/>
      <c r="N15" s="57"/>
      <c r="O15" s="57"/>
      <c r="P15" s="57"/>
      <c r="Q15" s="57"/>
      <c r="R15" s="57"/>
      <c r="S15" s="57"/>
    </row>
    <row r="16" ht="16.35" customHeight="1" spans="2:19">
      <c r="B16" s="42" t="s">
        <v>365</v>
      </c>
      <c r="C16" s="43"/>
      <c r="D16" s="43"/>
      <c r="E16" s="43"/>
      <c r="F16" s="43"/>
      <c r="G16" s="43"/>
      <c r="H16" s="43"/>
      <c r="I16" s="56"/>
      <c r="J16" s="57" t="s">
        <v>151</v>
      </c>
      <c r="K16" s="57"/>
      <c r="L16" s="57"/>
      <c r="M16" s="57"/>
      <c r="N16" s="57"/>
      <c r="O16" s="57"/>
      <c r="P16" s="57"/>
      <c r="Q16" s="57"/>
      <c r="R16" s="57"/>
      <c r="S16" s="57"/>
    </row>
    <row r="17" ht="16.35" customHeight="1" spans="2:19">
      <c r="B17" s="42" t="s">
        <v>366</v>
      </c>
      <c r="C17" s="43"/>
      <c r="D17" s="43"/>
      <c r="E17" s="43"/>
      <c r="F17" s="43"/>
      <c r="G17" s="43"/>
      <c r="H17" s="43"/>
      <c r="I17" s="56"/>
      <c r="J17" s="57" t="s">
        <v>367</v>
      </c>
      <c r="K17" s="57"/>
      <c r="L17" s="57"/>
      <c r="M17" s="57"/>
      <c r="N17" s="57"/>
      <c r="O17" s="57"/>
      <c r="P17" s="57"/>
      <c r="Q17" s="57"/>
      <c r="R17" s="57"/>
      <c r="S17" s="57"/>
    </row>
    <row r="18" ht="16.35" customHeight="1" spans="2:19">
      <c r="B18" s="42" t="s">
        <v>368</v>
      </c>
      <c r="C18" s="43"/>
      <c r="D18" s="43"/>
      <c r="E18" s="43"/>
      <c r="F18" s="43"/>
      <c r="G18" s="43"/>
      <c r="H18" s="43"/>
      <c r="I18" s="56"/>
      <c r="J18" s="57" t="s">
        <v>369</v>
      </c>
      <c r="K18" s="57"/>
      <c r="L18" s="57"/>
      <c r="M18" s="57"/>
      <c r="N18" s="57"/>
      <c r="O18" s="57"/>
      <c r="P18" s="57"/>
      <c r="Q18" s="57"/>
      <c r="R18" s="57"/>
      <c r="S18" s="57"/>
    </row>
    <row r="19" s="30" customFormat="1" ht="18.75" customHeight="1" spans="1:18">
      <c r="A19" s="35" t="s">
        <v>357</v>
      </c>
      <c r="B19" s="44" t="s">
        <v>370</v>
      </c>
      <c r="C19" s="44"/>
      <c r="D19" s="44"/>
      <c r="E19" s="44"/>
      <c r="F19" s="44"/>
      <c r="G19" s="45"/>
      <c r="H19" s="45"/>
      <c r="I19" s="45"/>
      <c r="J19" s="46"/>
      <c r="K19" s="46"/>
      <c r="L19" s="46"/>
      <c r="M19" s="46"/>
      <c r="N19" s="46"/>
      <c r="O19" s="46"/>
      <c r="P19" s="46"/>
      <c r="Q19" s="46"/>
      <c r="R19" s="46"/>
    </row>
    <row r="20" ht="15" customHeight="1" spans="2:18">
      <c r="B20" s="46" t="s">
        <v>365</v>
      </c>
      <c r="C20" s="46"/>
      <c r="D20" s="46"/>
      <c r="E20" s="46"/>
      <c r="F20" s="46"/>
      <c r="G20" s="46"/>
      <c r="H20" s="46"/>
      <c r="I20" s="46"/>
      <c r="J20" s="46" t="s">
        <v>371</v>
      </c>
      <c r="K20" s="46"/>
      <c r="L20" s="46"/>
      <c r="M20" s="46"/>
      <c r="N20" s="46"/>
      <c r="O20" s="46"/>
      <c r="P20" s="46"/>
      <c r="Q20" s="46"/>
      <c r="R20" s="46"/>
    </row>
    <row r="21" ht="22.9" customHeight="1"/>
    <row r="22" ht="16.35" customHeight="1"/>
    <row r="23" ht="16.35" customHeight="1"/>
    <row r="24" ht="16.35" customHeight="1"/>
    <row r="25" ht="16.35" customHeight="1"/>
    <row r="26" ht="16.35" customHeight="1"/>
    <row r="27" ht="16.35" customHeight="1"/>
    <row r="28" ht="16.35" customHeight="1"/>
    <row r="29" ht="16.35" customHeight="1"/>
    <row r="30" ht="16.35" customHeight="1"/>
    <row r="31" ht="16.35" customHeight="1"/>
    <row r="32" ht="16.35" customHeight="1"/>
    <row r="33" ht="16.35" customHeight="1"/>
    <row r="34" ht="16.35" customHeight="1"/>
    <row r="35" ht="15.4" customHeight="1" spans="2:18">
      <c r="B35" s="47" t="s">
        <v>372</v>
      </c>
      <c r="C35" s="47"/>
      <c r="D35" s="47"/>
      <c r="E35" s="47"/>
      <c r="F35" s="47"/>
      <c r="G35" s="47"/>
      <c r="H35" s="47"/>
      <c r="I35" s="47"/>
      <c r="J35" s="47"/>
      <c r="K35" s="47"/>
      <c r="L35" s="47"/>
      <c r="M35" s="58">
        <f>sRGB_DeltaE!B62</f>
        <v>1.44508718650045</v>
      </c>
      <c r="N35" s="59"/>
      <c r="O35" s="60"/>
      <c r="P35" s="60"/>
      <c r="Q35" s="60"/>
      <c r="R35" s="60"/>
    </row>
    <row r="36" ht="15.4" customHeight="1" spans="2:18">
      <c r="B36" s="48"/>
      <c r="C36" s="48"/>
      <c r="D36" s="48"/>
      <c r="E36" s="48"/>
      <c r="F36" s="48"/>
      <c r="G36" s="48"/>
      <c r="H36" s="48"/>
      <c r="I36" s="48"/>
      <c r="J36" s="48"/>
      <c r="K36" s="48"/>
      <c r="L36" s="48"/>
      <c r="M36" s="48"/>
      <c r="N36" s="48"/>
      <c r="O36" s="48"/>
      <c r="P36" s="48"/>
      <c r="Q36" s="48"/>
      <c r="R36" s="48"/>
    </row>
    <row r="37" ht="15.4" customHeight="1" spans="2:18">
      <c r="B37" s="48"/>
      <c r="C37" s="48"/>
      <c r="D37" s="48"/>
      <c r="E37" s="48"/>
      <c r="F37" s="48"/>
      <c r="G37" s="48"/>
      <c r="H37" s="48"/>
      <c r="I37" s="48"/>
      <c r="J37" s="48"/>
      <c r="K37" s="48"/>
      <c r="L37" s="48"/>
      <c r="M37" s="48"/>
      <c r="N37" s="48"/>
      <c r="O37" s="48"/>
      <c r="P37" s="48"/>
      <c r="Q37" s="48"/>
      <c r="R37" s="48"/>
    </row>
    <row r="38" ht="14.45" customHeight="1"/>
    <row r="39" ht="14.45" customHeight="1"/>
    <row r="40" ht="14.45" customHeight="1"/>
    <row r="41" ht="14.45" customHeight="1"/>
    <row r="42" ht="14.45" customHeight="1"/>
    <row r="43" ht="14.45" customHeight="1"/>
    <row r="44" ht="14.45" customHeight="1"/>
    <row r="45" ht="14.45" customHeight="1"/>
    <row r="46" ht="13.15" customHeight="1" spans="1:1">
      <c r="A46" s="49" t="s">
        <v>373</v>
      </c>
    </row>
    <row r="47" ht="16.35" customHeight="1" spans="1:19">
      <c r="A47" s="50" t="s">
        <v>374</v>
      </c>
      <c r="B47" s="50"/>
      <c r="C47" s="50"/>
      <c r="D47" s="50"/>
      <c r="E47" s="50"/>
      <c r="F47" s="50"/>
      <c r="G47" s="50"/>
      <c r="H47" s="50"/>
      <c r="I47" s="50"/>
      <c r="J47" s="50"/>
      <c r="K47" s="50"/>
      <c r="L47" s="50"/>
      <c r="M47" s="50"/>
      <c r="N47" s="50"/>
      <c r="O47" s="50"/>
      <c r="P47" s="50"/>
      <c r="Q47" s="50"/>
      <c r="R47" s="50"/>
      <c r="S47" s="50"/>
    </row>
    <row r="48" ht="16.35" customHeight="1" spans="1:19">
      <c r="A48" s="50"/>
      <c r="B48" s="50"/>
      <c r="C48" s="50"/>
      <c r="D48" s="50"/>
      <c r="E48" s="50"/>
      <c r="F48" s="50"/>
      <c r="G48" s="50"/>
      <c r="H48" s="50"/>
      <c r="I48" s="50"/>
      <c r="J48" s="50"/>
      <c r="K48" s="50"/>
      <c r="L48" s="50"/>
      <c r="M48" s="50"/>
      <c r="N48" s="50"/>
      <c r="O48" s="50"/>
      <c r="P48" s="50"/>
      <c r="Q48" s="50"/>
      <c r="R48" s="50"/>
      <c r="S48" s="50"/>
    </row>
    <row r="49" ht="16.35" customHeight="1" spans="1:19">
      <c r="A49" s="51" t="s">
        <v>375</v>
      </c>
      <c r="B49" s="52"/>
      <c r="C49" s="52"/>
      <c r="D49" s="52"/>
      <c r="E49" s="52"/>
      <c r="F49" s="52"/>
      <c r="G49" s="52"/>
      <c r="H49" s="52"/>
      <c r="I49" s="52"/>
      <c r="J49" s="52"/>
      <c r="K49" s="52"/>
      <c r="L49" s="52"/>
      <c r="M49" s="52"/>
      <c r="N49" s="52"/>
      <c r="O49" s="52"/>
      <c r="P49" s="52"/>
      <c r="Q49" s="52"/>
      <c r="R49" s="52"/>
      <c r="S49" s="52"/>
    </row>
    <row r="50" ht="16.35" customHeight="1" spans="1:19">
      <c r="A50" s="53" t="s">
        <v>376</v>
      </c>
      <c r="B50" s="53"/>
      <c r="C50" s="53"/>
      <c r="D50" s="53"/>
      <c r="E50" s="53"/>
      <c r="F50" s="53"/>
      <c r="G50" s="53"/>
      <c r="H50" s="53"/>
      <c r="I50" s="53"/>
      <c r="J50" s="53"/>
      <c r="K50" s="53"/>
      <c r="L50" s="53"/>
      <c r="M50" s="53"/>
      <c r="N50" s="53"/>
      <c r="O50" s="53"/>
      <c r="P50" s="53"/>
      <c r="Q50" s="53"/>
      <c r="R50" s="53"/>
      <c r="S50" s="53"/>
    </row>
    <row r="51" ht="16.35" customHeight="1" spans="1:19">
      <c r="A51" s="53"/>
      <c r="B51" s="53"/>
      <c r="C51" s="53"/>
      <c r="D51" s="53"/>
      <c r="E51" s="53"/>
      <c r="F51" s="53"/>
      <c r="G51" s="53"/>
      <c r="H51" s="53"/>
      <c r="I51" s="53"/>
      <c r="J51" s="53"/>
      <c r="K51" s="53"/>
      <c r="L51" s="53"/>
      <c r="M51" s="53"/>
      <c r="N51" s="53"/>
      <c r="O51" s="53"/>
      <c r="P51" s="53"/>
      <c r="Q51" s="53"/>
      <c r="R51" s="53"/>
      <c r="S51" s="53"/>
    </row>
    <row r="52" ht="16.35" customHeight="1" spans="1:19">
      <c r="A52" s="54" t="s">
        <v>377</v>
      </c>
      <c r="B52" s="52"/>
      <c r="C52" s="52"/>
      <c r="D52" s="52"/>
      <c r="E52" s="52"/>
      <c r="F52" s="52"/>
      <c r="G52" s="52"/>
      <c r="H52" s="52"/>
      <c r="I52" s="52"/>
      <c r="J52" s="52"/>
      <c r="K52" s="52"/>
      <c r="L52" s="52"/>
      <c r="M52" s="52"/>
      <c r="N52" s="52"/>
      <c r="O52" s="52"/>
      <c r="P52" s="52"/>
      <c r="Q52" s="52"/>
      <c r="R52" s="52"/>
      <c r="S52" s="52"/>
    </row>
    <row r="53" ht="25.5" customHeight="1"/>
    <row r="54" ht="9.75" customHeight="1"/>
  </sheetData>
  <mergeCells count="31">
    <mergeCell ref="A4:S4"/>
    <mergeCell ref="A5:S5"/>
    <mergeCell ref="A6:S6"/>
    <mergeCell ref="B8:F8"/>
    <mergeCell ref="G8:Q8"/>
    <mergeCell ref="B9:D9"/>
    <mergeCell ref="B10:N10"/>
    <mergeCell ref="B11:D11"/>
    <mergeCell ref="B12:G12"/>
    <mergeCell ref="B13:F13"/>
    <mergeCell ref="G13:Q13"/>
    <mergeCell ref="B14:I14"/>
    <mergeCell ref="J14:S14"/>
    <mergeCell ref="B15:I15"/>
    <mergeCell ref="J15:S15"/>
    <mergeCell ref="B16:I16"/>
    <mergeCell ref="J16:S16"/>
    <mergeCell ref="B17:I17"/>
    <mergeCell ref="J17:S17"/>
    <mergeCell ref="B18:I18"/>
    <mergeCell ref="J18:S18"/>
    <mergeCell ref="B19:F19"/>
    <mergeCell ref="G19:Q19"/>
    <mergeCell ref="B20:I20"/>
    <mergeCell ref="J20:R20"/>
    <mergeCell ref="B35:L35"/>
    <mergeCell ref="M35:N35"/>
    <mergeCell ref="A49:S49"/>
    <mergeCell ref="A52:S52"/>
    <mergeCell ref="A47:S48"/>
    <mergeCell ref="A50:S51"/>
  </mergeCells>
  <printOptions horizontalCentered="1" verticalCentered="1"/>
  <pageMargins left="0.25" right="0.25" top="0.75" bottom="0.75" header="0.3" footer="0.3"/>
  <pageSetup paperSize="9" scale="90" orientation="portrait"/>
  <headerFooter/>
  <drawing r:id="rId1"/>
  <legacyDrawing r:id="rId2"/>
  <controls>
    <mc:AlternateContent xmlns:mc="http://schemas.openxmlformats.org/markup-compatibility/2006">
      <mc:Choice Requires="x14">
        <control shapeId="1026" r:id="rId3">
          <controlPr defaultSize="0" r:id="rId4">
            <anchor moveWithCells="1">
              <from>
                <xdr:col>12</xdr:col>
                <xdr:colOff>28575</xdr:colOff>
                <xdr:row>7</xdr:row>
                <xdr:rowOff>28575</xdr:rowOff>
              </from>
              <to>
                <xdr:col>18</xdr:col>
                <xdr:colOff>57150</xdr:colOff>
                <xdr:row>12</xdr:row>
                <xdr:rowOff>171450</xdr:rowOff>
              </to>
            </anchor>
          </controlPr>
        </control>
      </mc:Choice>
      <mc:Fallback>
        <control shapeId="1026" r:id="rId3"/>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AV66"/>
  <sheetViews>
    <sheetView workbookViewId="0">
      <selection activeCell="F10" sqref="F10"/>
    </sheetView>
  </sheetViews>
  <sheetFormatPr defaultColWidth="9.16" defaultRowHeight="11.5"/>
  <cols>
    <col min="1" max="1" width="8" style="5" customWidth="1"/>
    <col min="2" max="2" width="9.66" style="5" customWidth="1"/>
    <col min="3" max="3" width="9" style="5" customWidth="1"/>
    <col min="4" max="4" width="14.66" customWidth="1"/>
    <col min="5" max="5" width="14.33" customWidth="1"/>
    <col min="6" max="6" width="14.16" customWidth="1"/>
    <col min="7" max="7" width="14.66" customWidth="1"/>
    <col min="8" max="8" width="14" customWidth="1"/>
    <col min="9" max="10" width="16" customWidth="1"/>
    <col min="11" max="11" width="16.66" customWidth="1"/>
    <col min="12" max="12" width="18.33" customWidth="1"/>
    <col min="13" max="13" width="7.5" customWidth="1"/>
    <col min="14" max="14" width="9.5" customWidth="1"/>
    <col min="15" max="15" width="8" customWidth="1"/>
    <col min="24" max="24" width="13.83" customWidth="1"/>
    <col min="25" max="25" width="7.66" customWidth="1"/>
    <col min="26" max="26" width="8.66" customWidth="1"/>
    <col min="27" max="27" width="7.5" customWidth="1"/>
    <col min="36" max="36" width="12.66" customWidth="1"/>
    <col min="37" max="37" width="6" customWidth="1"/>
    <col min="38" max="39" width="6.5" customWidth="1"/>
  </cols>
  <sheetData>
    <row r="1" ht="18" customHeight="1" spans="1:15">
      <c r="A1" s="6" t="s">
        <v>360</v>
      </c>
      <c r="B1" s="6"/>
      <c r="C1" s="6"/>
      <c r="D1" s="7" t="s">
        <v>378</v>
      </c>
      <c r="E1" s="8"/>
      <c r="F1" s="8"/>
      <c r="G1" s="7" t="s">
        <v>359</v>
      </c>
      <c r="H1" s="7">
        <v>696</v>
      </c>
      <c r="I1" s="8"/>
      <c r="J1" s="8"/>
      <c r="K1" s="8"/>
      <c r="L1" s="8"/>
      <c r="M1" s="5"/>
      <c r="N1" s="5"/>
      <c r="O1" s="5"/>
    </row>
    <row r="2" ht="20.1" customHeight="1" spans="1:48">
      <c r="A2" s="9" t="s">
        <v>379</v>
      </c>
      <c r="B2" s="9"/>
      <c r="C2" s="9"/>
      <c r="D2" s="10">
        <v>0</v>
      </c>
      <c r="E2" s="8"/>
      <c r="F2" s="8"/>
      <c r="G2" s="8"/>
      <c r="H2" s="8"/>
      <c r="I2" s="8"/>
      <c r="J2" s="8"/>
      <c r="K2" s="8"/>
      <c r="L2" s="8"/>
      <c r="M2" s="9" t="s">
        <v>380</v>
      </c>
      <c r="N2" s="9"/>
      <c r="O2" s="9"/>
      <c r="P2" s="10">
        <v>1</v>
      </c>
      <c r="Q2" s="8"/>
      <c r="R2" s="8"/>
      <c r="S2" s="8"/>
      <c r="T2" s="8"/>
      <c r="U2" s="8"/>
      <c r="V2" s="8"/>
      <c r="W2" s="8"/>
      <c r="X2" s="8"/>
      <c r="Y2" s="9" t="s">
        <v>381</v>
      </c>
      <c r="Z2" s="9"/>
      <c r="AA2" s="9"/>
      <c r="AB2" s="10">
        <v>0</v>
      </c>
      <c r="AC2" s="8"/>
      <c r="AD2" s="8"/>
      <c r="AE2" s="8"/>
      <c r="AF2" s="8"/>
      <c r="AG2" s="8"/>
      <c r="AH2" s="8"/>
      <c r="AI2" s="8"/>
      <c r="AJ2" s="8"/>
      <c r="AK2" s="9" t="s">
        <v>382</v>
      </c>
      <c r="AL2" s="9"/>
      <c r="AM2" s="9"/>
      <c r="AN2" s="10">
        <v>0</v>
      </c>
      <c r="AO2" s="8"/>
      <c r="AP2" s="8"/>
      <c r="AQ2" s="8"/>
      <c r="AR2" s="8"/>
      <c r="AS2" s="8"/>
      <c r="AT2" s="8"/>
      <c r="AU2" s="8"/>
      <c r="AV2" s="8"/>
    </row>
    <row r="3" ht="15.75" spans="1:48">
      <c r="A3" s="11" t="s">
        <v>383</v>
      </c>
      <c r="B3" s="12"/>
      <c r="C3" s="13"/>
      <c r="D3" s="14" t="s">
        <v>20</v>
      </c>
      <c r="E3" s="15" t="s">
        <v>21</v>
      </c>
      <c r="F3" s="16" t="s">
        <v>22</v>
      </c>
      <c r="G3" s="14" t="s">
        <v>110</v>
      </c>
      <c r="H3" s="16" t="s">
        <v>111</v>
      </c>
      <c r="I3" s="12" t="s">
        <v>293</v>
      </c>
      <c r="J3" s="14" t="s">
        <v>112</v>
      </c>
      <c r="K3" s="16" t="s">
        <v>113</v>
      </c>
      <c r="L3" s="15" t="s">
        <v>384</v>
      </c>
      <c r="M3" s="11" t="s">
        <v>383</v>
      </c>
      <c r="N3" s="12"/>
      <c r="O3" s="13"/>
      <c r="P3" s="14" t="s">
        <v>20</v>
      </c>
      <c r="Q3" s="15" t="s">
        <v>21</v>
      </c>
      <c r="R3" s="16" t="s">
        <v>22</v>
      </c>
      <c r="S3" s="14" t="s">
        <v>110</v>
      </c>
      <c r="T3" s="16" t="s">
        <v>111</v>
      </c>
      <c r="U3" s="12" t="s">
        <v>293</v>
      </c>
      <c r="V3" s="14" t="s">
        <v>112</v>
      </c>
      <c r="W3" s="16" t="s">
        <v>113</v>
      </c>
      <c r="X3" s="15" t="s">
        <v>384</v>
      </c>
      <c r="Y3" s="11" t="s">
        <v>383</v>
      </c>
      <c r="Z3" s="12"/>
      <c r="AA3" s="13"/>
      <c r="AB3" s="14" t="s">
        <v>20</v>
      </c>
      <c r="AC3" s="15" t="s">
        <v>21</v>
      </c>
      <c r="AD3" s="16" t="s">
        <v>22</v>
      </c>
      <c r="AE3" s="14" t="s">
        <v>110</v>
      </c>
      <c r="AF3" s="16" t="s">
        <v>111</v>
      </c>
      <c r="AG3" s="12" t="s">
        <v>293</v>
      </c>
      <c r="AH3" s="14" t="s">
        <v>112</v>
      </c>
      <c r="AI3" s="16" t="s">
        <v>113</v>
      </c>
      <c r="AJ3" s="15" t="s">
        <v>384</v>
      </c>
      <c r="AK3" s="11" t="s">
        <v>383</v>
      </c>
      <c r="AL3" s="12"/>
      <c r="AM3" s="13"/>
      <c r="AN3" s="14" t="s">
        <v>20</v>
      </c>
      <c r="AO3" s="15" t="s">
        <v>21</v>
      </c>
      <c r="AP3" s="16" t="s">
        <v>22</v>
      </c>
      <c r="AQ3" s="14" t="s">
        <v>110</v>
      </c>
      <c r="AR3" s="16" t="s">
        <v>111</v>
      </c>
      <c r="AS3" s="12" t="s">
        <v>293</v>
      </c>
      <c r="AT3" s="14" t="s">
        <v>112</v>
      </c>
      <c r="AU3" s="16" t="s">
        <v>113</v>
      </c>
      <c r="AV3" s="15" t="s">
        <v>384</v>
      </c>
    </row>
    <row r="4" ht="15" spans="1:48">
      <c r="A4" s="17">
        <v>255</v>
      </c>
      <c r="B4" s="18">
        <v>255</v>
      </c>
      <c r="C4" s="18">
        <v>255</v>
      </c>
      <c r="D4" s="19"/>
      <c r="E4" s="20"/>
      <c r="F4" s="21"/>
      <c r="G4" s="20"/>
      <c r="H4" s="20"/>
      <c r="I4" s="20"/>
      <c r="J4" s="19"/>
      <c r="K4" s="21"/>
      <c r="L4" s="22"/>
      <c r="M4" s="23">
        <v>32</v>
      </c>
      <c r="N4" s="23">
        <v>32</v>
      </c>
      <c r="O4" s="23">
        <v>32</v>
      </c>
      <c r="P4" s="19">
        <v>5.9157414</v>
      </c>
      <c r="Q4" s="20">
        <v>6.2315893</v>
      </c>
      <c r="R4" s="21">
        <v>6.151906</v>
      </c>
      <c r="S4" s="20">
        <v>0.323278039693832</v>
      </c>
      <c r="T4" s="20">
        <v>0.340538203716278</v>
      </c>
      <c r="U4" s="20">
        <v>6.23158931732178</v>
      </c>
      <c r="V4" s="19">
        <v>0</v>
      </c>
      <c r="W4" s="21">
        <v>0</v>
      </c>
      <c r="X4" s="22">
        <v>5916.95068359375</v>
      </c>
      <c r="Y4" s="17"/>
      <c r="Z4" s="18"/>
      <c r="AA4" s="18"/>
      <c r="AB4" s="19"/>
      <c r="AC4" s="20"/>
      <c r="AD4" s="21"/>
      <c r="AE4" s="20"/>
      <c r="AF4" s="20"/>
      <c r="AG4" s="20"/>
      <c r="AH4" s="19"/>
      <c r="AI4" s="21"/>
      <c r="AJ4" s="22"/>
      <c r="AK4" s="17"/>
      <c r="AL4" s="18"/>
      <c r="AM4" s="18"/>
      <c r="AN4" s="19"/>
      <c r="AO4" s="20"/>
      <c r="AP4" s="21"/>
      <c r="AQ4" s="20"/>
      <c r="AR4" s="20"/>
      <c r="AS4" s="20"/>
      <c r="AT4" s="19"/>
      <c r="AU4" s="21"/>
      <c r="AV4" s="22"/>
    </row>
    <row r="5" ht="15" spans="1:48">
      <c r="A5" s="18">
        <v>230</v>
      </c>
      <c r="B5" s="18">
        <v>230</v>
      </c>
      <c r="C5" s="18">
        <v>230</v>
      </c>
      <c r="D5" s="19"/>
      <c r="E5" s="20"/>
      <c r="F5" s="21"/>
      <c r="G5" s="20"/>
      <c r="H5" s="20"/>
      <c r="I5" s="20"/>
      <c r="J5" s="19"/>
      <c r="K5" s="21"/>
      <c r="L5" s="24"/>
      <c r="M5" s="18">
        <v>64</v>
      </c>
      <c r="N5" s="18">
        <v>64</v>
      </c>
      <c r="O5" s="18">
        <v>64</v>
      </c>
      <c r="P5" s="19">
        <v>19.768417</v>
      </c>
      <c r="Q5" s="20">
        <v>20.795597</v>
      </c>
      <c r="R5" s="21">
        <v>19.950417</v>
      </c>
      <c r="S5" s="20">
        <v>0.32667276263237</v>
      </c>
      <c r="T5" s="20">
        <v>0.343646913766861</v>
      </c>
      <c r="U5" s="20">
        <v>20.795597076416</v>
      </c>
      <c r="V5" s="19">
        <v>0</v>
      </c>
      <c r="W5" s="21">
        <v>0</v>
      </c>
      <c r="X5" s="24">
        <v>5755.44677734375</v>
      </c>
      <c r="Y5" s="18"/>
      <c r="Z5" s="18"/>
      <c r="AA5" s="18"/>
      <c r="AB5" s="19"/>
      <c r="AC5" s="20"/>
      <c r="AD5" s="21"/>
      <c r="AE5" s="20"/>
      <c r="AF5" s="20"/>
      <c r="AG5" s="20"/>
      <c r="AH5" s="19"/>
      <c r="AI5" s="21"/>
      <c r="AJ5" s="24"/>
      <c r="AK5" s="18"/>
      <c r="AL5" s="18"/>
      <c r="AM5" s="18"/>
      <c r="AN5" s="19"/>
      <c r="AO5" s="20"/>
      <c r="AP5" s="21"/>
      <c r="AQ5" s="20"/>
      <c r="AR5" s="20"/>
      <c r="AS5" s="20"/>
      <c r="AT5" s="19"/>
      <c r="AU5" s="21"/>
      <c r="AV5" s="24"/>
    </row>
    <row r="6" ht="15" spans="1:48">
      <c r="A6" s="18">
        <v>209</v>
      </c>
      <c r="B6" s="18">
        <v>209</v>
      </c>
      <c r="C6" s="18">
        <v>209</v>
      </c>
      <c r="D6" s="19"/>
      <c r="E6" s="20"/>
      <c r="F6" s="21"/>
      <c r="G6" s="20"/>
      <c r="H6" s="20"/>
      <c r="I6" s="20"/>
      <c r="J6" s="19"/>
      <c r="K6" s="21"/>
      <c r="L6" s="24"/>
      <c r="M6" s="18">
        <v>96</v>
      </c>
      <c r="N6" s="18">
        <v>96</v>
      </c>
      <c r="O6" s="18">
        <v>96</v>
      </c>
      <c r="P6" s="19">
        <v>43.528427</v>
      </c>
      <c r="Q6" s="20">
        <v>45.751945</v>
      </c>
      <c r="R6" s="21">
        <v>43.291313</v>
      </c>
      <c r="S6" s="20">
        <v>0.328338801860809</v>
      </c>
      <c r="T6" s="20">
        <v>0.345110982656479</v>
      </c>
      <c r="U6" s="20">
        <v>45.7519454956055</v>
      </c>
      <c r="V6" s="19">
        <v>0</v>
      </c>
      <c r="W6" s="21">
        <v>0</v>
      </c>
      <c r="X6" s="24">
        <v>5679.892578125</v>
      </c>
      <c r="Y6" s="18"/>
      <c r="Z6" s="18"/>
      <c r="AA6" s="18"/>
      <c r="AB6" s="19"/>
      <c r="AC6" s="20"/>
      <c r="AD6" s="21"/>
      <c r="AE6" s="20"/>
      <c r="AF6" s="20"/>
      <c r="AG6" s="20"/>
      <c r="AH6" s="19"/>
      <c r="AI6" s="21"/>
      <c r="AJ6" s="24"/>
      <c r="AK6" s="18"/>
      <c r="AL6" s="18"/>
      <c r="AM6" s="18"/>
      <c r="AN6" s="19"/>
      <c r="AO6" s="20"/>
      <c r="AP6" s="21"/>
      <c r="AQ6" s="20"/>
      <c r="AR6" s="20"/>
      <c r="AS6" s="20"/>
      <c r="AT6" s="19"/>
      <c r="AU6" s="21"/>
      <c r="AV6" s="24"/>
    </row>
    <row r="7" ht="15" spans="1:48">
      <c r="A7" s="18">
        <v>186</v>
      </c>
      <c r="B7" s="18">
        <v>186</v>
      </c>
      <c r="C7" s="18">
        <v>186</v>
      </c>
      <c r="D7" s="19"/>
      <c r="E7" s="20"/>
      <c r="F7" s="21"/>
      <c r="G7" s="20"/>
      <c r="H7" s="20"/>
      <c r="I7" s="20"/>
      <c r="J7" s="19"/>
      <c r="K7" s="21"/>
      <c r="L7" s="24"/>
      <c r="M7" s="18">
        <v>128</v>
      </c>
      <c r="N7" s="18">
        <v>128</v>
      </c>
      <c r="O7" s="18">
        <v>128</v>
      </c>
      <c r="P7" s="19">
        <v>78.458748</v>
      </c>
      <c r="Q7" s="20">
        <v>82.429787</v>
      </c>
      <c r="R7" s="21">
        <v>77.35952</v>
      </c>
      <c r="S7" s="20">
        <v>0.329315364360809</v>
      </c>
      <c r="T7" s="20">
        <v>0.345983028411865</v>
      </c>
      <c r="U7" s="20">
        <v>82.4297866821289</v>
      </c>
      <c r="V7" s="19">
        <v>0</v>
      </c>
      <c r="W7" s="21">
        <v>0</v>
      </c>
      <c r="X7" s="24">
        <v>5636.6474609375</v>
      </c>
      <c r="Y7" s="18"/>
      <c r="Z7" s="18"/>
      <c r="AA7" s="18"/>
      <c r="AB7" s="19"/>
      <c r="AC7" s="20"/>
      <c r="AD7" s="21"/>
      <c r="AE7" s="20"/>
      <c r="AF7" s="20"/>
      <c r="AG7" s="20"/>
      <c r="AH7" s="19"/>
      <c r="AI7" s="21"/>
      <c r="AJ7" s="24"/>
      <c r="AK7" s="18"/>
      <c r="AL7" s="18"/>
      <c r="AM7" s="18"/>
      <c r="AN7" s="19"/>
      <c r="AO7" s="20"/>
      <c r="AP7" s="21"/>
      <c r="AQ7" s="20"/>
      <c r="AR7" s="20"/>
      <c r="AS7" s="20"/>
      <c r="AT7" s="19"/>
      <c r="AU7" s="21"/>
      <c r="AV7" s="24"/>
    </row>
    <row r="8" ht="15" spans="1:48">
      <c r="A8" s="18">
        <v>158</v>
      </c>
      <c r="B8" s="18">
        <v>158</v>
      </c>
      <c r="C8" s="18">
        <v>158</v>
      </c>
      <c r="D8" s="19"/>
      <c r="E8" s="20"/>
      <c r="F8" s="21"/>
      <c r="G8" s="20"/>
      <c r="H8" s="20"/>
      <c r="I8" s="20"/>
      <c r="J8" s="19"/>
      <c r="K8" s="21"/>
      <c r="L8" s="24"/>
      <c r="M8" s="18">
        <v>160</v>
      </c>
      <c r="N8" s="18">
        <v>160</v>
      </c>
      <c r="O8" s="18">
        <v>160</v>
      </c>
      <c r="P8" s="19">
        <v>125.49593</v>
      </c>
      <c r="Q8" s="20">
        <v>131.81598</v>
      </c>
      <c r="R8" s="21">
        <v>123.36777</v>
      </c>
      <c r="S8" s="20">
        <v>0.329662799835205</v>
      </c>
      <c r="T8" s="20">
        <v>0.346264809370041</v>
      </c>
      <c r="U8" s="20">
        <v>131.815979003906</v>
      </c>
      <c r="V8" s="19">
        <v>0</v>
      </c>
      <c r="W8" s="21">
        <v>0</v>
      </c>
      <c r="X8" s="24">
        <v>5621.46044921875</v>
      </c>
      <c r="Y8" s="18"/>
      <c r="Z8" s="18"/>
      <c r="AA8" s="18"/>
      <c r="AB8" s="19"/>
      <c r="AC8" s="20"/>
      <c r="AD8" s="21"/>
      <c r="AE8" s="20"/>
      <c r="AF8" s="20"/>
      <c r="AG8" s="20"/>
      <c r="AH8" s="19"/>
      <c r="AI8" s="21"/>
      <c r="AJ8" s="24"/>
      <c r="AK8" s="18"/>
      <c r="AL8" s="18"/>
      <c r="AM8" s="18"/>
      <c r="AN8" s="19"/>
      <c r="AO8" s="20"/>
      <c r="AP8" s="21"/>
      <c r="AQ8" s="20"/>
      <c r="AR8" s="20"/>
      <c r="AS8" s="20"/>
      <c r="AT8" s="19"/>
      <c r="AU8" s="21"/>
      <c r="AV8" s="24"/>
    </row>
    <row r="9" ht="15" spans="1:48">
      <c r="A9" s="18">
        <v>0</v>
      </c>
      <c r="B9" s="18">
        <v>0</v>
      </c>
      <c r="C9" s="18">
        <v>0</v>
      </c>
      <c r="D9" s="19"/>
      <c r="E9" s="20"/>
      <c r="F9" s="21"/>
      <c r="G9" s="20"/>
      <c r="H9" s="20"/>
      <c r="I9" s="20"/>
      <c r="J9" s="19"/>
      <c r="K9" s="21"/>
      <c r="L9" s="24"/>
      <c r="M9" s="18">
        <v>192</v>
      </c>
      <c r="N9" s="18">
        <v>192</v>
      </c>
      <c r="O9" s="18">
        <v>192</v>
      </c>
      <c r="P9" s="19">
        <v>185.38452</v>
      </c>
      <c r="Q9" s="20">
        <v>194.92944</v>
      </c>
      <c r="R9" s="21">
        <v>181.29596</v>
      </c>
      <c r="S9" s="20">
        <v>0.330094814300537</v>
      </c>
      <c r="T9" s="20">
        <v>0.34709045290947</v>
      </c>
      <c r="U9" s="20">
        <v>194.929443359375</v>
      </c>
      <c r="V9" s="19">
        <v>0</v>
      </c>
      <c r="W9" s="21">
        <v>0</v>
      </c>
      <c r="X9" s="24">
        <v>5602.5400390625</v>
      </c>
      <c r="Y9" s="18"/>
      <c r="Z9" s="18"/>
      <c r="AA9" s="18"/>
      <c r="AB9" s="19"/>
      <c r="AC9" s="20"/>
      <c r="AD9" s="21"/>
      <c r="AE9" s="20"/>
      <c r="AF9" s="20"/>
      <c r="AG9" s="20"/>
      <c r="AH9" s="19"/>
      <c r="AI9" s="21"/>
      <c r="AJ9" s="24"/>
      <c r="AK9" s="18"/>
      <c r="AL9" s="18"/>
      <c r="AM9" s="18"/>
      <c r="AN9" s="19"/>
      <c r="AO9" s="20"/>
      <c r="AP9" s="21"/>
      <c r="AQ9" s="20"/>
      <c r="AR9" s="20"/>
      <c r="AS9" s="20"/>
      <c r="AT9" s="19"/>
      <c r="AU9" s="21"/>
      <c r="AV9" s="24"/>
    </row>
    <row r="10" ht="15" spans="1:48">
      <c r="A10" s="18">
        <v>115</v>
      </c>
      <c r="B10" s="18">
        <v>82</v>
      </c>
      <c r="C10" s="18">
        <v>66</v>
      </c>
      <c r="D10" s="19"/>
      <c r="E10" s="20"/>
      <c r="F10" s="21"/>
      <c r="G10" s="20"/>
      <c r="H10" s="20"/>
      <c r="I10" s="20"/>
      <c r="J10" s="19"/>
      <c r="K10" s="21"/>
      <c r="L10" s="24"/>
      <c r="M10" s="18">
        <v>224</v>
      </c>
      <c r="N10" s="18">
        <v>224</v>
      </c>
      <c r="O10" s="18">
        <v>224</v>
      </c>
      <c r="P10" s="19">
        <v>259.11362</v>
      </c>
      <c r="Q10" s="20">
        <v>272.23276</v>
      </c>
      <c r="R10" s="21">
        <v>252.57303</v>
      </c>
      <c r="S10" s="20">
        <v>0.330536037683487</v>
      </c>
      <c r="T10" s="20">
        <v>0.347271353006363</v>
      </c>
      <c r="U10" s="20">
        <v>272.232757568359</v>
      </c>
      <c r="V10" s="19">
        <v>0</v>
      </c>
      <c r="W10" s="21">
        <v>0</v>
      </c>
      <c r="X10" s="24">
        <v>5583.61865234375</v>
      </c>
      <c r="Y10" s="18"/>
      <c r="Z10" s="18"/>
      <c r="AA10" s="18"/>
      <c r="AB10" s="19"/>
      <c r="AC10" s="20"/>
      <c r="AD10" s="21"/>
      <c r="AE10" s="20"/>
      <c r="AF10" s="20"/>
      <c r="AG10" s="20"/>
      <c r="AH10" s="19"/>
      <c r="AI10" s="21"/>
      <c r="AJ10" s="24"/>
      <c r="AK10" s="18"/>
      <c r="AL10" s="18"/>
      <c r="AM10" s="18"/>
      <c r="AN10" s="19"/>
      <c r="AO10" s="20"/>
      <c r="AP10" s="21"/>
      <c r="AQ10" s="20"/>
      <c r="AR10" s="20"/>
      <c r="AS10" s="20"/>
      <c r="AT10" s="19"/>
      <c r="AU10" s="21"/>
      <c r="AV10" s="24"/>
    </row>
    <row r="11" ht="15" spans="1:48">
      <c r="A11" s="18">
        <v>194</v>
      </c>
      <c r="B11" s="18">
        <v>150</v>
      </c>
      <c r="C11" s="18">
        <v>130</v>
      </c>
      <c r="D11" s="19"/>
      <c r="E11" s="20"/>
      <c r="F11" s="21"/>
      <c r="G11" s="20"/>
      <c r="H11" s="20"/>
      <c r="I11" s="20"/>
      <c r="J11" s="19"/>
      <c r="K11" s="21"/>
      <c r="L11" s="24"/>
      <c r="M11" s="18">
        <v>255</v>
      </c>
      <c r="N11" s="18">
        <v>255</v>
      </c>
      <c r="O11" s="18">
        <v>255</v>
      </c>
      <c r="P11" s="19">
        <v>344.98135</v>
      </c>
      <c r="Q11" s="20">
        <v>362.64133</v>
      </c>
      <c r="R11" s="21">
        <v>335.42435</v>
      </c>
      <c r="S11" s="20">
        <v>0.330743819475174</v>
      </c>
      <c r="T11" s="20">
        <v>0.347674965858459</v>
      </c>
      <c r="U11" s="20">
        <v>362.641326904297</v>
      </c>
      <c r="V11" s="19">
        <v>0</v>
      </c>
      <c r="W11" s="21">
        <v>0</v>
      </c>
      <c r="X11" s="24">
        <v>5574.69384765625</v>
      </c>
      <c r="Y11" s="18"/>
      <c r="Z11" s="18"/>
      <c r="AA11" s="18"/>
      <c r="AB11" s="19"/>
      <c r="AC11" s="20"/>
      <c r="AD11" s="21"/>
      <c r="AE11" s="20"/>
      <c r="AF11" s="20"/>
      <c r="AG11" s="20"/>
      <c r="AH11" s="19"/>
      <c r="AI11" s="21"/>
      <c r="AJ11" s="24"/>
      <c r="AK11" s="18"/>
      <c r="AL11" s="18"/>
      <c r="AM11" s="18"/>
      <c r="AN11" s="19"/>
      <c r="AO11" s="20"/>
      <c r="AP11" s="21"/>
      <c r="AQ11" s="20"/>
      <c r="AR11" s="20"/>
      <c r="AS11" s="20"/>
      <c r="AT11" s="19"/>
      <c r="AU11" s="21"/>
      <c r="AV11" s="24"/>
    </row>
    <row r="12" ht="15" spans="1:48">
      <c r="A12" s="18">
        <v>94</v>
      </c>
      <c r="B12" s="18">
        <v>122</v>
      </c>
      <c r="C12" s="18">
        <v>156</v>
      </c>
      <c r="D12" s="19"/>
      <c r="E12" s="20"/>
      <c r="F12" s="21"/>
      <c r="G12" s="20"/>
      <c r="H12" s="20"/>
      <c r="I12" s="20"/>
      <c r="J12" s="19"/>
      <c r="K12" s="21"/>
      <c r="L12" s="24"/>
      <c r="M12" s="18">
        <v>128</v>
      </c>
      <c r="N12" s="18">
        <v>0</v>
      </c>
      <c r="O12" s="18">
        <v>0</v>
      </c>
      <c r="P12" s="19">
        <v>36.216118</v>
      </c>
      <c r="Q12" s="20">
        <v>19.199156</v>
      </c>
      <c r="R12" s="21">
        <v>1.7010642</v>
      </c>
      <c r="S12" s="20">
        <v>0.634076356887817</v>
      </c>
      <c r="T12" s="20">
        <v>0.336141228675842</v>
      </c>
      <c r="U12" s="20">
        <v>19.1991558074951</v>
      </c>
      <c r="V12" s="19">
        <v>0</v>
      </c>
      <c r="W12" s="21">
        <v>0</v>
      </c>
      <c r="X12" s="24">
        <v>5574.69384765625</v>
      </c>
      <c r="Y12" s="18"/>
      <c r="Z12" s="18"/>
      <c r="AA12" s="18"/>
      <c r="AB12" s="19"/>
      <c r="AC12" s="20"/>
      <c r="AD12" s="21"/>
      <c r="AE12" s="20"/>
      <c r="AF12" s="20"/>
      <c r="AG12" s="20"/>
      <c r="AH12" s="19"/>
      <c r="AI12" s="21"/>
      <c r="AJ12" s="24"/>
      <c r="AK12" s="18"/>
      <c r="AL12" s="18"/>
      <c r="AM12" s="18"/>
      <c r="AN12" s="19"/>
      <c r="AO12" s="20"/>
      <c r="AP12" s="21"/>
      <c r="AQ12" s="20"/>
      <c r="AR12" s="20"/>
      <c r="AS12" s="20"/>
      <c r="AT12" s="19"/>
      <c r="AU12" s="21"/>
      <c r="AV12" s="24"/>
    </row>
    <row r="13" ht="15" spans="1:48">
      <c r="A13" s="18">
        <v>89</v>
      </c>
      <c r="B13" s="18">
        <v>107</v>
      </c>
      <c r="C13" s="18">
        <v>66</v>
      </c>
      <c r="D13" s="19"/>
      <c r="E13" s="20"/>
      <c r="F13" s="21"/>
      <c r="G13" s="20"/>
      <c r="H13" s="20"/>
      <c r="I13" s="20"/>
      <c r="J13" s="19"/>
      <c r="K13" s="21"/>
      <c r="L13" s="24"/>
      <c r="M13" s="18">
        <v>192</v>
      </c>
      <c r="N13" s="18">
        <v>64</v>
      </c>
      <c r="O13" s="18">
        <v>64</v>
      </c>
      <c r="P13" s="19">
        <v>96.048813</v>
      </c>
      <c r="Q13" s="20">
        <v>60.44231</v>
      </c>
      <c r="R13" s="21">
        <v>23.213491</v>
      </c>
      <c r="S13" s="20">
        <v>0.534481644630432</v>
      </c>
      <c r="T13" s="20">
        <v>0.336342573165894</v>
      </c>
      <c r="U13" s="20">
        <v>60.442310333252</v>
      </c>
      <c r="V13" s="19">
        <v>0</v>
      </c>
      <c r="W13" s="21">
        <v>0</v>
      </c>
      <c r="X13" s="24">
        <v>5574.69384765625</v>
      </c>
      <c r="Y13" s="18"/>
      <c r="Z13" s="18"/>
      <c r="AA13" s="18"/>
      <c r="AB13" s="19"/>
      <c r="AC13" s="20"/>
      <c r="AD13" s="21"/>
      <c r="AE13" s="20"/>
      <c r="AF13" s="20"/>
      <c r="AG13" s="20"/>
      <c r="AH13" s="19"/>
      <c r="AI13" s="21"/>
      <c r="AJ13" s="24"/>
      <c r="AK13" s="18"/>
      <c r="AL13" s="18"/>
      <c r="AM13" s="18"/>
      <c r="AN13" s="19"/>
      <c r="AO13" s="20"/>
      <c r="AP13" s="21"/>
      <c r="AQ13" s="20"/>
      <c r="AR13" s="20"/>
      <c r="AS13" s="20"/>
      <c r="AT13" s="19"/>
      <c r="AU13" s="21"/>
      <c r="AV13" s="24"/>
    </row>
    <row r="14" ht="15" spans="1:48">
      <c r="A14" s="18">
        <v>130</v>
      </c>
      <c r="B14" s="18">
        <v>128</v>
      </c>
      <c r="C14" s="18">
        <v>176</v>
      </c>
      <c r="D14" s="19"/>
      <c r="E14" s="20"/>
      <c r="F14" s="21"/>
      <c r="G14" s="20"/>
      <c r="H14" s="20"/>
      <c r="I14" s="20"/>
      <c r="J14" s="19"/>
      <c r="K14" s="21"/>
      <c r="L14" s="24"/>
      <c r="M14" s="18">
        <v>255</v>
      </c>
      <c r="N14" s="18">
        <v>0</v>
      </c>
      <c r="O14" s="18">
        <v>0</v>
      </c>
      <c r="P14" s="19">
        <v>159.79977</v>
      </c>
      <c r="Q14" s="20">
        <v>83.717499</v>
      </c>
      <c r="R14" s="21">
        <v>8.3149986</v>
      </c>
      <c r="S14" s="20">
        <v>0.634548425674438</v>
      </c>
      <c r="T14" s="20">
        <v>0.332433581352234</v>
      </c>
      <c r="U14" s="20">
        <v>83.7174987792969</v>
      </c>
      <c r="V14" s="19">
        <v>0</v>
      </c>
      <c r="W14" s="21">
        <v>0</v>
      </c>
      <c r="X14" s="24">
        <v>5574.69384765625</v>
      </c>
      <c r="Y14" s="18"/>
      <c r="Z14" s="18"/>
      <c r="AA14" s="18"/>
      <c r="AB14" s="19"/>
      <c r="AC14" s="20"/>
      <c r="AD14" s="21"/>
      <c r="AE14" s="20"/>
      <c r="AF14" s="20"/>
      <c r="AG14" s="20"/>
      <c r="AH14" s="19"/>
      <c r="AI14" s="21"/>
      <c r="AJ14" s="24"/>
      <c r="AK14" s="18"/>
      <c r="AL14" s="18"/>
      <c r="AM14" s="18"/>
      <c r="AN14" s="19"/>
      <c r="AO14" s="20"/>
      <c r="AP14" s="21"/>
      <c r="AQ14" s="20"/>
      <c r="AR14" s="20"/>
      <c r="AS14" s="20"/>
      <c r="AT14" s="19"/>
      <c r="AU14" s="21"/>
      <c r="AV14" s="24"/>
    </row>
    <row r="15" ht="15" spans="1:48">
      <c r="A15" s="18">
        <v>99</v>
      </c>
      <c r="B15" s="18">
        <v>189</v>
      </c>
      <c r="C15" s="18">
        <v>168</v>
      </c>
      <c r="D15" s="19"/>
      <c r="E15" s="20"/>
      <c r="F15" s="21"/>
      <c r="G15" s="20"/>
      <c r="H15" s="20"/>
      <c r="I15" s="20"/>
      <c r="J15" s="19"/>
      <c r="K15" s="21"/>
      <c r="L15" s="24"/>
      <c r="M15" s="18">
        <v>255</v>
      </c>
      <c r="N15" s="18">
        <v>128</v>
      </c>
      <c r="O15" s="18">
        <v>128</v>
      </c>
      <c r="P15" s="19">
        <v>200.98253</v>
      </c>
      <c r="Q15" s="20">
        <v>145.62772</v>
      </c>
      <c r="R15" s="21">
        <v>82.271744</v>
      </c>
      <c r="S15" s="20">
        <v>0.468619644641876</v>
      </c>
      <c r="T15" s="20">
        <v>0.339551955461502</v>
      </c>
      <c r="U15" s="20">
        <v>145.627716064453</v>
      </c>
      <c r="V15" s="19">
        <v>0</v>
      </c>
      <c r="W15" s="21">
        <v>0</v>
      </c>
      <c r="X15" s="24">
        <v>2027.27502441406</v>
      </c>
      <c r="Y15" s="18"/>
      <c r="Z15" s="18"/>
      <c r="AA15" s="18"/>
      <c r="AB15" s="19"/>
      <c r="AC15" s="20"/>
      <c r="AD15" s="21"/>
      <c r="AE15" s="20"/>
      <c r="AF15" s="20"/>
      <c r="AG15" s="20"/>
      <c r="AH15" s="19"/>
      <c r="AI15" s="21"/>
      <c r="AJ15" s="24"/>
      <c r="AK15" s="18"/>
      <c r="AL15" s="18"/>
      <c r="AM15" s="18"/>
      <c r="AN15" s="19"/>
      <c r="AO15" s="20"/>
      <c r="AP15" s="21"/>
      <c r="AQ15" s="20"/>
      <c r="AR15" s="20"/>
      <c r="AS15" s="20"/>
      <c r="AT15" s="19"/>
      <c r="AU15" s="21"/>
      <c r="AV15" s="24"/>
    </row>
    <row r="16" ht="15" spans="1:48">
      <c r="A16" s="18">
        <v>217</v>
      </c>
      <c r="B16" s="18">
        <v>120</v>
      </c>
      <c r="C16" s="18">
        <v>41</v>
      </c>
      <c r="D16" s="19"/>
      <c r="E16" s="20"/>
      <c r="F16" s="21"/>
      <c r="G16" s="20"/>
      <c r="H16" s="20"/>
      <c r="I16" s="20"/>
      <c r="J16" s="19"/>
      <c r="K16" s="21"/>
      <c r="L16" s="24"/>
      <c r="M16" s="18">
        <v>0</v>
      </c>
      <c r="N16" s="18">
        <v>128</v>
      </c>
      <c r="O16" s="18">
        <v>0</v>
      </c>
      <c r="P16" s="19">
        <v>30.548641</v>
      </c>
      <c r="Q16" s="20">
        <v>59.335461</v>
      </c>
      <c r="R16" s="21">
        <v>9.8205957</v>
      </c>
      <c r="S16" s="20">
        <v>0.306391179561615</v>
      </c>
      <c r="T16" s="20">
        <v>0.595111966133118</v>
      </c>
      <c r="U16" s="20">
        <v>59.3354606628418</v>
      </c>
      <c r="V16" s="19">
        <v>0</v>
      </c>
      <c r="W16" s="21">
        <v>0</v>
      </c>
      <c r="X16" s="24">
        <v>5963.4765625</v>
      </c>
      <c r="Y16" s="18"/>
      <c r="Z16" s="18"/>
      <c r="AA16" s="18"/>
      <c r="AB16" s="19"/>
      <c r="AC16" s="20"/>
      <c r="AD16" s="21"/>
      <c r="AE16" s="20"/>
      <c r="AF16" s="20"/>
      <c r="AG16" s="20"/>
      <c r="AH16" s="19"/>
      <c r="AI16" s="21"/>
      <c r="AJ16" s="24"/>
      <c r="AK16" s="18"/>
      <c r="AL16" s="18"/>
      <c r="AM16" s="18"/>
      <c r="AN16" s="19"/>
      <c r="AO16" s="20"/>
      <c r="AP16" s="21"/>
      <c r="AQ16" s="20"/>
      <c r="AR16" s="20"/>
      <c r="AS16" s="20"/>
      <c r="AT16" s="19"/>
      <c r="AU16" s="21"/>
      <c r="AV16" s="24"/>
    </row>
    <row r="17" ht="15" spans="1:48">
      <c r="A17" s="18">
        <v>74</v>
      </c>
      <c r="B17" s="18">
        <v>92</v>
      </c>
      <c r="C17" s="18">
        <v>163</v>
      </c>
      <c r="D17" s="19"/>
      <c r="E17" s="20"/>
      <c r="F17" s="21"/>
      <c r="G17" s="20"/>
      <c r="H17" s="20"/>
      <c r="I17" s="20"/>
      <c r="J17" s="19"/>
      <c r="K17" s="21"/>
      <c r="L17" s="24"/>
      <c r="M17" s="18">
        <v>64</v>
      </c>
      <c r="N17" s="18">
        <v>192</v>
      </c>
      <c r="O17" s="18">
        <v>64</v>
      </c>
      <c r="P17" s="19">
        <v>83.37207</v>
      </c>
      <c r="Q17" s="20">
        <v>145.77975</v>
      </c>
      <c r="R17" s="21">
        <v>38.687752</v>
      </c>
      <c r="S17" s="20">
        <v>0.311276137828827</v>
      </c>
      <c r="T17" s="20">
        <v>0.544280111789703</v>
      </c>
      <c r="U17" s="20">
        <v>145.779754638672</v>
      </c>
      <c r="V17" s="19">
        <v>0</v>
      </c>
      <c r="W17" s="21">
        <v>0</v>
      </c>
      <c r="X17" s="24">
        <v>5930.21630859375</v>
      </c>
      <c r="Y17" s="18"/>
      <c r="Z17" s="18"/>
      <c r="AA17" s="18"/>
      <c r="AB17" s="19"/>
      <c r="AC17" s="20"/>
      <c r="AD17" s="21"/>
      <c r="AE17" s="20"/>
      <c r="AF17" s="20"/>
      <c r="AG17" s="20"/>
      <c r="AH17" s="19"/>
      <c r="AI17" s="21"/>
      <c r="AJ17" s="24"/>
      <c r="AK17" s="18"/>
      <c r="AL17" s="18"/>
      <c r="AM17" s="18"/>
      <c r="AN17" s="19"/>
      <c r="AO17" s="20"/>
      <c r="AP17" s="21"/>
      <c r="AQ17" s="20"/>
      <c r="AR17" s="20"/>
      <c r="AS17" s="20"/>
      <c r="AT17" s="19"/>
      <c r="AU17" s="21"/>
      <c r="AV17" s="24"/>
    </row>
    <row r="18" ht="15" spans="1:48">
      <c r="A18" s="18">
        <v>194</v>
      </c>
      <c r="B18" s="18">
        <v>84</v>
      </c>
      <c r="C18" s="18">
        <v>97</v>
      </c>
      <c r="D18" s="19"/>
      <c r="E18" s="20"/>
      <c r="F18" s="21"/>
      <c r="G18" s="20"/>
      <c r="H18" s="20"/>
      <c r="I18" s="20"/>
      <c r="J18" s="19"/>
      <c r="K18" s="21"/>
      <c r="L18" s="24"/>
      <c r="M18" s="18">
        <v>0</v>
      </c>
      <c r="N18" s="18">
        <v>255</v>
      </c>
      <c r="O18" s="18">
        <v>0</v>
      </c>
      <c r="P18" s="19">
        <v>133.59564</v>
      </c>
      <c r="Q18" s="20">
        <v>261.31757</v>
      </c>
      <c r="R18" s="21">
        <v>40.946304</v>
      </c>
      <c r="S18" s="20">
        <v>0.306510776281357</v>
      </c>
      <c r="T18" s="20">
        <v>0.599545419216156</v>
      </c>
      <c r="U18" s="20">
        <v>261.317565917969</v>
      </c>
      <c r="V18" s="19">
        <v>0</v>
      </c>
      <c r="W18" s="21">
        <v>0</v>
      </c>
      <c r="X18" s="24">
        <v>5956.818359375</v>
      </c>
      <c r="Y18" s="18"/>
      <c r="Z18" s="18"/>
      <c r="AA18" s="18"/>
      <c r="AB18" s="19"/>
      <c r="AC18" s="20"/>
      <c r="AD18" s="21"/>
      <c r="AE18" s="20"/>
      <c r="AF18" s="20"/>
      <c r="AG18" s="20"/>
      <c r="AH18" s="19"/>
      <c r="AI18" s="21"/>
      <c r="AJ18" s="24"/>
      <c r="AK18" s="18"/>
      <c r="AL18" s="18"/>
      <c r="AM18" s="18"/>
      <c r="AN18" s="19"/>
      <c r="AO18" s="20"/>
      <c r="AP18" s="21"/>
      <c r="AQ18" s="20"/>
      <c r="AR18" s="20"/>
      <c r="AS18" s="20"/>
      <c r="AT18" s="19"/>
      <c r="AU18" s="21"/>
      <c r="AV18" s="24"/>
    </row>
    <row r="19" ht="15" spans="1:48">
      <c r="A19" s="18">
        <v>92</v>
      </c>
      <c r="B19" s="18">
        <v>61</v>
      </c>
      <c r="C19" s="18">
        <v>107</v>
      </c>
      <c r="D19" s="19"/>
      <c r="E19" s="20"/>
      <c r="F19" s="21"/>
      <c r="G19" s="20"/>
      <c r="H19" s="20"/>
      <c r="I19" s="20"/>
      <c r="J19" s="19"/>
      <c r="K19" s="21"/>
      <c r="L19" s="24"/>
      <c r="M19" s="18">
        <v>128</v>
      </c>
      <c r="N19" s="18">
        <v>255</v>
      </c>
      <c r="O19" s="18">
        <v>128</v>
      </c>
      <c r="P19" s="19">
        <v>180.04907</v>
      </c>
      <c r="Q19" s="20">
        <v>283.49789</v>
      </c>
      <c r="R19" s="21">
        <v>106.50744</v>
      </c>
      <c r="S19" s="20">
        <v>0.315845429897308</v>
      </c>
      <c r="T19" s="20">
        <v>0.497317254543304</v>
      </c>
      <c r="U19" s="20">
        <v>283.497894287109</v>
      </c>
      <c r="V19" s="19">
        <v>0</v>
      </c>
      <c r="W19" s="21">
        <v>0</v>
      </c>
      <c r="X19" s="24">
        <v>5888.46923828125</v>
      </c>
      <c r="Y19" s="18"/>
      <c r="Z19" s="18"/>
      <c r="AA19" s="18"/>
      <c r="AB19" s="19"/>
      <c r="AC19" s="20"/>
      <c r="AD19" s="21"/>
      <c r="AE19" s="20"/>
      <c r="AF19" s="20"/>
      <c r="AG19" s="20"/>
      <c r="AH19" s="19"/>
      <c r="AI19" s="21"/>
      <c r="AJ19" s="24"/>
      <c r="AK19" s="18"/>
      <c r="AL19" s="18"/>
      <c r="AM19" s="18"/>
      <c r="AN19" s="19"/>
      <c r="AO19" s="20"/>
      <c r="AP19" s="21"/>
      <c r="AQ19" s="20"/>
      <c r="AR19" s="20"/>
      <c r="AS19" s="20"/>
      <c r="AT19" s="19"/>
      <c r="AU19" s="21"/>
      <c r="AV19" s="24"/>
    </row>
    <row r="20" ht="15" spans="1:48">
      <c r="A20" s="18">
        <v>158</v>
      </c>
      <c r="B20" s="18">
        <v>186</v>
      </c>
      <c r="C20" s="18">
        <v>64</v>
      </c>
      <c r="D20" s="19"/>
      <c r="E20" s="20"/>
      <c r="F20" s="21"/>
      <c r="G20" s="20"/>
      <c r="H20" s="20"/>
      <c r="I20" s="20"/>
      <c r="J20" s="19"/>
      <c r="K20" s="21"/>
      <c r="L20" s="24"/>
      <c r="M20" s="18">
        <v>0</v>
      </c>
      <c r="N20" s="18">
        <v>0</v>
      </c>
      <c r="O20" s="18">
        <v>128</v>
      </c>
      <c r="P20" s="19">
        <v>12.878694</v>
      </c>
      <c r="Q20" s="20">
        <v>5.0360217</v>
      </c>
      <c r="R20" s="21">
        <v>67.255554</v>
      </c>
      <c r="S20" s="20">
        <v>0.151211142539978</v>
      </c>
      <c r="T20" s="20">
        <v>0.0591288693249226</v>
      </c>
      <c r="U20" s="20">
        <v>5.03602170944214</v>
      </c>
      <c r="V20" s="19">
        <v>0</v>
      </c>
      <c r="W20" s="21">
        <v>0</v>
      </c>
      <c r="X20" s="24">
        <v>5888.46923828125</v>
      </c>
      <c r="Y20" s="18"/>
      <c r="Z20" s="18"/>
      <c r="AA20" s="18"/>
      <c r="AB20" s="19"/>
      <c r="AC20" s="20"/>
      <c r="AD20" s="21"/>
      <c r="AE20" s="20"/>
      <c r="AF20" s="20"/>
      <c r="AG20" s="20"/>
      <c r="AH20" s="19"/>
      <c r="AI20" s="21"/>
      <c r="AJ20" s="24"/>
      <c r="AK20" s="18"/>
      <c r="AL20" s="18"/>
      <c r="AM20" s="18"/>
      <c r="AN20" s="19"/>
      <c r="AO20" s="20"/>
      <c r="AP20" s="21"/>
      <c r="AQ20" s="20"/>
      <c r="AR20" s="20"/>
      <c r="AS20" s="20"/>
      <c r="AT20" s="19"/>
      <c r="AU20" s="21"/>
      <c r="AV20" s="24"/>
    </row>
    <row r="21" ht="15" spans="1:48">
      <c r="A21" s="18">
        <v>230</v>
      </c>
      <c r="B21" s="18">
        <v>161</v>
      </c>
      <c r="C21" s="18">
        <v>46</v>
      </c>
      <c r="D21" s="19"/>
      <c r="E21" s="20"/>
      <c r="F21" s="21"/>
      <c r="G21" s="20"/>
      <c r="H21" s="20"/>
      <c r="I21" s="20"/>
      <c r="J21" s="19"/>
      <c r="K21" s="21"/>
      <c r="L21" s="24"/>
      <c r="M21" s="18">
        <v>64</v>
      </c>
      <c r="N21" s="18">
        <v>64</v>
      </c>
      <c r="O21" s="18">
        <v>192</v>
      </c>
      <c r="P21" s="19">
        <v>46.998787</v>
      </c>
      <c r="Q21" s="20">
        <v>31.612478</v>
      </c>
      <c r="R21" s="21">
        <v>160.28677</v>
      </c>
      <c r="S21" s="20">
        <v>0.196731582283974</v>
      </c>
      <c r="T21" s="20">
        <v>0.132326230406761</v>
      </c>
      <c r="U21" s="20">
        <v>31.6124782562256</v>
      </c>
      <c r="V21" s="19">
        <v>0</v>
      </c>
      <c r="W21" s="21">
        <v>0</v>
      </c>
      <c r="X21" s="24">
        <v>5888.46923828125</v>
      </c>
      <c r="Y21" s="18"/>
      <c r="Z21" s="18"/>
      <c r="AA21" s="18"/>
      <c r="AB21" s="19"/>
      <c r="AC21" s="20"/>
      <c r="AD21" s="21"/>
      <c r="AE21" s="20"/>
      <c r="AF21" s="20"/>
      <c r="AG21" s="20"/>
      <c r="AH21" s="19"/>
      <c r="AI21" s="21"/>
      <c r="AJ21" s="24"/>
      <c r="AK21" s="18"/>
      <c r="AL21" s="18"/>
      <c r="AM21" s="18"/>
      <c r="AN21" s="19"/>
      <c r="AO21" s="20"/>
      <c r="AP21" s="21"/>
      <c r="AQ21" s="20"/>
      <c r="AR21" s="20"/>
      <c r="AS21" s="20"/>
      <c r="AT21" s="19"/>
      <c r="AU21" s="21"/>
      <c r="AV21" s="24"/>
    </row>
    <row r="22" ht="15" spans="1:48">
      <c r="A22" s="18">
        <v>51</v>
      </c>
      <c r="B22" s="18">
        <v>61</v>
      </c>
      <c r="C22" s="18">
        <v>150</v>
      </c>
      <c r="D22" s="19"/>
      <c r="E22" s="20"/>
      <c r="F22" s="21"/>
      <c r="G22" s="20"/>
      <c r="H22" s="20"/>
      <c r="I22" s="20"/>
      <c r="J22" s="19"/>
      <c r="K22" s="21"/>
      <c r="L22" s="24"/>
      <c r="M22" s="18">
        <v>0</v>
      </c>
      <c r="N22" s="18">
        <v>0</v>
      </c>
      <c r="O22" s="18">
        <v>255</v>
      </c>
      <c r="P22" s="19">
        <v>56.667889</v>
      </c>
      <c r="Q22" s="20">
        <v>22.841919</v>
      </c>
      <c r="R22" s="21">
        <v>289.57364</v>
      </c>
      <c r="S22" s="20">
        <v>0.153536796569824</v>
      </c>
      <c r="T22" s="20">
        <v>0.061888225376606</v>
      </c>
      <c r="U22" s="20">
        <v>22.8419189453125</v>
      </c>
      <c r="V22" s="19">
        <v>0</v>
      </c>
      <c r="W22" s="21">
        <v>0</v>
      </c>
      <c r="X22" s="24">
        <v>5888.46923828125</v>
      </c>
      <c r="Y22" s="18"/>
      <c r="Z22" s="18"/>
      <c r="AA22" s="18"/>
      <c r="AB22" s="19"/>
      <c r="AC22" s="20"/>
      <c r="AD22" s="21"/>
      <c r="AE22" s="20"/>
      <c r="AF22" s="20"/>
      <c r="AG22" s="20"/>
      <c r="AH22" s="19"/>
      <c r="AI22" s="21"/>
      <c r="AJ22" s="24"/>
      <c r="AK22" s="18"/>
      <c r="AL22" s="18"/>
      <c r="AM22" s="18"/>
      <c r="AN22" s="19"/>
      <c r="AO22" s="20"/>
      <c r="AP22" s="21"/>
      <c r="AQ22" s="20"/>
      <c r="AR22" s="20"/>
      <c r="AS22" s="20"/>
      <c r="AT22" s="19"/>
      <c r="AU22" s="21"/>
      <c r="AV22" s="24"/>
    </row>
    <row r="23" ht="15" spans="1:48">
      <c r="A23" s="18">
        <v>71</v>
      </c>
      <c r="B23" s="18">
        <v>148</v>
      </c>
      <c r="C23" s="18">
        <v>71</v>
      </c>
      <c r="D23" s="19"/>
      <c r="E23" s="20"/>
      <c r="F23" s="21"/>
      <c r="G23" s="20"/>
      <c r="H23" s="20"/>
      <c r="I23" s="20"/>
      <c r="J23" s="19"/>
      <c r="K23" s="21"/>
      <c r="L23" s="24"/>
      <c r="M23" s="18">
        <v>128</v>
      </c>
      <c r="N23" s="18">
        <v>128</v>
      </c>
      <c r="O23" s="18">
        <v>255</v>
      </c>
      <c r="P23" s="19">
        <v>121.9623</v>
      </c>
      <c r="Q23" s="20">
        <v>99.472076</v>
      </c>
      <c r="R23" s="21">
        <v>302.94052</v>
      </c>
      <c r="S23" s="20">
        <v>0.232586070895195</v>
      </c>
      <c r="T23" s="20">
        <v>0.189696490764618</v>
      </c>
      <c r="U23" s="20">
        <v>99.4720764160156</v>
      </c>
      <c r="V23" s="19">
        <v>0</v>
      </c>
      <c r="W23" s="21">
        <v>0</v>
      </c>
      <c r="X23" s="24">
        <v>5888.46923828125</v>
      </c>
      <c r="Y23" s="18"/>
      <c r="Z23" s="18"/>
      <c r="AA23" s="18"/>
      <c r="AB23" s="19"/>
      <c r="AC23" s="20"/>
      <c r="AD23" s="21"/>
      <c r="AE23" s="20"/>
      <c r="AF23" s="20"/>
      <c r="AG23" s="20"/>
      <c r="AH23" s="19"/>
      <c r="AI23" s="21"/>
      <c r="AJ23" s="24"/>
      <c r="AK23" s="18"/>
      <c r="AL23" s="18"/>
      <c r="AM23" s="18"/>
      <c r="AN23" s="19"/>
      <c r="AO23" s="20"/>
      <c r="AP23" s="21"/>
      <c r="AQ23" s="20"/>
      <c r="AR23" s="20"/>
      <c r="AS23" s="20"/>
      <c r="AT23" s="19"/>
      <c r="AU23" s="21"/>
      <c r="AV23" s="24"/>
    </row>
    <row r="24" ht="15" spans="1:48">
      <c r="A24" s="18">
        <v>176</v>
      </c>
      <c r="B24" s="18">
        <v>48</v>
      </c>
      <c r="C24" s="18">
        <v>59</v>
      </c>
      <c r="D24" s="19"/>
      <c r="E24" s="20"/>
      <c r="F24" s="21"/>
      <c r="G24" s="20"/>
      <c r="H24" s="20"/>
      <c r="I24" s="20"/>
      <c r="J24" s="19"/>
      <c r="K24" s="21"/>
      <c r="L24" s="24"/>
      <c r="M24" s="18">
        <v>128</v>
      </c>
      <c r="N24" s="18">
        <v>128</v>
      </c>
      <c r="O24" s="18">
        <v>0</v>
      </c>
      <c r="P24" s="19">
        <v>65.565163</v>
      </c>
      <c r="Q24" s="20">
        <v>77.240448</v>
      </c>
      <c r="R24" s="21">
        <v>11.450808</v>
      </c>
      <c r="S24" s="20">
        <v>0.42504009604454</v>
      </c>
      <c r="T24" s="20">
        <v>0.500727593898773</v>
      </c>
      <c r="U24" s="20">
        <v>77.2404479980469</v>
      </c>
      <c r="V24" s="19">
        <v>0</v>
      </c>
      <c r="W24" s="21">
        <v>0</v>
      </c>
      <c r="X24" s="24">
        <v>3823.31225585938</v>
      </c>
      <c r="Y24" s="18"/>
      <c r="Z24" s="18"/>
      <c r="AA24" s="18"/>
      <c r="AB24" s="19"/>
      <c r="AC24" s="20"/>
      <c r="AD24" s="21"/>
      <c r="AE24" s="20"/>
      <c r="AF24" s="20"/>
      <c r="AG24" s="20"/>
      <c r="AH24" s="19"/>
      <c r="AI24" s="21"/>
      <c r="AJ24" s="24"/>
      <c r="AK24" s="18"/>
      <c r="AL24" s="18"/>
      <c r="AM24" s="18"/>
      <c r="AN24" s="19"/>
      <c r="AO24" s="20"/>
      <c r="AP24" s="21"/>
      <c r="AQ24" s="20"/>
      <c r="AR24" s="20"/>
      <c r="AS24" s="20"/>
      <c r="AT24" s="19"/>
      <c r="AU24" s="21"/>
      <c r="AV24" s="24"/>
    </row>
    <row r="25" ht="15" spans="1:48">
      <c r="A25" s="18">
        <v>237</v>
      </c>
      <c r="B25" s="18">
        <v>199</v>
      </c>
      <c r="C25" s="18">
        <v>33</v>
      </c>
      <c r="D25" s="19"/>
      <c r="E25" s="20"/>
      <c r="F25" s="21"/>
      <c r="G25" s="20"/>
      <c r="H25" s="20"/>
      <c r="I25" s="20"/>
      <c r="J25" s="19"/>
      <c r="K25" s="21"/>
      <c r="L25" s="24"/>
      <c r="M25" s="18">
        <v>192</v>
      </c>
      <c r="N25" s="18">
        <v>192</v>
      </c>
      <c r="O25" s="18">
        <v>64</v>
      </c>
      <c r="P25" s="19">
        <v>158.34143</v>
      </c>
      <c r="Q25" s="20">
        <v>184.23396</v>
      </c>
      <c r="R25" s="21">
        <v>41.766644</v>
      </c>
      <c r="S25" s="20">
        <v>0.411980509757996</v>
      </c>
      <c r="T25" s="20">
        <v>0.479348987340927</v>
      </c>
      <c r="U25" s="20">
        <v>184.233963012695</v>
      </c>
      <c r="V25" s="19">
        <v>0</v>
      </c>
      <c r="W25" s="21">
        <v>0</v>
      </c>
      <c r="X25" s="24">
        <v>3935.0595703125</v>
      </c>
      <c r="Y25" s="18"/>
      <c r="Z25" s="18"/>
      <c r="AA25" s="18"/>
      <c r="AB25" s="19"/>
      <c r="AC25" s="20"/>
      <c r="AD25" s="21"/>
      <c r="AE25" s="20"/>
      <c r="AF25" s="20"/>
      <c r="AG25" s="20"/>
      <c r="AH25" s="19"/>
      <c r="AI25" s="21"/>
      <c r="AJ25" s="24"/>
      <c r="AK25" s="18"/>
      <c r="AL25" s="18"/>
      <c r="AM25" s="18"/>
      <c r="AN25" s="19"/>
      <c r="AO25" s="20"/>
      <c r="AP25" s="21"/>
      <c r="AQ25" s="20"/>
      <c r="AR25" s="20"/>
      <c r="AS25" s="20"/>
      <c r="AT25" s="19"/>
      <c r="AU25" s="21"/>
      <c r="AV25" s="24"/>
    </row>
    <row r="26" ht="15" spans="1:48">
      <c r="A26" s="18">
        <v>186</v>
      </c>
      <c r="B26" s="18">
        <v>84</v>
      </c>
      <c r="C26" s="18">
        <v>145</v>
      </c>
      <c r="D26" s="19"/>
      <c r="E26" s="20"/>
      <c r="F26" s="21"/>
      <c r="G26" s="20"/>
      <c r="H26" s="20"/>
      <c r="I26" s="20"/>
      <c r="J26" s="19"/>
      <c r="K26" s="21"/>
      <c r="L26" s="24"/>
      <c r="M26" s="18">
        <v>255</v>
      </c>
      <c r="N26" s="18">
        <v>255</v>
      </c>
      <c r="O26" s="18">
        <v>0</v>
      </c>
      <c r="P26" s="19">
        <v>289.01749</v>
      </c>
      <c r="Q26" s="20">
        <v>340.66284</v>
      </c>
      <c r="R26" s="21">
        <v>47.547287</v>
      </c>
      <c r="S26" s="20">
        <v>0.426765650510788</v>
      </c>
      <c r="T26" s="20">
        <v>0.503025591373444</v>
      </c>
      <c r="U26" s="20">
        <v>340.662841796875</v>
      </c>
      <c r="V26" s="19">
        <v>0</v>
      </c>
      <c r="W26" s="21">
        <v>0</v>
      </c>
      <c r="X26" s="24">
        <v>3807.267578125</v>
      </c>
      <c r="Y26" s="18"/>
      <c r="Z26" s="18"/>
      <c r="AA26" s="18"/>
      <c r="AB26" s="19"/>
      <c r="AC26" s="20"/>
      <c r="AD26" s="21"/>
      <c r="AE26" s="20"/>
      <c r="AF26" s="20"/>
      <c r="AG26" s="20"/>
      <c r="AH26" s="19"/>
      <c r="AI26" s="21"/>
      <c r="AJ26" s="24"/>
      <c r="AK26" s="18"/>
      <c r="AL26" s="18"/>
      <c r="AM26" s="18"/>
      <c r="AN26" s="19"/>
      <c r="AO26" s="20"/>
      <c r="AP26" s="21"/>
      <c r="AQ26" s="20"/>
      <c r="AR26" s="20"/>
      <c r="AS26" s="20"/>
      <c r="AT26" s="19"/>
      <c r="AU26" s="21"/>
      <c r="AV26" s="24"/>
    </row>
    <row r="27" ht="15" spans="1:48">
      <c r="A27" s="18">
        <v>0</v>
      </c>
      <c r="B27" s="18">
        <v>133</v>
      </c>
      <c r="C27" s="18">
        <v>163</v>
      </c>
      <c r="D27" s="19"/>
      <c r="E27" s="20"/>
      <c r="F27" s="21"/>
      <c r="G27" s="20"/>
      <c r="H27" s="20"/>
      <c r="I27" s="20"/>
      <c r="J27" s="19"/>
      <c r="K27" s="21"/>
      <c r="L27" s="24"/>
      <c r="M27" s="18">
        <v>255</v>
      </c>
      <c r="N27" s="18">
        <v>255</v>
      </c>
      <c r="O27" s="18">
        <v>128</v>
      </c>
      <c r="P27" s="19">
        <v>301.14447</v>
      </c>
      <c r="Q27" s="20">
        <v>345.37421</v>
      </c>
      <c r="R27" s="21">
        <v>111.22669</v>
      </c>
      <c r="S27" s="20">
        <v>0.397421717643738</v>
      </c>
      <c r="T27" s="20">
        <v>0.455791920423508</v>
      </c>
      <c r="U27" s="20">
        <v>345.374206542969</v>
      </c>
      <c r="V27" s="19">
        <v>0</v>
      </c>
      <c r="W27" s="21">
        <v>0</v>
      </c>
      <c r="X27" s="24">
        <v>4086.54223632813</v>
      </c>
      <c r="Y27" s="18"/>
      <c r="Z27" s="18"/>
      <c r="AA27" s="18"/>
      <c r="AB27" s="19"/>
      <c r="AC27" s="20"/>
      <c r="AD27" s="21"/>
      <c r="AE27" s="20"/>
      <c r="AF27" s="20"/>
      <c r="AG27" s="20"/>
      <c r="AH27" s="19"/>
      <c r="AI27" s="21"/>
      <c r="AJ27" s="24"/>
      <c r="AK27" s="18"/>
      <c r="AL27" s="18"/>
      <c r="AM27" s="18"/>
      <c r="AN27" s="19"/>
      <c r="AO27" s="20"/>
      <c r="AP27" s="21"/>
      <c r="AQ27" s="20"/>
      <c r="AR27" s="20"/>
      <c r="AS27" s="20"/>
      <c r="AT27" s="19"/>
      <c r="AU27" s="21"/>
      <c r="AV27" s="24"/>
    </row>
    <row r="28" ht="15" spans="1:48">
      <c r="A28" s="18">
        <v>255</v>
      </c>
      <c r="B28" s="18">
        <v>0</v>
      </c>
      <c r="C28" s="18">
        <v>0</v>
      </c>
      <c r="D28" s="19"/>
      <c r="E28" s="20"/>
      <c r="F28" s="21"/>
      <c r="G28" s="20"/>
      <c r="H28" s="20"/>
      <c r="I28" s="20"/>
      <c r="J28" s="19"/>
      <c r="K28" s="21"/>
      <c r="L28" s="24"/>
      <c r="M28" s="18">
        <v>0</v>
      </c>
      <c r="N28" s="18">
        <v>0</v>
      </c>
      <c r="O28" s="18">
        <v>0</v>
      </c>
      <c r="P28" s="19">
        <v>0.0013378</v>
      </c>
      <c r="Q28" s="20">
        <v>0.0011937</v>
      </c>
      <c r="R28" s="21">
        <v>0.0028741</v>
      </c>
      <c r="S28" s="20">
        <v>0.247484087944031</v>
      </c>
      <c r="T28" s="20">
        <v>0.220826551318169</v>
      </c>
      <c r="U28" s="20">
        <v>0.00119370000902563</v>
      </c>
      <c r="V28" s="19">
        <v>0</v>
      </c>
      <c r="W28" s="21">
        <v>0</v>
      </c>
      <c r="X28" s="24">
        <v>4086.54223632813</v>
      </c>
      <c r="Y28" s="18"/>
      <c r="Z28" s="18"/>
      <c r="AA28" s="18"/>
      <c r="AB28" s="19"/>
      <c r="AC28" s="20"/>
      <c r="AD28" s="21"/>
      <c r="AE28" s="20"/>
      <c r="AF28" s="20"/>
      <c r="AG28" s="20"/>
      <c r="AH28" s="19"/>
      <c r="AI28" s="21"/>
      <c r="AJ28" s="24"/>
      <c r="AK28" s="18"/>
      <c r="AL28" s="18"/>
      <c r="AM28" s="18"/>
      <c r="AN28" s="19"/>
      <c r="AO28" s="20"/>
      <c r="AP28" s="21"/>
      <c r="AQ28" s="20"/>
      <c r="AR28" s="20"/>
      <c r="AS28" s="20"/>
      <c r="AT28" s="19"/>
      <c r="AU28" s="21"/>
      <c r="AV28" s="24"/>
    </row>
    <row r="29" ht="15" spans="1:48">
      <c r="A29" s="18">
        <v>0</v>
      </c>
      <c r="B29" s="18">
        <v>255</v>
      </c>
      <c r="C29" s="18">
        <v>0</v>
      </c>
      <c r="D29" s="19"/>
      <c r="E29" s="20"/>
      <c r="F29" s="21"/>
      <c r="G29" s="20"/>
      <c r="H29" s="20"/>
      <c r="I29" s="20"/>
      <c r="J29" s="19"/>
      <c r="K29" s="21"/>
      <c r="L29" s="24"/>
      <c r="M29" s="18">
        <v>16</v>
      </c>
      <c r="N29" s="18">
        <v>16</v>
      </c>
      <c r="O29" s="18">
        <v>16</v>
      </c>
      <c r="P29" s="19">
        <v>2.4225152</v>
      </c>
      <c r="Q29" s="20">
        <v>2.5625718</v>
      </c>
      <c r="R29" s="21">
        <v>2.605572</v>
      </c>
      <c r="S29" s="20">
        <v>0.319144248962402</v>
      </c>
      <c r="T29" s="20">
        <v>0.33759543299675</v>
      </c>
      <c r="U29" s="20">
        <v>2.56257176399231</v>
      </c>
      <c r="V29" s="19">
        <v>0</v>
      </c>
      <c r="W29" s="21">
        <v>0</v>
      </c>
      <c r="X29" s="24">
        <v>6124.06396484375</v>
      </c>
      <c r="Y29" s="18"/>
      <c r="Z29" s="18"/>
      <c r="AA29" s="18"/>
      <c r="AB29" s="19"/>
      <c r="AC29" s="20"/>
      <c r="AD29" s="21"/>
      <c r="AE29" s="20"/>
      <c r="AF29" s="20"/>
      <c r="AG29" s="20"/>
      <c r="AH29" s="19"/>
      <c r="AI29" s="21"/>
      <c r="AJ29" s="24"/>
      <c r="AK29" s="18"/>
      <c r="AL29" s="18"/>
      <c r="AM29" s="18"/>
      <c r="AN29" s="19"/>
      <c r="AO29" s="20"/>
      <c r="AP29" s="21"/>
      <c r="AQ29" s="20"/>
      <c r="AR29" s="20"/>
      <c r="AS29" s="20"/>
      <c r="AT29" s="19"/>
      <c r="AU29" s="21"/>
      <c r="AV29" s="24"/>
    </row>
    <row r="30" ht="15" spans="1:48">
      <c r="A30" s="18">
        <v>0</v>
      </c>
      <c r="B30" s="18">
        <v>0</v>
      </c>
      <c r="C30" s="18">
        <v>255</v>
      </c>
      <c r="D30" s="19"/>
      <c r="E30" s="20"/>
      <c r="F30" s="21"/>
      <c r="G30" s="20"/>
      <c r="H30" s="20"/>
      <c r="I30" s="20"/>
      <c r="J30" s="19"/>
      <c r="K30" s="21"/>
      <c r="L30" s="24"/>
      <c r="M30" s="18">
        <v>32</v>
      </c>
      <c r="N30" s="18">
        <v>32</v>
      </c>
      <c r="O30" s="18">
        <v>32</v>
      </c>
      <c r="P30" s="19">
        <v>6.076386</v>
      </c>
      <c r="Q30" s="20">
        <v>6.4077206</v>
      </c>
      <c r="R30" s="21">
        <v>6.32026</v>
      </c>
      <c r="S30" s="20">
        <v>0.323136955499649</v>
      </c>
      <c r="T30" s="20">
        <v>0.340757042169571</v>
      </c>
      <c r="U30" s="20">
        <v>6.4077205657959</v>
      </c>
      <c r="V30" s="19">
        <v>0</v>
      </c>
      <c r="W30" s="21">
        <v>0</v>
      </c>
      <c r="X30" s="24">
        <v>5922.94921875</v>
      </c>
      <c r="Y30" s="18"/>
      <c r="Z30" s="18"/>
      <c r="AA30" s="18"/>
      <c r="AB30" s="19"/>
      <c r="AC30" s="20"/>
      <c r="AD30" s="21"/>
      <c r="AE30" s="20"/>
      <c r="AF30" s="20"/>
      <c r="AG30" s="20"/>
      <c r="AH30" s="19"/>
      <c r="AI30" s="21"/>
      <c r="AJ30" s="24"/>
      <c r="AK30" s="18"/>
      <c r="AL30" s="18"/>
      <c r="AM30" s="18"/>
      <c r="AN30" s="19"/>
      <c r="AO30" s="20"/>
      <c r="AP30" s="21"/>
      <c r="AQ30" s="20"/>
      <c r="AR30" s="20"/>
      <c r="AS30" s="20"/>
      <c r="AT30" s="19"/>
      <c r="AU30" s="21"/>
      <c r="AV30" s="24"/>
    </row>
    <row r="31" ht="15" spans="1:48">
      <c r="A31" s="18">
        <v>0</v>
      </c>
      <c r="B31" s="18">
        <v>255</v>
      </c>
      <c r="C31" s="18">
        <v>255</v>
      </c>
      <c r="D31" s="19"/>
      <c r="E31" s="20"/>
      <c r="F31" s="21"/>
      <c r="G31" s="20"/>
      <c r="H31" s="20"/>
      <c r="I31" s="20"/>
      <c r="J31" s="19"/>
      <c r="K31" s="21"/>
      <c r="L31" s="24"/>
      <c r="M31" s="18">
        <v>48</v>
      </c>
      <c r="N31" s="18">
        <v>48</v>
      </c>
      <c r="O31" s="18">
        <v>48</v>
      </c>
      <c r="P31" s="19">
        <v>11.786497</v>
      </c>
      <c r="Q31" s="20">
        <v>12.358588</v>
      </c>
      <c r="R31" s="21">
        <v>12.101215</v>
      </c>
      <c r="S31" s="20">
        <v>0.325177937746048</v>
      </c>
      <c r="T31" s="20">
        <v>0.340961366891861</v>
      </c>
      <c r="U31" s="20">
        <v>12.358588218689</v>
      </c>
      <c r="V31" s="19">
        <v>0</v>
      </c>
      <c r="W31" s="21">
        <v>0</v>
      </c>
      <c r="X31" s="24">
        <v>5827.8837890625</v>
      </c>
      <c r="Y31" s="18"/>
      <c r="Z31" s="18"/>
      <c r="AA31" s="18"/>
      <c r="AB31" s="19"/>
      <c r="AC31" s="20"/>
      <c r="AD31" s="21"/>
      <c r="AE31" s="20"/>
      <c r="AF31" s="20"/>
      <c r="AG31" s="20"/>
      <c r="AH31" s="19"/>
      <c r="AI31" s="21"/>
      <c r="AJ31" s="24"/>
      <c r="AK31" s="18"/>
      <c r="AL31" s="18"/>
      <c r="AM31" s="18"/>
      <c r="AN31" s="19"/>
      <c r="AO31" s="20"/>
      <c r="AP31" s="21"/>
      <c r="AQ31" s="20"/>
      <c r="AR31" s="20"/>
      <c r="AS31" s="20"/>
      <c r="AT31" s="19"/>
      <c r="AU31" s="21"/>
      <c r="AV31" s="24"/>
    </row>
    <row r="32" ht="15" spans="1:48">
      <c r="A32" s="18">
        <v>255</v>
      </c>
      <c r="B32" s="18">
        <v>0</v>
      </c>
      <c r="C32" s="18">
        <v>255</v>
      </c>
      <c r="D32" s="19"/>
      <c r="E32" s="20"/>
      <c r="F32" s="21"/>
      <c r="G32" s="20"/>
      <c r="H32" s="20"/>
      <c r="I32" s="20"/>
      <c r="J32" s="19"/>
      <c r="K32" s="21"/>
      <c r="L32" s="24"/>
      <c r="M32" s="18">
        <v>64</v>
      </c>
      <c r="N32" s="18">
        <v>64</v>
      </c>
      <c r="O32" s="18">
        <v>64</v>
      </c>
      <c r="P32" s="19">
        <v>19.757305</v>
      </c>
      <c r="Q32" s="20">
        <v>20.773464</v>
      </c>
      <c r="R32" s="21">
        <v>19.962029</v>
      </c>
      <c r="S32" s="20">
        <v>0.326605916023254</v>
      </c>
      <c r="T32" s="20">
        <v>0.343403935432434</v>
      </c>
      <c r="U32" s="20">
        <v>20.7734642028809</v>
      </c>
      <c r="V32" s="19">
        <v>0</v>
      </c>
      <c r="W32" s="21">
        <v>0</v>
      </c>
      <c r="X32" s="24">
        <v>5758.79052734375</v>
      </c>
      <c r="Y32" s="18"/>
      <c r="Z32" s="18"/>
      <c r="AA32" s="18"/>
      <c r="AB32" s="19"/>
      <c r="AC32" s="20"/>
      <c r="AD32" s="21"/>
      <c r="AE32" s="20"/>
      <c r="AF32" s="20"/>
      <c r="AG32" s="20"/>
      <c r="AH32" s="19"/>
      <c r="AI32" s="21"/>
      <c r="AJ32" s="24"/>
      <c r="AK32" s="18"/>
      <c r="AL32" s="18"/>
      <c r="AM32" s="18"/>
      <c r="AN32" s="19"/>
      <c r="AO32" s="20"/>
      <c r="AP32" s="21"/>
      <c r="AQ32" s="20"/>
      <c r="AR32" s="20"/>
      <c r="AS32" s="20"/>
      <c r="AT32" s="19"/>
      <c r="AU32" s="21"/>
      <c r="AV32" s="24"/>
    </row>
    <row r="33" ht="15" spans="1:48">
      <c r="A33" s="18">
        <v>255</v>
      </c>
      <c r="B33" s="18">
        <v>255</v>
      </c>
      <c r="C33" s="18">
        <v>0</v>
      </c>
      <c r="D33" s="19"/>
      <c r="E33" s="20"/>
      <c r="F33" s="21"/>
      <c r="G33" s="20"/>
      <c r="H33" s="20"/>
      <c r="I33" s="20"/>
      <c r="J33" s="19"/>
      <c r="K33" s="21"/>
      <c r="L33" s="24"/>
      <c r="M33" s="18">
        <v>80</v>
      </c>
      <c r="N33" s="18">
        <v>80</v>
      </c>
      <c r="O33" s="18">
        <v>80</v>
      </c>
      <c r="P33" s="19">
        <v>30.356091</v>
      </c>
      <c r="Q33" s="20">
        <v>31.905083</v>
      </c>
      <c r="R33" s="21">
        <v>30.303104</v>
      </c>
      <c r="S33" s="20">
        <v>0.327946066856384</v>
      </c>
      <c r="T33" s="20">
        <v>0.344680309295654</v>
      </c>
      <c r="U33" s="20">
        <v>31.9050827026367</v>
      </c>
      <c r="V33" s="19">
        <v>0</v>
      </c>
      <c r="W33" s="21">
        <v>0</v>
      </c>
      <c r="X33" s="24">
        <v>5697.58154296875</v>
      </c>
      <c r="Y33" s="18"/>
      <c r="Z33" s="18"/>
      <c r="AA33" s="18"/>
      <c r="AB33" s="19"/>
      <c r="AC33" s="20"/>
      <c r="AD33" s="21"/>
      <c r="AE33" s="20"/>
      <c r="AF33" s="20"/>
      <c r="AG33" s="20"/>
      <c r="AH33" s="19"/>
      <c r="AI33" s="21"/>
      <c r="AJ33" s="24"/>
      <c r="AK33" s="18"/>
      <c r="AL33" s="18"/>
      <c r="AM33" s="18"/>
      <c r="AN33" s="19"/>
      <c r="AO33" s="20"/>
      <c r="AP33" s="21"/>
      <c r="AQ33" s="20"/>
      <c r="AR33" s="20"/>
      <c r="AS33" s="20"/>
      <c r="AT33" s="19"/>
      <c r="AU33" s="21"/>
      <c r="AV33" s="24"/>
    </row>
    <row r="34" ht="15" spans="1:48">
      <c r="A34" s="18"/>
      <c r="B34" s="18"/>
      <c r="C34" s="18"/>
      <c r="D34" s="19"/>
      <c r="E34" s="20"/>
      <c r="F34" s="21"/>
      <c r="G34" s="20"/>
      <c r="H34" s="20"/>
      <c r="I34" s="20"/>
      <c r="J34" s="19"/>
      <c r="K34" s="21"/>
      <c r="L34" s="24"/>
      <c r="M34" s="18">
        <v>96</v>
      </c>
      <c r="N34" s="18">
        <v>96</v>
      </c>
      <c r="O34" s="18">
        <v>96</v>
      </c>
      <c r="P34" s="19">
        <v>43.430614</v>
      </c>
      <c r="Q34" s="20">
        <v>45.643375</v>
      </c>
      <c r="R34" s="21">
        <v>43.185833</v>
      </c>
      <c r="S34" s="20">
        <v>0.328373461961746</v>
      </c>
      <c r="T34" s="20">
        <v>0.345103859901428</v>
      </c>
      <c r="U34" s="20">
        <v>45.6433753967285</v>
      </c>
      <c r="V34" s="19">
        <v>0</v>
      </c>
      <c r="W34" s="21">
        <v>0</v>
      </c>
      <c r="X34" s="24">
        <v>5678.37744140625</v>
      </c>
      <c r="Y34" s="18"/>
      <c r="Z34" s="18"/>
      <c r="AA34" s="18"/>
      <c r="AB34" s="19"/>
      <c r="AC34" s="20"/>
      <c r="AD34" s="21"/>
      <c r="AE34" s="20"/>
      <c r="AF34" s="20"/>
      <c r="AG34" s="20"/>
      <c r="AH34" s="19"/>
      <c r="AI34" s="21"/>
      <c r="AJ34" s="24"/>
      <c r="AK34" s="18"/>
      <c r="AL34" s="18"/>
      <c r="AM34" s="18"/>
      <c r="AN34" s="19"/>
      <c r="AO34" s="20"/>
      <c r="AP34" s="21"/>
      <c r="AQ34" s="20"/>
      <c r="AR34" s="20"/>
      <c r="AS34" s="20"/>
      <c r="AT34" s="19"/>
      <c r="AU34" s="21"/>
      <c r="AV34" s="24"/>
    </row>
    <row r="35" ht="15" spans="1:48">
      <c r="A35" s="18"/>
      <c r="B35" s="18"/>
      <c r="C35" s="18"/>
      <c r="D35" s="19"/>
      <c r="E35" s="20"/>
      <c r="F35" s="21"/>
      <c r="G35" s="20"/>
      <c r="H35" s="20"/>
      <c r="I35" s="20"/>
      <c r="J35" s="19"/>
      <c r="K35" s="21"/>
      <c r="L35" s="24"/>
      <c r="M35" s="18">
        <v>112</v>
      </c>
      <c r="N35" s="18">
        <v>112</v>
      </c>
      <c r="O35" s="18">
        <v>112</v>
      </c>
      <c r="P35" s="19">
        <v>59.394283</v>
      </c>
      <c r="Q35" s="20">
        <v>62.43541</v>
      </c>
      <c r="R35" s="21">
        <v>58.899227</v>
      </c>
      <c r="S35" s="20">
        <v>0.328637391328812</v>
      </c>
      <c r="T35" s="20">
        <v>0.345464408397675</v>
      </c>
      <c r="U35" s="20">
        <v>62.4354095458984</v>
      </c>
      <c r="V35" s="19">
        <v>0</v>
      </c>
      <c r="W35" s="21">
        <v>0</v>
      </c>
      <c r="X35" s="24">
        <v>5666.52001953125</v>
      </c>
      <c r="Y35" s="18"/>
      <c r="Z35" s="18"/>
      <c r="AA35" s="18"/>
      <c r="AB35" s="19"/>
      <c r="AC35" s="20"/>
      <c r="AD35" s="21"/>
      <c r="AE35" s="20"/>
      <c r="AF35" s="20"/>
      <c r="AG35" s="20"/>
      <c r="AH35" s="19"/>
      <c r="AI35" s="21"/>
      <c r="AJ35" s="24"/>
      <c r="AK35" s="18"/>
      <c r="AL35" s="18"/>
      <c r="AM35" s="18"/>
      <c r="AN35" s="19"/>
      <c r="AO35" s="20"/>
      <c r="AP35" s="21"/>
      <c r="AQ35" s="20"/>
      <c r="AR35" s="20"/>
      <c r="AS35" s="20"/>
      <c r="AT35" s="19"/>
      <c r="AU35" s="21"/>
      <c r="AV35" s="24"/>
    </row>
    <row r="36" ht="15" spans="1:48">
      <c r="A36" s="18"/>
      <c r="B36" s="18"/>
      <c r="C36" s="18"/>
      <c r="D36" s="19"/>
      <c r="E36" s="20"/>
      <c r="F36" s="21"/>
      <c r="G36" s="20"/>
      <c r="H36" s="20"/>
      <c r="I36" s="20"/>
      <c r="J36" s="19"/>
      <c r="K36" s="21"/>
      <c r="L36" s="24"/>
      <c r="M36" s="18">
        <v>128</v>
      </c>
      <c r="N36" s="18">
        <v>128</v>
      </c>
      <c r="O36" s="18">
        <v>128</v>
      </c>
      <c r="P36" s="19">
        <v>78.242889</v>
      </c>
      <c r="Q36" s="20">
        <v>82.178085</v>
      </c>
      <c r="R36" s="21">
        <v>77.188248</v>
      </c>
      <c r="S36" s="20">
        <v>0.329292297363281</v>
      </c>
      <c r="T36" s="20">
        <v>0.345853924751282</v>
      </c>
      <c r="U36" s="20">
        <v>82.1780853271484</v>
      </c>
      <c r="V36" s="19">
        <v>0</v>
      </c>
      <c r="W36" s="21">
        <v>0</v>
      </c>
      <c r="X36" s="24">
        <v>5637.72265625</v>
      </c>
      <c r="Y36" s="18"/>
      <c r="Z36" s="18"/>
      <c r="AA36" s="18"/>
      <c r="AB36" s="19"/>
      <c r="AC36" s="20"/>
      <c r="AD36" s="21"/>
      <c r="AE36" s="20"/>
      <c r="AF36" s="20"/>
      <c r="AG36" s="20"/>
      <c r="AH36" s="19"/>
      <c r="AI36" s="21"/>
      <c r="AJ36" s="24"/>
      <c r="AK36" s="18"/>
      <c r="AL36" s="18"/>
      <c r="AM36" s="18"/>
      <c r="AN36" s="19"/>
      <c r="AO36" s="20"/>
      <c r="AP36" s="21"/>
      <c r="AQ36" s="20"/>
      <c r="AR36" s="20"/>
      <c r="AS36" s="20"/>
      <c r="AT36" s="19"/>
      <c r="AU36" s="21"/>
      <c r="AV36" s="24"/>
    </row>
    <row r="37" ht="15" spans="1:48">
      <c r="A37" s="18"/>
      <c r="B37" s="18"/>
      <c r="C37" s="18"/>
      <c r="D37" s="19"/>
      <c r="E37" s="20"/>
      <c r="F37" s="21"/>
      <c r="G37" s="20"/>
      <c r="H37" s="20"/>
      <c r="I37" s="20"/>
      <c r="J37" s="19"/>
      <c r="K37" s="21"/>
      <c r="L37" s="24"/>
      <c r="M37" s="18">
        <v>144</v>
      </c>
      <c r="N37" s="18">
        <v>144</v>
      </c>
      <c r="O37" s="18">
        <v>144</v>
      </c>
      <c r="P37" s="19">
        <v>100.17655</v>
      </c>
      <c r="Q37" s="20">
        <v>105.25781</v>
      </c>
      <c r="R37" s="21">
        <v>98.532501</v>
      </c>
      <c r="S37" s="20">
        <v>0.329564064741135</v>
      </c>
      <c r="T37" s="20">
        <v>0.346280544996262</v>
      </c>
      <c r="U37" s="20">
        <v>105.2578125</v>
      </c>
      <c r="V37" s="19">
        <v>0</v>
      </c>
      <c r="W37" s="21">
        <v>0</v>
      </c>
      <c r="X37" s="24">
        <v>5625.720703125</v>
      </c>
      <c r="Y37" s="18"/>
      <c r="Z37" s="18"/>
      <c r="AA37" s="18"/>
      <c r="AB37" s="19"/>
      <c r="AC37" s="20"/>
      <c r="AD37" s="21"/>
      <c r="AE37" s="20"/>
      <c r="AF37" s="20"/>
      <c r="AG37" s="20"/>
      <c r="AH37" s="19"/>
      <c r="AI37" s="21"/>
      <c r="AJ37" s="24"/>
      <c r="AK37" s="18"/>
      <c r="AL37" s="18"/>
      <c r="AM37" s="18"/>
      <c r="AN37" s="19"/>
      <c r="AO37" s="20"/>
      <c r="AP37" s="21"/>
      <c r="AQ37" s="20"/>
      <c r="AR37" s="20"/>
      <c r="AS37" s="20"/>
      <c r="AT37" s="19"/>
      <c r="AU37" s="21"/>
      <c r="AV37" s="24"/>
    </row>
    <row r="38" ht="15" spans="1:48">
      <c r="A38" s="18"/>
      <c r="B38" s="18"/>
      <c r="C38" s="18"/>
      <c r="D38" s="19"/>
      <c r="E38" s="20"/>
      <c r="F38" s="21"/>
      <c r="G38" s="20"/>
      <c r="H38" s="20"/>
      <c r="I38" s="20"/>
      <c r="J38" s="19"/>
      <c r="K38" s="21"/>
      <c r="L38" s="24"/>
      <c r="M38" s="18">
        <v>160</v>
      </c>
      <c r="N38" s="18">
        <v>160</v>
      </c>
      <c r="O38" s="18">
        <v>160</v>
      </c>
      <c r="P38" s="19">
        <v>125.13869</v>
      </c>
      <c r="Q38" s="20">
        <v>131.43944</v>
      </c>
      <c r="R38" s="21">
        <v>123.04935</v>
      </c>
      <c r="S38" s="20">
        <v>0.329635500907898</v>
      </c>
      <c r="T38" s="20">
        <v>0.346232682466507</v>
      </c>
      <c r="U38" s="20">
        <v>131.439437866211</v>
      </c>
      <c r="V38" s="19">
        <v>0</v>
      </c>
      <c r="W38" s="21">
        <v>0</v>
      </c>
      <c r="X38" s="24">
        <v>5622.65576171875</v>
      </c>
      <c r="Y38" s="18"/>
      <c r="Z38" s="18"/>
      <c r="AA38" s="18"/>
      <c r="AB38" s="19"/>
      <c r="AC38" s="20"/>
      <c r="AD38" s="21"/>
      <c r="AE38" s="20"/>
      <c r="AF38" s="20"/>
      <c r="AG38" s="20"/>
      <c r="AH38" s="19"/>
      <c r="AI38" s="21"/>
      <c r="AJ38" s="24"/>
      <c r="AK38" s="18"/>
      <c r="AL38" s="18"/>
      <c r="AM38" s="18"/>
      <c r="AN38" s="19"/>
      <c r="AO38" s="20"/>
      <c r="AP38" s="21"/>
      <c r="AQ38" s="20"/>
      <c r="AR38" s="20"/>
      <c r="AS38" s="20"/>
      <c r="AT38" s="19"/>
      <c r="AU38" s="21"/>
      <c r="AV38" s="24"/>
    </row>
    <row r="39" ht="15" spans="1:48">
      <c r="A39" s="18"/>
      <c r="B39" s="18"/>
      <c r="C39" s="18"/>
      <c r="D39" s="19"/>
      <c r="E39" s="20"/>
      <c r="F39" s="21"/>
      <c r="G39" s="20"/>
      <c r="H39" s="20"/>
      <c r="I39" s="20"/>
      <c r="J39" s="19"/>
      <c r="K39" s="21"/>
      <c r="L39" s="24"/>
      <c r="M39" s="18">
        <v>176</v>
      </c>
      <c r="N39" s="18">
        <v>176</v>
      </c>
      <c r="O39" s="18">
        <v>176</v>
      </c>
      <c r="P39" s="19">
        <v>153.33151</v>
      </c>
      <c r="Q39" s="20">
        <v>161.20062</v>
      </c>
      <c r="R39" s="21">
        <v>150.34131</v>
      </c>
      <c r="S39" s="20">
        <v>0.329834967851639</v>
      </c>
      <c r="T39" s="20">
        <v>0.346762388944626</v>
      </c>
      <c r="U39" s="20">
        <v>161.200622558594</v>
      </c>
      <c r="V39" s="19">
        <v>0</v>
      </c>
      <c r="W39" s="21">
        <v>0</v>
      </c>
      <c r="X39" s="24">
        <v>5613.81982421875</v>
      </c>
      <c r="Y39" s="18"/>
      <c r="Z39" s="18"/>
      <c r="AA39" s="18"/>
      <c r="AB39" s="19"/>
      <c r="AC39" s="20"/>
      <c r="AD39" s="21"/>
      <c r="AE39" s="20"/>
      <c r="AF39" s="20"/>
      <c r="AG39" s="20"/>
      <c r="AH39" s="19"/>
      <c r="AI39" s="21"/>
      <c r="AJ39" s="24"/>
      <c r="AK39" s="18"/>
      <c r="AL39" s="18"/>
      <c r="AM39" s="18"/>
      <c r="AN39" s="19"/>
      <c r="AO39" s="20"/>
      <c r="AP39" s="21"/>
      <c r="AQ39" s="20"/>
      <c r="AR39" s="20"/>
      <c r="AS39" s="20"/>
      <c r="AT39" s="19"/>
      <c r="AU39" s="21"/>
      <c r="AV39" s="24"/>
    </row>
    <row r="40" ht="15" spans="1:48">
      <c r="A40" s="18"/>
      <c r="B40" s="18"/>
      <c r="C40" s="18"/>
      <c r="D40" s="19"/>
      <c r="E40" s="20"/>
      <c r="F40" s="21"/>
      <c r="G40" s="20"/>
      <c r="H40" s="20"/>
      <c r="I40" s="20"/>
      <c r="J40" s="19"/>
      <c r="K40" s="21"/>
      <c r="L40" s="24"/>
      <c r="M40" s="18">
        <v>192</v>
      </c>
      <c r="N40" s="18">
        <v>192</v>
      </c>
      <c r="O40" s="18">
        <v>192</v>
      </c>
      <c r="P40" s="19">
        <v>184.84035</v>
      </c>
      <c r="Q40" s="20">
        <v>194.32048</v>
      </c>
      <c r="R40" s="21">
        <v>180.77679</v>
      </c>
      <c r="S40" s="20">
        <v>0.330108821392059</v>
      </c>
      <c r="T40" s="20">
        <v>0.347039520740509</v>
      </c>
      <c r="U40" s="20">
        <v>194.32048034668</v>
      </c>
      <c r="V40" s="19">
        <v>0</v>
      </c>
      <c r="W40" s="21">
        <v>0</v>
      </c>
      <c r="X40" s="24">
        <v>5601.95703125</v>
      </c>
      <c r="Y40" s="18"/>
      <c r="Z40" s="18"/>
      <c r="AA40" s="18"/>
      <c r="AB40" s="19"/>
      <c r="AC40" s="20"/>
      <c r="AD40" s="21"/>
      <c r="AE40" s="20"/>
      <c r="AF40" s="20"/>
      <c r="AG40" s="20"/>
      <c r="AH40" s="19"/>
      <c r="AI40" s="21"/>
      <c r="AJ40" s="24"/>
      <c r="AK40" s="18"/>
      <c r="AL40" s="18"/>
      <c r="AM40" s="18"/>
      <c r="AN40" s="19"/>
      <c r="AO40" s="20"/>
      <c r="AP40" s="21"/>
      <c r="AQ40" s="20"/>
      <c r="AR40" s="20"/>
      <c r="AS40" s="20"/>
      <c r="AT40" s="19"/>
      <c r="AU40" s="21"/>
      <c r="AV40" s="24"/>
    </row>
    <row r="41" ht="15" spans="1:48">
      <c r="A41" s="18"/>
      <c r="B41" s="18"/>
      <c r="C41" s="18"/>
      <c r="D41" s="19"/>
      <c r="E41" s="20"/>
      <c r="F41" s="21"/>
      <c r="G41" s="20"/>
      <c r="H41" s="20"/>
      <c r="I41" s="20"/>
      <c r="J41" s="19"/>
      <c r="K41" s="21"/>
      <c r="L41" s="24"/>
      <c r="M41" s="18">
        <v>208</v>
      </c>
      <c r="N41" s="18">
        <v>208</v>
      </c>
      <c r="O41" s="18">
        <v>208</v>
      </c>
      <c r="P41" s="19">
        <v>219.66438</v>
      </c>
      <c r="Q41" s="20">
        <v>230.8127</v>
      </c>
      <c r="R41" s="21">
        <v>214.58513</v>
      </c>
      <c r="S41" s="20">
        <v>0.330291479825974</v>
      </c>
      <c r="T41" s="20">
        <v>0.347054302692413</v>
      </c>
      <c r="U41" s="20">
        <v>230.812698364258</v>
      </c>
      <c r="V41" s="19">
        <v>0</v>
      </c>
      <c r="W41" s="21">
        <v>0</v>
      </c>
      <c r="X41" s="24">
        <v>5594.126953125</v>
      </c>
      <c r="Y41" s="18"/>
      <c r="Z41" s="18"/>
      <c r="AA41" s="18"/>
      <c r="AB41" s="19"/>
      <c r="AC41" s="20"/>
      <c r="AD41" s="21"/>
      <c r="AE41" s="20"/>
      <c r="AF41" s="20"/>
      <c r="AG41" s="20"/>
      <c r="AH41" s="19"/>
      <c r="AI41" s="21"/>
      <c r="AJ41" s="24"/>
      <c r="AK41" s="18"/>
      <c r="AL41" s="18"/>
      <c r="AM41" s="18"/>
      <c r="AN41" s="19"/>
      <c r="AO41" s="20"/>
      <c r="AP41" s="21"/>
      <c r="AQ41" s="20"/>
      <c r="AR41" s="20"/>
      <c r="AS41" s="20"/>
      <c r="AT41" s="19"/>
      <c r="AU41" s="21"/>
      <c r="AV41" s="24"/>
    </row>
    <row r="42" ht="15" spans="1:48">
      <c r="A42" s="18"/>
      <c r="B42" s="18"/>
      <c r="C42" s="18"/>
      <c r="D42" s="19"/>
      <c r="E42" s="20"/>
      <c r="F42" s="21"/>
      <c r="G42" s="20"/>
      <c r="H42" s="20"/>
      <c r="I42" s="20"/>
      <c r="J42" s="19"/>
      <c r="K42" s="21"/>
      <c r="L42" s="24"/>
      <c r="M42" s="18">
        <v>224</v>
      </c>
      <c r="N42" s="18">
        <v>224</v>
      </c>
      <c r="O42" s="18">
        <v>224</v>
      </c>
      <c r="P42" s="19">
        <v>258.3812</v>
      </c>
      <c r="Q42" s="20">
        <v>271.46896</v>
      </c>
      <c r="R42" s="21">
        <v>251.95178</v>
      </c>
      <c r="S42" s="20">
        <v>0.330494433641434</v>
      </c>
      <c r="T42" s="20">
        <v>0.347234964370728</v>
      </c>
      <c r="U42" s="20">
        <v>271.468963623047</v>
      </c>
      <c r="V42" s="19">
        <v>0</v>
      </c>
      <c r="W42" s="21">
        <v>0</v>
      </c>
      <c r="X42" s="24">
        <v>5585.40283203125</v>
      </c>
      <c r="Y42" s="18"/>
      <c r="Z42" s="18"/>
      <c r="AA42" s="18"/>
      <c r="AB42" s="19"/>
      <c r="AC42" s="20"/>
      <c r="AD42" s="21"/>
      <c r="AE42" s="20"/>
      <c r="AF42" s="20"/>
      <c r="AG42" s="20"/>
      <c r="AH42" s="19"/>
      <c r="AI42" s="21"/>
      <c r="AJ42" s="24"/>
      <c r="AK42" s="18"/>
      <c r="AL42" s="18"/>
      <c r="AM42" s="18"/>
      <c r="AN42" s="19"/>
      <c r="AO42" s="20"/>
      <c r="AP42" s="21"/>
      <c r="AQ42" s="20"/>
      <c r="AR42" s="20"/>
      <c r="AS42" s="20"/>
      <c r="AT42" s="19"/>
      <c r="AU42" s="21"/>
      <c r="AV42" s="24"/>
    </row>
    <row r="43" ht="15" spans="1:48">
      <c r="A43" s="18"/>
      <c r="B43" s="18"/>
      <c r="C43" s="18"/>
      <c r="D43" s="19"/>
      <c r="E43" s="20"/>
      <c r="F43" s="21"/>
      <c r="G43" s="20"/>
      <c r="H43" s="20"/>
      <c r="I43" s="20"/>
      <c r="J43" s="19"/>
      <c r="K43" s="21"/>
      <c r="L43" s="24"/>
      <c r="M43" s="18">
        <v>240</v>
      </c>
      <c r="N43" s="18">
        <v>240</v>
      </c>
      <c r="O43" s="18">
        <v>240</v>
      </c>
      <c r="P43" s="19">
        <v>300.66159</v>
      </c>
      <c r="Q43" s="20">
        <v>316.05551</v>
      </c>
      <c r="R43" s="21">
        <v>293.06015</v>
      </c>
      <c r="S43" s="20">
        <v>0.330478250980377</v>
      </c>
      <c r="T43" s="20">
        <v>0.347398787736893</v>
      </c>
      <c r="U43" s="20">
        <v>316.055511474609</v>
      </c>
      <c r="V43" s="19">
        <v>0</v>
      </c>
      <c r="W43" s="21">
        <v>0</v>
      </c>
      <c r="X43" s="24">
        <v>5586.0576171875</v>
      </c>
      <c r="Y43" s="18"/>
      <c r="Z43" s="18"/>
      <c r="AA43" s="18"/>
      <c r="AB43" s="19"/>
      <c r="AC43" s="20"/>
      <c r="AD43" s="21"/>
      <c r="AE43" s="20"/>
      <c r="AF43" s="20"/>
      <c r="AG43" s="20"/>
      <c r="AH43" s="19"/>
      <c r="AI43" s="21"/>
      <c r="AJ43" s="24"/>
      <c r="AK43" s="18"/>
      <c r="AL43" s="18"/>
      <c r="AM43" s="18"/>
      <c r="AN43" s="19"/>
      <c r="AO43" s="20"/>
      <c r="AP43" s="21"/>
      <c r="AQ43" s="20"/>
      <c r="AR43" s="20"/>
      <c r="AS43" s="20"/>
      <c r="AT43" s="19"/>
      <c r="AU43" s="21"/>
      <c r="AV43" s="24"/>
    </row>
    <row r="44" ht="15" spans="1:48">
      <c r="A44" s="18"/>
      <c r="B44" s="18"/>
      <c r="C44" s="18"/>
      <c r="D44" s="19"/>
      <c r="E44" s="20"/>
      <c r="F44" s="21"/>
      <c r="G44" s="20"/>
      <c r="H44" s="20"/>
      <c r="I44" s="20"/>
      <c r="J44" s="19"/>
      <c r="K44" s="21"/>
      <c r="L44" s="24"/>
      <c r="M44" s="18">
        <v>255</v>
      </c>
      <c r="N44" s="18">
        <v>255</v>
      </c>
      <c r="O44" s="18">
        <v>255</v>
      </c>
      <c r="P44" s="19">
        <v>343.82242</v>
      </c>
      <c r="Q44" s="20">
        <v>361.45941</v>
      </c>
      <c r="R44" s="21">
        <v>334.35419</v>
      </c>
      <c r="S44" s="20">
        <v>0.330714225769043</v>
      </c>
      <c r="T44" s="20">
        <v>0.347678810358047</v>
      </c>
      <c r="U44" s="20">
        <v>361.459411621094</v>
      </c>
      <c r="V44" s="19">
        <v>0</v>
      </c>
      <c r="W44" s="21">
        <v>0</v>
      </c>
      <c r="X44" s="24">
        <v>5575.95166015625</v>
      </c>
      <c r="Y44" s="18"/>
      <c r="Z44" s="18"/>
      <c r="AA44" s="18"/>
      <c r="AB44" s="19"/>
      <c r="AC44" s="20"/>
      <c r="AD44" s="21"/>
      <c r="AE44" s="20"/>
      <c r="AF44" s="20"/>
      <c r="AG44" s="20"/>
      <c r="AH44" s="19"/>
      <c r="AI44" s="21"/>
      <c r="AJ44" s="24"/>
      <c r="AK44" s="18"/>
      <c r="AL44" s="18"/>
      <c r="AM44" s="18"/>
      <c r="AN44" s="19"/>
      <c r="AO44" s="20"/>
      <c r="AP44" s="21"/>
      <c r="AQ44" s="20"/>
      <c r="AR44" s="20"/>
      <c r="AS44" s="20"/>
      <c r="AT44" s="19"/>
      <c r="AU44" s="21"/>
      <c r="AV44" s="24"/>
    </row>
    <row r="45" ht="15" spans="1:48">
      <c r="A45" s="18"/>
      <c r="B45" s="18"/>
      <c r="C45" s="18"/>
      <c r="D45" s="19"/>
      <c r="E45" s="20"/>
      <c r="F45" s="21"/>
      <c r="G45" s="20"/>
      <c r="H45" s="20"/>
      <c r="I45" s="20"/>
      <c r="J45" s="19"/>
      <c r="K45" s="21"/>
      <c r="L45" s="24"/>
      <c r="M45" s="18"/>
      <c r="N45" s="18"/>
      <c r="O45" s="18"/>
      <c r="P45" s="19"/>
      <c r="Q45" s="20"/>
      <c r="R45" s="21"/>
      <c r="S45" s="20"/>
      <c r="T45" s="20"/>
      <c r="U45" s="20"/>
      <c r="V45" s="19"/>
      <c r="W45" s="21"/>
      <c r="X45" s="24"/>
      <c r="Y45" s="18"/>
      <c r="Z45" s="18"/>
      <c r="AA45" s="18"/>
      <c r="AB45" s="19"/>
      <c r="AC45" s="20"/>
      <c r="AD45" s="21"/>
      <c r="AE45" s="20"/>
      <c r="AF45" s="20"/>
      <c r="AG45" s="20"/>
      <c r="AH45" s="19"/>
      <c r="AI45" s="21"/>
      <c r="AJ45" s="24"/>
      <c r="AK45" s="18"/>
      <c r="AL45" s="18"/>
      <c r="AM45" s="18"/>
      <c r="AN45" s="19"/>
      <c r="AO45" s="20"/>
      <c r="AP45" s="21"/>
      <c r="AQ45" s="20"/>
      <c r="AR45" s="20"/>
      <c r="AS45" s="20"/>
      <c r="AT45" s="19"/>
      <c r="AU45" s="21"/>
      <c r="AV45" s="24"/>
    </row>
    <row r="46" ht="15" spans="1:48">
      <c r="A46" s="18"/>
      <c r="B46" s="18"/>
      <c r="C46" s="18"/>
      <c r="D46" s="19"/>
      <c r="E46" s="20"/>
      <c r="F46" s="21"/>
      <c r="G46" s="20"/>
      <c r="H46" s="20"/>
      <c r="I46" s="20"/>
      <c r="J46" s="19"/>
      <c r="K46" s="21"/>
      <c r="L46" s="24"/>
      <c r="M46" s="18"/>
      <c r="N46" s="18"/>
      <c r="O46" s="18"/>
      <c r="P46" s="19"/>
      <c r="Q46" s="20"/>
      <c r="R46" s="21"/>
      <c r="S46" s="20"/>
      <c r="T46" s="20"/>
      <c r="U46" s="20"/>
      <c r="V46" s="19"/>
      <c r="W46" s="21"/>
      <c r="X46" s="24"/>
      <c r="Y46" s="18"/>
      <c r="Z46" s="18"/>
      <c r="AA46" s="18"/>
      <c r="AB46" s="19"/>
      <c r="AC46" s="20"/>
      <c r="AD46" s="21"/>
      <c r="AE46" s="20"/>
      <c r="AF46" s="20"/>
      <c r="AG46" s="20"/>
      <c r="AH46" s="19"/>
      <c r="AI46" s="21"/>
      <c r="AJ46" s="24"/>
      <c r="AK46" s="18"/>
      <c r="AL46" s="18"/>
      <c r="AM46" s="18"/>
      <c r="AN46" s="19"/>
      <c r="AO46" s="20"/>
      <c r="AP46" s="21"/>
      <c r="AQ46" s="20"/>
      <c r="AR46" s="20"/>
      <c r="AS46" s="20"/>
      <c r="AT46" s="19"/>
      <c r="AU46" s="21"/>
      <c r="AV46" s="24"/>
    </row>
    <row r="47" ht="15" spans="1:48">
      <c r="A47" s="18"/>
      <c r="B47" s="18"/>
      <c r="C47" s="18"/>
      <c r="D47" s="19"/>
      <c r="E47" s="20"/>
      <c r="F47" s="21"/>
      <c r="G47" s="20"/>
      <c r="H47" s="20"/>
      <c r="I47" s="20"/>
      <c r="J47" s="19"/>
      <c r="K47" s="21"/>
      <c r="L47" s="24"/>
      <c r="M47" s="18"/>
      <c r="N47" s="18"/>
      <c r="O47" s="18"/>
      <c r="P47" s="19"/>
      <c r="Q47" s="20"/>
      <c r="R47" s="21"/>
      <c r="S47" s="20"/>
      <c r="T47" s="20"/>
      <c r="U47" s="20"/>
      <c r="V47" s="19"/>
      <c r="W47" s="21"/>
      <c r="X47" s="24"/>
      <c r="Y47" s="18"/>
      <c r="Z47" s="18"/>
      <c r="AA47" s="18"/>
      <c r="AB47" s="19"/>
      <c r="AC47" s="20"/>
      <c r="AD47" s="21"/>
      <c r="AE47" s="20"/>
      <c r="AF47" s="20"/>
      <c r="AG47" s="20"/>
      <c r="AH47" s="19"/>
      <c r="AI47" s="21"/>
      <c r="AJ47" s="24"/>
      <c r="AK47" s="18"/>
      <c r="AL47" s="18"/>
      <c r="AM47" s="18"/>
      <c r="AN47" s="19"/>
      <c r="AO47" s="20"/>
      <c r="AP47" s="21"/>
      <c r="AQ47" s="20"/>
      <c r="AR47" s="20"/>
      <c r="AS47" s="20"/>
      <c r="AT47" s="19"/>
      <c r="AU47" s="21"/>
      <c r="AV47" s="24"/>
    </row>
    <row r="48" ht="15" spans="1:48">
      <c r="A48" s="18"/>
      <c r="B48" s="18"/>
      <c r="C48" s="18"/>
      <c r="D48" s="19"/>
      <c r="E48" s="20"/>
      <c r="F48" s="21"/>
      <c r="G48" s="20"/>
      <c r="H48" s="20"/>
      <c r="I48" s="20"/>
      <c r="J48" s="19"/>
      <c r="K48" s="21"/>
      <c r="L48" s="24"/>
      <c r="M48" s="18"/>
      <c r="N48" s="18"/>
      <c r="O48" s="18"/>
      <c r="P48" s="19"/>
      <c r="Q48" s="20"/>
      <c r="R48" s="21"/>
      <c r="S48" s="20"/>
      <c r="T48" s="20"/>
      <c r="U48" s="20"/>
      <c r="V48" s="19"/>
      <c r="W48" s="21"/>
      <c r="X48" s="24"/>
      <c r="Y48" s="18"/>
      <c r="Z48" s="18"/>
      <c r="AA48" s="18"/>
      <c r="AB48" s="19"/>
      <c r="AC48" s="20"/>
      <c r="AD48" s="21"/>
      <c r="AE48" s="20"/>
      <c r="AF48" s="20"/>
      <c r="AG48" s="20"/>
      <c r="AH48" s="19"/>
      <c r="AI48" s="21"/>
      <c r="AJ48" s="24"/>
      <c r="AK48" s="18"/>
      <c r="AL48" s="18"/>
      <c r="AM48" s="18"/>
      <c r="AN48" s="19"/>
      <c r="AO48" s="20"/>
      <c r="AP48" s="21"/>
      <c r="AQ48" s="20"/>
      <c r="AR48" s="20"/>
      <c r="AS48" s="20"/>
      <c r="AT48" s="19"/>
      <c r="AU48" s="21"/>
      <c r="AV48" s="24"/>
    </row>
    <row r="49" ht="15" spans="1:48">
      <c r="A49" s="18"/>
      <c r="B49" s="18"/>
      <c r="C49" s="18"/>
      <c r="D49" s="19"/>
      <c r="E49" s="20"/>
      <c r="F49" s="21"/>
      <c r="G49" s="20"/>
      <c r="H49" s="20"/>
      <c r="I49" s="20"/>
      <c r="J49" s="19"/>
      <c r="K49" s="21"/>
      <c r="L49" s="24"/>
      <c r="M49" s="18"/>
      <c r="N49" s="18"/>
      <c r="O49" s="18"/>
      <c r="P49" s="19"/>
      <c r="Q49" s="20"/>
      <c r="R49" s="21"/>
      <c r="S49" s="20"/>
      <c r="T49" s="20"/>
      <c r="U49" s="20"/>
      <c r="V49" s="19"/>
      <c r="W49" s="21"/>
      <c r="X49" s="24"/>
      <c r="Y49" s="18"/>
      <c r="Z49" s="18"/>
      <c r="AA49" s="18"/>
      <c r="AB49" s="19"/>
      <c r="AC49" s="20"/>
      <c r="AD49" s="21"/>
      <c r="AE49" s="20"/>
      <c r="AF49" s="20"/>
      <c r="AG49" s="20"/>
      <c r="AH49" s="19"/>
      <c r="AI49" s="21"/>
      <c r="AJ49" s="24"/>
      <c r="AK49" s="18"/>
      <c r="AL49" s="18"/>
      <c r="AM49" s="18"/>
      <c r="AN49" s="19"/>
      <c r="AO49" s="20"/>
      <c r="AP49" s="21"/>
      <c r="AQ49" s="20"/>
      <c r="AR49" s="20"/>
      <c r="AS49" s="20"/>
      <c r="AT49" s="19"/>
      <c r="AU49" s="21"/>
      <c r="AV49" s="24"/>
    </row>
    <row r="50" ht="15" spans="1:48">
      <c r="A50" s="18"/>
      <c r="B50" s="18"/>
      <c r="C50" s="18"/>
      <c r="D50" s="19"/>
      <c r="E50" s="20"/>
      <c r="F50" s="21"/>
      <c r="G50" s="20"/>
      <c r="H50" s="20"/>
      <c r="I50" s="20"/>
      <c r="J50" s="19"/>
      <c r="K50" s="21"/>
      <c r="L50" s="24"/>
      <c r="M50" s="18"/>
      <c r="N50" s="18"/>
      <c r="O50" s="18"/>
      <c r="P50" s="19"/>
      <c r="Q50" s="20"/>
      <c r="R50" s="21"/>
      <c r="S50" s="20"/>
      <c r="T50" s="20"/>
      <c r="U50" s="20"/>
      <c r="V50" s="19"/>
      <c r="W50" s="21"/>
      <c r="X50" s="24"/>
      <c r="Y50" s="18"/>
      <c r="Z50" s="18"/>
      <c r="AA50" s="18"/>
      <c r="AB50" s="19"/>
      <c r="AC50" s="20"/>
      <c r="AD50" s="21"/>
      <c r="AE50" s="20"/>
      <c r="AF50" s="20"/>
      <c r="AG50" s="20"/>
      <c r="AH50" s="19"/>
      <c r="AI50" s="21"/>
      <c r="AJ50" s="24"/>
      <c r="AK50" s="18"/>
      <c r="AL50" s="18"/>
      <c r="AM50" s="18"/>
      <c r="AN50" s="19"/>
      <c r="AO50" s="20"/>
      <c r="AP50" s="21"/>
      <c r="AQ50" s="20"/>
      <c r="AR50" s="20"/>
      <c r="AS50" s="20"/>
      <c r="AT50" s="19"/>
      <c r="AU50" s="21"/>
      <c r="AV50" s="24"/>
    </row>
    <row r="51" ht="15" spans="1:48">
      <c r="A51" s="18"/>
      <c r="B51" s="18"/>
      <c r="C51" s="18"/>
      <c r="D51" s="19"/>
      <c r="E51" s="20"/>
      <c r="F51" s="21"/>
      <c r="G51" s="20"/>
      <c r="H51" s="20"/>
      <c r="I51" s="20"/>
      <c r="J51" s="19"/>
      <c r="K51" s="21"/>
      <c r="L51" s="24"/>
      <c r="M51" s="18"/>
      <c r="N51" s="18"/>
      <c r="O51" s="18"/>
      <c r="P51" s="19"/>
      <c r="Q51" s="20"/>
      <c r="R51" s="21"/>
      <c r="S51" s="20"/>
      <c r="T51" s="20"/>
      <c r="U51" s="20"/>
      <c r="V51" s="19"/>
      <c r="W51" s="21"/>
      <c r="X51" s="24"/>
      <c r="Y51" s="18"/>
      <c r="Z51" s="18"/>
      <c r="AA51" s="18"/>
      <c r="AB51" s="19"/>
      <c r="AC51" s="20"/>
      <c r="AD51" s="21"/>
      <c r="AE51" s="20"/>
      <c r="AF51" s="20"/>
      <c r="AG51" s="20"/>
      <c r="AH51" s="19"/>
      <c r="AI51" s="21"/>
      <c r="AJ51" s="24"/>
      <c r="AK51" s="18"/>
      <c r="AL51" s="18"/>
      <c r="AM51" s="18"/>
      <c r="AN51" s="19"/>
      <c r="AO51" s="20"/>
      <c r="AP51" s="21"/>
      <c r="AQ51" s="20"/>
      <c r="AR51" s="20"/>
      <c r="AS51" s="20"/>
      <c r="AT51" s="19"/>
      <c r="AU51" s="21"/>
      <c r="AV51" s="24"/>
    </row>
    <row r="52" ht="15" spans="1:48">
      <c r="A52" s="18"/>
      <c r="B52" s="18"/>
      <c r="C52" s="18"/>
      <c r="D52" s="19"/>
      <c r="E52" s="20"/>
      <c r="F52" s="21"/>
      <c r="G52" s="20"/>
      <c r="H52" s="20"/>
      <c r="I52" s="20"/>
      <c r="J52" s="19"/>
      <c r="K52" s="21"/>
      <c r="L52" s="24"/>
      <c r="M52" s="18"/>
      <c r="N52" s="18"/>
      <c r="O52" s="18"/>
      <c r="P52" s="19"/>
      <c r="Q52" s="20"/>
      <c r="R52" s="21"/>
      <c r="S52" s="20"/>
      <c r="T52" s="20"/>
      <c r="U52" s="20"/>
      <c r="V52" s="19"/>
      <c r="W52" s="21"/>
      <c r="X52" s="24"/>
      <c r="Y52" s="18"/>
      <c r="Z52" s="18"/>
      <c r="AA52" s="18"/>
      <c r="AB52" s="19"/>
      <c r="AC52" s="20"/>
      <c r="AD52" s="21"/>
      <c r="AE52" s="20"/>
      <c r="AF52" s="20"/>
      <c r="AG52" s="20"/>
      <c r="AH52" s="19"/>
      <c r="AI52" s="21"/>
      <c r="AJ52" s="24"/>
      <c r="AK52" s="18"/>
      <c r="AL52" s="18"/>
      <c r="AM52" s="18"/>
      <c r="AN52" s="19"/>
      <c r="AO52" s="20"/>
      <c r="AP52" s="21"/>
      <c r="AQ52" s="20"/>
      <c r="AR52" s="20"/>
      <c r="AS52" s="20"/>
      <c r="AT52" s="19"/>
      <c r="AU52" s="21"/>
      <c r="AV52" s="24"/>
    </row>
    <row r="53" ht="15" spans="1:48">
      <c r="A53" s="18"/>
      <c r="B53" s="18"/>
      <c r="C53" s="18"/>
      <c r="D53" s="19"/>
      <c r="E53" s="20"/>
      <c r="F53" s="21"/>
      <c r="G53" s="20"/>
      <c r="H53" s="20"/>
      <c r="I53" s="20"/>
      <c r="J53" s="19"/>
      <c r="K53" s="21"/>
      <c r="L53" s="24"/>
      <c r="M53" s="18"/>
      <c r="N53" s="18"/>
      <c r="O53" s="18"/>
      <c r="P53" s="19"/>
      <c r="Q53" s="20"/>
      <c r="R53" s="21"/>
      <c r="S53" s="20"/>
      <c r="T53" s="20"/>
      <c r="U53" s="20"/>
      <c r="V53" s="19"/>
      <c r="W53" s="21"/>
      <c r="X53" s="24"/>
      <c r="Y53" s="18"/>
      <c r="Z53" s="18"/>
      <c r="AA53" s="18"/>
      <c r="AB53" s="19"/>
      <c r="AC53" s="20"/>
      <c r="AD53" s="21"/>
      <c r="AE53" s="20"/>
      <c r="AF53" s="20"/>
      <c r="AG53" s="20"/>
      <c r="AH53" s="19"/>
      <c r="AI53" s="21"/>
      <c r="AJ53" s="24"/>
      <c r="AK53" s="18"/>
      <c r="AL53" s="18"/>
      <c r="AM53" s="18"/>
      <c r="AN53" s="19"/>
      <c r="AO53" s="20"/>
      <c r="AP53" s="21"/>
      <c r="AQ53" s="20"/>
      <c r="AR53" s="20"/>
      <c r="AS53" s="20"/>
      <c r="AT53" s="19"/>
      <c r="AU53" s="21"/>
      <c r="AV53" s="24"/>
    </row>
    <row r="54" ht="15" spans="1:48">
      <c r="A54" s="18"/>
      <c r="B54" s="18"/>
      <c r="C54" s="18"/>
      <c r="D54" s="19"/>
      <c r="E54" s="20"/>
      <c r="F54" s="21"/>
      <c r="G54" s="20"/>
      <c r="H54" s="20"/>
      <c r="I54" s="20"/>
      <c r="J54" s="19"/>
      <c r="K54" s="21"/>
      <c r="L54" s="24"/>
      <c r="M54" s="18"/>
      <c r="N54" s="18"/>
      <c r="O54" s="18"/>
      <c r="P54" s="19"/>
      <c r="Q54" s="20"/>
      <c r="R54" s="21"/>
      <c r="S54" s="20"/>
      <c r="T54" s="20"/>
      <c r="U54" s="20"/>
      <c r="V54" s="19"/>
      <c r="W54" s="21"/>
      <c r="X54" s="24"/>
      <c r="Y54" s="18"/>
      <c r="Z54" s="18"/>
      <c r="AA54" s="18"/>
      <c r="AB54" s="19"/>
      <c r="AC54" s="20"/>
      <c r="AD54" s="21"/>
      <c r="AE54" s="20"/>
      <c r="AF54" s="20"/>
      <c r="AG54" s="20"/>
      <c r="AH54" s="19"/>
      <c r="AI54" s="21"/>
      <c r="AJ54" s="24"/>
      <c r="AK54" s="18"/>
      <c r="AL54" s="18"/>
      <c r="AM54" s="18"/>
      <c r="AN54" s="19"/>
      <c r="AO54" s="20"/>
      <c r="AP54" s="21"/>
      <c r="AQ54" s="20"/>
      <c r="AR54" s="20"/>
      <c r="AS54" s="20"/>
      <c r="AT54" s="19"/>
      <c r="AU54" s="21"/>
      <c r="AV54" s="24"/>
    </row>
    <row r="55" ht="15" spans="1:48">
      <c r="A55" s="18"/>
      <c r="B55" s="18"/>
      <c r="C55" s="18"/>
      <c r="D55" s="19"/>
      <c r="E55" s="20"/>
      <c r="F55" s="21"/>
      <c r="G55" s="20"/>
      <c r="H55" s="20"/>
      <c r="I55" s="20"/>
      <c r="J55" s="19"/>
      <c r="K55" s="21"/>
      <c r="L55" s="24"/>
      <c r="M55" s="18"/>
      <c r="N55" s="18"/>
      <c r="O55" s="18"/>
      <c r="P55" s="19"/>
      <c r="Q55" s="20"/>
      <c r="R55" s="21"/>
      <c r="S55" s="20"/>
      <c r="T55" s="20"/>
      <c r="U55" s="20"/>
      <c r="V55" s="19"/>
      <c r="W55" s="21"/>
      <c r="X55" s="24"/>
      <c r="Y55" s="18"/>
      <c r="Z55" s="18"/>
      <c r="AA55" s="18"/>
      <c r="AB55" s="19"/>
      <c r="AC55" s="20"/>
      <c r="AD55" s="21"/>
      <c r="AE55" s="20"/>
      <c r="AF55" s="20"/>
      <c r="AG55" s="20"/>
      <c r="AH55" s="19"/>
      <c r="AI55" s="21"/>
      <c r="AJ55" s="24"/>
      <c r="AK55" s="18"/>
      <c r="AL55" s="18"/>
      <c r="AM55" s="18"/>
      <c r="AN55" s="19"/>
      <c r="AO55" s="20"/>
      <c r="AP55" s="21"/>
      <c r="AQ55" s="20"/>
      <c r="AR55" s="20"/>
      <c r="AS55" s="20"/>
      <c r="AT55" s="19"/>
      <c r="AU55" s="21"/>
      <c r="AV55" s="24"/>
    </row>
    <row r="56" ht="15" spans="1:48">
      <c r="A56" s="18"/>
      <c r="B56" s="18"/>
      <c r="C56" s="18"/>
      <c r="D56" s="19"/>
      <c r="E56" s="20"/>
      <c r="F56" s="21"/>
      <c r="G56" s="20"/>
      <c r="H56" s="20"/>
      <c r="I56" s="20"/>
      <c r="J56" s="19"/>
      <c r="K56" s="21"/>
      <c r="L56" s="24"/>
      <c r="M56" s="18"/>
      <c r="N56" s="18"/>
      <c r="O56" s="18"/>
      <c r="P56" s="19"/>
      <c r="Q56" s="20"/>
      <c r="R56" s="21"/>
      <c r="S56" s="20"/>
      <c r="T56" s="20"/>
      <c r="U56" s="20"/>
      <c r="V56" s="19"/>
      <c r="W56" s="21"/>
      <c r="X56" s="24"/>
      <c r="Y56" s="18"/>
      <c r="Z56" s="18"/>
      <c r="AA56" s="18"/>
      <c r="AB56" s="19"/>
      <c r="AC56" s="20"/>
      <c r="AD56" s="21"/>
      <c r="AE56" s="20"/>
      <c r="AF56" s="20"/>
      <c r="AG56" s="20"/>
      <c r="AH56" s="19"/>
      <c r="AI56" s="21"/>
      <c r="AJ56" s="24"/>
      <c r="AK56" s="18"/>
      <c r="AL56" s="18"/>
      <c r="AM56" s="18"/>
      <c r="AN56" s="19"/>
      <c r="AO56" s="20"/>
      <c r="AP56" s="21"/>
      <c r="AQ56" s="20"/>
      <c r="AR56" s="20"/>
      <c r="AS56" s="20"/>
      <c r="AT56" s="19"/>
      <c r="AU56" s="21"/>
      <c r="AV56" s="24"/>
    </row>
    <row r="57" ht="15" spans="1:48">
      <c r="A57" s="18"/>
      <c r="B57" s="18"/>
      <c r="C57" s="18"/>
      <c r="D57" s="19"/>
      <c r="E57" s="20"/>
      <c r="F57" s="21"/>
      <c r="G57" s="20"/>
      <c r="H57" s="20"/>
      <c r="I57" s="20"/>
      <c r="J57" s="19"/>
      <c r="K57" s="21"/>
      <c r="L57" s="24"/>
      <c r="M57" s="18"/>
      <c r="N57" s="18"/>
      <c r="O57" s="18"/>
      <c r="P57" s="19"/>
      <c r="Q57" s="20"/>
      <c r="R57" s="21"/>
      <c r="S57" s="20"/>
      <c r="T57" s="20"/>
      <c r="U57" s="20"/>
      <c r="V57" s="19"/>
      <c r="W57" s="21"/>
      <c r="X57" s="24"/>
      <c r="Y57" s="18"/>
      <c r="Z57" s="18"/>
      <c r="AA57" s="18"/>
      <c r="AB57" s="19"/>
      <c r="AC57" s="20"/>
      <c r="AD57" s="21"/>
      <c r="AE57" s="20"/>
      <c r="AF57" s="20"/>
      <c r="AG57" s="20"/>
      <c r="AH57" s="19"/>
      <c r="AI57" s="21"/>
      <c r="AJ57" s="24"/>
      <c r="AK57" s="18"/>
      <c r="AL57" s="18"/>
      <c r="AM57" s="18"/>
      <c r="AN57" s="19"/>
      <c r="AO57" s="20"/>
      <c r="AP57" s="21"/>
      <c r="AQ57" s="20"/>
      <c r="AR57" s="20"/>
      <c r="AS57" s="20"/>
      <c r="AT57" s="19"/>
      <c r="AU57" s="21"/>
      <c r="AV57" s="24"/>
    </row>
    <row r="58" ht="15" spans="1:48">
      <c r="A58" s="18"/>
      <c r="B58" s="18"/>
      <c r="C58" s="18"/>
      <c r="D58" s="19"/>
      <c r="E58" s="20"/>
      <c r="F58" s="21"/>
      <c r="G58" s="20"/>
      <c r="H58" s="20"/>
      <c r="I58" s="20"/>
      <c r="J58" s="19"/>
      <c r="K58" s="21"/>
      <c r="L58" s="24"/>
      <c r="M58" s="18"/>
      <c r="N58" s="18"/>
      <c r="O58" s="18"/>
      <c r="P58" s="19"/>
      <c r="Q58" s="20"/>
      <c r="R58" s="21"/>
      <c r="S58" s="20"/>
      <c r="T58" s="20"/>
      <c r="U58" s="20"/>
      <c r="V58" s="19"/>
      <c r="W58" s="21"/>
      <c r="X58" s="24"/>
      <c r="Y58" s="18"/>
      <c r="Z58" s="18"/>
      <c r="AA58" s="18"/>
      <c r="AB58" s="19"/>
      <c r="AC58" s="20"/>
      <c r="AD58" s="21"/>
      <c r="AE58" s="20"/>
      <c r="AF58" s="20"/>
      <c r="AG58" s="20"/>
      <c r="AH58" s="19"/>
      <c r="AI58" s="21"/>
      <c r="AJ58" s="24"/>
      <c r="AK58" s="18"/>
      <c r="AL58" s="18"/>
      <c r="AM58" s="18"/>
      <c r="AN58" s="19"/>
      <c r="AO58" s="20"/>
      <c r="AP58" s="21"/>
      <c r="AQ58" s="20"/>
      <c r="AR58" s="20"/>
      <c r="AS58" s="20"/>
      <c r="AT58" s="19"/>
      <c r="AU58" s="21"/>
      <c r="AV58" s="24"/>
    </row>
    <row r="59" ht="15" spans="1:48">
      <c r="A59" s="18"/>
      <c r="B59" s="18"/>
      <c r="C59" s="18"/>
      <c r="D59" s="19"/>
      <c r="E59" s="20"/>
      <c r="F59" s="21"/>
      <c r="G59" s="20"/>
      <c r="H59" s="20"/>
      <c r="I59" s="20"/>
      <c r="J59" s="19"/>
      <c r="K59" s="21"/>
      <c r="L59" s="24"/>
      <c r="M59" s="18"/>
      <c r="N59" s="18"/>
      <c r="O59" s="18"/>
      <c r="P59" s="19"/>
      <c r="Q59" s="20"/>
      <c r="R59" s="21"/>
      <c r="S59" s="20"/>
      <c r="T59" s="20"/>
      <c r="U59" s="20"/>
      <c r="V59" s="19"/>
      <c r="W59" s="21"/>
      <c r="X59" s="24"/>
      <c r="Y59" s="18"/>
      <c r="Z59" s="18"/>
      <c r="AA59" s="18"/>
      <c r="AB59" s="19"/>
      <c r="AC59" s="20"/>
      <c r="AD59" s="21"/>
      <c r="AE59" s="20"/>
      <c r="AF59" s="20"/>
      <c r="AG59" s="20"/>
      <c r="AH59" s="19"/>
      <c r="AI59" s="21"/>
      <c r="AJ59" s="24"/>
      <c r="AK59" s="18"/>
      <c r="AL59" s="18"/>
      <c r="AM59" s="18"/>
      <c r="AN59" s="19"/>
      <c r="AO59" s="20"/>
      <c r="AP59" s="21"/>
      <c r="AQ59" s="20"/>
      <c r="AR59" s="20"/>
      <c r="AS59" s="20"/>
      <c r="AT59" s="19"/>
      <c r="AU59" s="21"/>
      <c r="AV59" s="24"/>
    </row>
    <row r="60" ht="15" spans="1:48">
      <c r="A60" s="18"/>
      <c r="B60" s="18"/>
      <c r="C60" s="18"/>
      <c r="D60" s="19"/>
      <c r="E60" s="20"/>
      <c r="F60" s="21"/>
      <c r="G60" s="20"/>
      <c r="H60" s="20"/>
      <c r="I60" s="20"/>
      <c r="J60" s="19"/>
      <c r="K60" s="21"/>
      <c r="L60" s="24"/>
      <c r="M60" s="18"/>
      <c r="N60" s="18"/>
      <c r="O60" s="18"/>
      <c r="P60" s="19"/>
      <c r="Q60" s="20"/>
      <c r="R60" s="21"/>
      <c r="S60" s="20"/>
      <c r="T60" s="20"/>
      <c r="U60" s="20"/>
      <c r="V60" s="19"/>
      <c r="W60" s="21"/>
      <c r="X60" s="24"/>
      <c r="Y60" s="18"/>
      <c r="Z60" s="18"/>
      <c r="AA60" s="18"/>
      <c r="AB60" s="19"/>
      <c r="AC60" s="20"/>
      <c r="AD60" s="21"/>
      <c r="AE60" s="20"/>
      <c r="AF60" s="20"/>
      <c r="AG60" s="20"/>
      <c r="AH60" s="19"/>
      <c r="AI60" s="21"/>
      <c r="AJ60" s="24"/>
      <c r="AK60" s="18"/>
      <c r="AL60" s="18"/>
      <c r="AM60" s="18"/>
      <c r="AN60" s="19"/>
      <c r="AO60" s="20"/>
      <c r="AP60" s="21"/>
      <c r="AQ60" s="20"/>
      <c r="AR60" s="20"/>
      <c r="AS60" s="20"/>
      <c r="AT60" s="19"/>
      <c r="AU60" s="21"/>
      <c r="AV60" s="24"/>
    </row>
    <row r="61" ht="15" spans="1:48">
      <c r="A61" s="18"/>
      <c r="B61" s="18"/>
      <c r="C61" s="18"/>
      <c r="D61" s="19"/>
      <c r="E61" s="20"/>
      <c r="F61" s="21"/>
      <c r="G61" s="20"/>
      <c r="H61" s="20"/>
      <c r="I61" s="20"/>
      <c r="J61" s="19"/>
      <c r="K61" s="21"/>
      <c r="L61" s="24"/>
      <c r="M61" s="18"/>
      <c r="N61" s="18"/>
      <c r="O61" s="18"/>
      <c r="P61" s="19"/>
      <c r="Q61" s="20"/>
      <c r="R61" s="21"/>
      <c r="S61" s="20"/>
      <c r="T61" s="20"/>
      <c r="U61" s="20"/>
      <c r="V61" s="19"/>
      <c r="W61" s="21"/>
      <c r="X61" s="24"/>
      <c r="Y61" s="18"/>
      <c r="Z61" s="18"/>
      <c r="AA61" s="18"/>
      <c r="AB61" s="19"/>
      <c r="AC61" s="20"/>
      <c r="AD61" s="21"/>
      <c r="AE61" s="20"/>
      <c r="AF61" s="20"/>
      <c r="AG61" s="20"/>
      <c r="AH61" s="19"/>
      <c r="AI61" s="21"/>
      <c r="AJ61" s="24"/>
      <c r="AK61" s="18"/>
      <c r="AL61" s="18"/>
      <c r="AM61" s="18"/>
      <c r="AN61" s="19"/>
      <c r="AO61" s="20"/>
      <c r="AP61" s="21"/>
      <c r="AQ61" s="20"/>
      <c r="AR61" s="20"/>
      <c r="AS61" s="20"/>
      <c r="AT61" s="19"/>
      <c r="AU61" s="21"/>
      <c r="AV61" s="24"/>
    </row>
    <row r="62" ht="15" spans="1:48">
      <c r="A62" s="18"/>
      <c r="B62" s="18"/>
      <c r="C62" s="18"/>
      <c r="D62" s="19"/>
      <c r="E62" s="20"/>
      <c r="F62" s="21"/>
      <c r="G62" s="20"/>
      <c r="H62" s="20"/>
      <c r="I62" s="20"/>
      <c r="J62" s="19"/>
      <c r="K62" s="21"/>
      <c r="L62" s="24"/>
      <c r="M62" s="18"/>
      <c r="N62" s="18"/>
      <c r="O62" s="18"/>
      <c r="P62" s="19"/>
      <c r="Q62" s="20"/>
      <c r="R62" s="21"/>
      <c r="S62" s="20"/>
      <c r="T62" s="20"/>
      <c r="U62" s="20"/>
      <c r="V62" s="19"/>
      <c r="W62" s="21"/>
      <c r="X62" s="24"/>
      <c r="Y62" s="18"/>
      <c r="Z62" s="18"/>
      <c r="AA62" s="18"/>
      <c r="AB62" s="19"/>
      <c r="AC62" s="20"/>
      <c r="AD62" s="21"/>
      <c r="AE62" s="20"/>
      <c r="AF62" s="20"/>
      <c r="AG62" s="20"/>
      <c r="AH62" s="19"/>
      <c r="AI62" s="21"/>
      <c r="AJ62" s="24"/>
      <c r="AK62" s="18"/>
      <c r="AL62" s="18"/>
      <c r="AM62" s="18"/>
      <c r="AN62" s="19"/>
      <c r="AO62" s="20"/>
      <c r="AP62" s="21"/>
      <c r="AQ62" s="20"/>
      <c r="AR62" s="20"/>
      <c r="AS62" s="20"/>
      <c r="AT62" s="19"/>
      <c r="AU62" s="21"/>
      <c r="AV62" s="24"/>
    </row>
    <row r="63" ht="15" spans="1:48">
      <c r="A63" s="18"/>
      <c r="B63" s="18"/>
      <c r="C63" s="18"/>
      <c r="D63" s="19"/>
      <c r="E63" s="20"/>
      <c r="F63" s="21"/>
      <c r="G63" s="20"/>
      <c r="H63" s="20"/>
      <c r="I63" s="20"/>
      <c r="J63" s="19"/>
      <c r="K63" s="21"/>
      <c r="L63" s="24"/>
      <c r="M63" s="18"/>
      <c r="N63" s="18"/>
      <c r="O63" s="18"/>
      <c r="P63" s="19"/>
      <c r="Q63" s="20"/>
      <c r="R63" s="21"/>
      <c r="S63" s="20"/>
      <c r="T63" s="20"/>
      <c r="U63" s="20"/>
      <c r="V63" s="19"/>
      <c r="W63" s="21"/>
      <c r="X63" s="24"/>
      <c r="Y63" s="18"/>
      <c r="Z63" s="18"/>
      <c r="AA63" s="18"/>
      <c r="AB63" s="19"/>
      <c r="AC63" s="20"/>
      <c r="AD63" s="21"/>
      <c r="AE63" s="20"/>
      <c r="AF63" s="20"/>
      <c r="AG63" s="20"/>
      <c r="AH63" s="19"/>
      <c r="AI63" s="21"/>
      <c r="AJ63" s="24"/>
      <c r="AK63" s="18"/>
      <c r="AL63" s="18"/>
      <c r="AM63" s="18"/>
      <c r="AN63" s="19"/>
      <c r="AO63" s="20"/>
      <c r="AP63" s="21"/>
      <c r="AQ63" s="20"/>
      <c r="AR63" s="20"/>
      <c r="AS63" s="20"/>
      <c r="AT63" s="19"/>
      <c r="AU63" s="21"/>
      <c r="AV63" s="24"/>
    </row>
    <row r="64" ht="15" spans="1:48">
      <c r="A64" s="18"/>
      <c r="B64" s="18"/>
      <c r="C64" s="18"/>
      <c r="D64" s="19"/>
      <c r="E64" s="20"/>
      <c r="F64" s="21"/>
      <c r="G64" s="20"/>
      <c r="H64" s="20"/>
      <c r="I64" s="20"/>
      <c r="J64" s="19"/>
      <c r="K64" s="21"/>
      <c r="L64" s="24"/>
      <c r="M64" s="18"/>
      <c r="N64" s="18"/>
      <c r="O64" s="18"/>
      <c r="P64" s="19"/>
      <c r="Q64" s="20"/>
      <c r="R64" s="21"/>
      <c r="S64" s="20"/>
      <c r="T64" s="20"/>
      <c r="U64" s="20"/>
      <c r="V64" s="19"/>
      <c r="W64" s="21"/>
      <c r="X64" s="24"/>
      <c r="Y64" s="18"/>
      <c r="Z64" s="18"/>
      <c r="AA64" s="18"/>
      <c r="AB64" s="19"/>
      <c r="AC64" s="20"/>
      <c r="AD64" s="21"/>
      <c r="AE64" s="20"/>
      <c r="AF64" s="20"/>
      <c r="AG64" s="20"/>
      <c r="AH64" s="19"/>
      <c r="AI64" s="21"/>
      <c r="AJ64" s="24"/>
      <c r="AK64" s="18"/>
      <c r="AL64" s="18"/>
      <c r="AM64" s="18"/>
      <c r="AN64" s="19"/>
      <c r="AO64" s="20"/>
      <c r="AP64" s="21"/>
      <c r="AQ64" s="20"/>
      <c r="AR64" s="20"/>
      <c r="AS64" s="20"/>
      <c r="AT64" s="19"/>
      <c r="AU64" s="21"/>
      <c r="AV64" s="24"/>
    </row>
    <row r="65" ht="15.75" spans="1:48">
      <c r="A65" s="25"/>
      <c r="B65" s="25"/>
      <c r="C65" s="25"/>
      <c r="D65" s="26"/>
      <c r="E65" s="27"/>
      <c r="F65" s="28"/>
      <c r="G65" s="27"/>
      <c r="H65" s="27"/>
      <c r="I65" s="27"/>
      <c r="J65" s="26"/>
      <c r="K65" s="28"/>
      <c r="L65" s="29"/>
      <c r="M65" s="25"/>
      <c r="N65" s="25"/>
      <c r="O65" s="25"/>
      <c r="P65" s="26"/>
      <c r="Q65" s="27"/>
      <c r="R65" s="28"/>
      <c r="S65" s="27"/>
      <c r="T65" s="27"/>
      <c r="U65" s="27"/>
      <c r="V65" s="26"/>
      <c r="W65" s="28"/>
      <c r="X65" s="29"/>
      <c r="Y65" s="25"/>
      <c r="Z65" s="25"/>
      <c r="AA65" s="25"/>
      <c r="AB65" s="26"/>
      <c r="AC65" s="27"/>
      <c r="AD65" s="28"/>
      <c r="AE65" s="27"/>
      <c r="AF65" s="27"/>
      <c r="AG65" s="27"/>
      <c r="AH65" s="26"/>
      <c r="AI65" s="28"/>
      <c r="AJ65" s="29"/>
      <c r="AK65" s="25"/>
      <c r="AL65" s="25"/>
      <c r="AM65" s="25"/>
      <c r="AN65" s="26"/>
      <c r="AO65" s="27"/>
      <c r="AP65" s="28"/>
      <c r="AQ65" s="27"/>
      <c r="AR65" s="27"/>
      <c r="AS65" s="27"/>
      <c r="AT65" s="26"/>
      <c r="AU65" s="28"/>
      <c r="AV65" s="29"/>
    </row>
    <row r="66" spans="13:39">
      <c r="M66" s="5"/>
      <c r="N66" s="5"/>
      <c r="O66" s="5"/>
      <c r="Y66" s="5"/>
      <c r="Z66" s="5"/>
      <c r="AA66" s="5"/>
      <c r="AK66" s="5"/>
      <c r="AL66" s="5"/>
      <c r="AM66" s="5"/>
    </row>
  </sheetData>
  <mergeCells count="10">
    <mergeCell ref="A1:C1"/>
    <mergeCell ref="M1:O1"/>
    <mergeCell ref="A2:C2"/>
    <mergeCell ref="M2:O2"/>
    <mergeCell ref="Y2:AA2"/>
    <mergeCell ref="AK2:AM2"/>
    <mergeCell ref="A3:C3"/>
    <mergeCell ref="M3:O3"/>
    <mergeCell ref="Y3:AA3"/>
    <mergeCell ref="AK3:AM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1"/>
  <dimension ref="A1:BC37"/>
  <sheetViews>
    <sheetView zoomScale="90" zoomScaleNormal="90" workbookViewId="0">
      <selection activeCell="J45" sqref="J45"/>
    </sheetView>
  </sheetViews>
  <sheetFormatPr defaultColWidth="9" defaultRowHeight="11.5"/>
  <cols>
    <col min="1" max="1" width="18.33" customWidth="1"/>
  </cols>
  <sheetData>
    <row r="1" s="1" customFormat="1" spans="1:41">
      <c r="A1" s="1" t="s">
        <v>249</v>
      </c>
      <c r="AE1" s="2"/>
      <c r="AF1" s="2"/>
      <c r="AG1" s="2"/>
      <c r="AH1" s="2"/>
      <c r="AI1" s="2"/>
      <c r="AJ1" s="2"/>
      <c r="AK1" s="2"/>
      <c r="AL1" s="2"/>
      <c r="AM1" s="2"/>
      <c r="AN1" s="2"/>
      <c r="AO1" s="2"/>
    </row>
    <row r="2" s="1" customFormat="1" spans="1:55">
      <c r="A2" s="1" t="s">
        <v>250</v>
      </c>
      <c r="AB2" s="2"/>
      <c r="AC2" s="2"/>
      <c r="AD2" s="2"/>
      <c r="AE2" s="2"/>
      <c r="AF2" s="2"/>
      <c r="AG2" s="2"/>
      <c r="AP2" s="2"/>
      <c r="AQ2" s="2"/>
      <c r="AR2" s="2"/>
      <c r="AS2" s="2"/>
      <c r="AT2" s="2"/>
      <c r="BC2" s="2"/>
    </row>
    <row r="3" s="1" customFormat="1" spans="1:55">
      <c r="A3" s="1" t="s">
        <v>251</v>
      </c>
      <c r="AP3" s="2"/>
      <c r="AQ3" s="2"/>
      <c r="AR3" s="2"/>
      <c r="AS3" s="2"/>
      <c r="AT3" s="2"/>
      <c r="BC3" s="2"/>
    </row>
    <row r="4" s="1" customFormat="1" spans="1:55">
      <c r="A4" s="1" t="s">
        <v>230</v>
      </c>
      <c r="B4" s="1" t="s">
        <v>26</v>
      </c>
      <c r="C4" s="1" t="s">
        <v>27</v>
      </c>
      <c r="D4" s="1" t="s">
        <v>28</v>
      </c>
      <c r="E4" s="1" t="s">
        <v>231</v>
      </c>
      <c r="F4" s="2" t="s">
        <v>151</v>
      </c>
      <c r="G4" s="2" t="s">
        <v>151</v>
      </c>
      <c r="H4" s="2" t="s">
        <v>151</v>
      </c>
      <c r="I4" s="2"/>
      <c r="J4" s="2"/>
      <c r="K4" s="2"/>
      <c r="L4" s="2" t="s">
        <v>151</v>
      </c>
      <c r="M4" s="2" t="s">
        <v>151</v>
      </c>
      <c r="N4" s="2" t="s">
        <v>151</v>
      </c>
      <c r="O4" s="2"/>
      <c r="P4" s="2"/>
      <c r="Q4" s="2"/>
      <c r="R4" s="2"/>
      <c r="S4" s="2"/>
      <c r="T4" s="2"/>
      <c r="U4" s="2" t="s">
        <v>151</v>
      </c>
      <c r="V4" s="2" t="s">
        <v>151</v>
      </c>
      <c r="W4" s="2" t="s">
        <v>151</v>
      </c>
      <c r="AE4" s="2"/>
      <c r="AF4" s="2"/>
      <c r="AG4" s="2"/>
      <c r="AH4" s="2"/>
      <c r="AI4" s="2"/>
      <c r="AJ4" s="2"/>
      <c r="AK4" s="2"/>
      <c r="AL4" s="2"/>
      <c r="AM4" s="2"/>
      <c r="AN4" s="2"/>
      <c r="AO4" s="2"/>
      <c r="AP4" s="2"/>
      <c r="AQ4" s="2"/>
      <c r="AR4" s="2"/>
      <c r="AS4" s="2"/>
      <c r="AT4" s="2"/>
      <c r="BC4" s="2"/>
    </row>
    <row r="5" s="1" customFormat="1" spans="6:55">
      <c r="F5" s="1" t="s">
        <v>232</v>
      </c>
      <c r="G5" s="1" t="s">
        <v>233</v>
      </c>
      <c r="H5" s="1" t="s">
        <v>234</v>
      </c>
      <c r="I5" s="1" t="s">
        <v>235</v>
      </c>
      <c r="J5" s="1" t="s">
        <v>108</v>
      </c>
      <c r="K5" s="1" t="s">
        <v>109</v>
      </c>
      <c r="L5" s="2" t="s">
        <v>236</v>
      </c>
      <c r="M5" s="2" t="s">
        <v>237</v>
      </c>
      <c r="N5" s="2" t="s">
        <v>238</v>
      </c>
      <c r="O5" s="2" t="s">
        <v>239</v>
      </c>
      <c r="P5" s="2" t="s">
        <v>240</v>
      </c>
      <c r="Q5" s="2" t="s">
        <v>241</v>
      </c>
      <c r="R5" s="2" t="s">
        <v>23</v>
      </c>
      <c r="S5" s="2" t="s">
        <v>24</v>
      </c>
      <c r="T5" s="2" t="s">
        <v>25</v>
      </c>
      <c r="U5" s="2" t="s">
        <v>26</v>
      </c>
      <c r="V5" s="2" t="s">
        <v>27</v>
      </c>
      <c r="W5" s="2" t="s">
        <v>28</v>
      </c>
      <c r="AE5" s="2"/>
      <c r="AF5" s="2"/>
      <c r="AG5" s="2"/>
      <c r="AH5" s="2"/>
      <c r="AI5" s="2"/>
      <c r="AJ5" s="2"/>
      <c r="AK5" s="2"/>
      <c r="AL5" s="2"/>
      <c r="AM5" s="2"/>
      <c r="AN5" s="2"/>
      <c r="AO5" s="2"/>
      <c r="AP5" s="2"/>
      <c r="AQ5" s="2"/>
      <c r="AR5" s="2"/>
      <c r="AS5" s="2"/>
      <c r="AT5" s="2"/>
      <c r="BC5" s="2"/>
    </row>
    <row r="6" s="1" customFormat="1" ht="14.25" customHeight="1" spans="1:55">
      <c r="A6" s="3" t="s">
        <v>252</v>
      </c>
      <c r="B6" s="2" t="e">
        <f>U6</f>
        <v>#VALUE!</v>
      </c>
      <c r="C6" s="2" t="e">
        <f>V6</f>
        <v>#VALUE!</v>
      </c>
      <c r="D6" s="2" t="e">
        <f>W6</f>
        <v>#VALUE!</v>
      </c>
      <c r="E6" s="2" t="e">
        <f>SQRT((C6*C6)+(D6*D6))</f>
        <v>#VALUE!</v>
      </c>
      <c r="F6" s="2">
        <v>249</v>
      </c>
      <c r="G6" s="2">
        <v>242</v>
      </c>
      <c r="H6" s="2">
        <v>238</v>
      </c>
      <c r="I6" s="2">
        <f>IF((F6/255)&lt;=0.03928,(F6/255)/12.92,(((F6/255)+0.055)/1.055)^2.4)</f>
        <v>0.9473065367332</v>
      </c>
      <c r="J6" s="2">
        <f>IF((G6/255)&lt;=0.03928,(G6/255)/12.92,(((G6/255)+0.055)/1.055)^2.4)</f>
        <v>0.887923117881966</v>
      </c>
      <c r="K6" s="2">
        <f>IF((H6/255)&lt;=0.03928,(H6/255)/12.92,(((H6/255)+0.055)/1.055)^2.4)</f>
        <v>0.854992608124234</v>
      </c>
      <c r="L6" s="4" t="e">
        <f t="array" ref="L6:N6">TRANSPOSE(MMULT(R$3:T$5,TRANSPOSE(I6:K6)))</f>
        <v>#VALUE!</v>
      </c>
      <c r="M6" s="4" t="e">
        <v>#VALUE!</v>
      </c>
      <c r="N6" s="4" t="e">
        <v>#VALUE!</v>
      </c>
      <c r="O6" s="2" t="e">
        <f t="shared" ref="O6:Q37" si="0">L6/L$18</f>
        <v>#VALUE!</v>
      </c>
      <c r="P6" s="2" t="e">
        <f t="shared" si="0"/>
        <v>#VALUE!</v>
      </c>
      <c r="Q6" s="2" t="e">
        <f t="shared" si="0"/>
        <v>#VALUE!</v>
      </c>
      <c r="R6" s="2" t="e">
        <f>IF(O6&lt;=0.008856,(7.787*O6)+16/116,O6^(1/3))</f>
        <v>#VALUE!</v>
      </c>
      <c r="S6" s="2" t="e">
        <f>IF(P6&lt;=0.008856,(7.787*P6)+16/116,P6^(1/3))</f>
        <v>#VALUE!</v>
      </c>
      <c r="T6" s="2" t="e">
        <f>IF(Q6&lt;=0.008856,(7.787*Q6)+16/116,Q6^(1/3))</f>
        <v>#VALUE!</v>
      </c>
      <c r="U6" s="2" t="e">
        <f>100*IF(P6&lt;=0.008856,9.033*P6,(1.16*(P6^(1/3)))-0.16)</f>
        <v>#VALUE!</v>
      </c>
      <c r="V6" s="2" t="e">
        <f>500*(R6-S6)</f>
        <v>#VALUE!</v>
      </c>
      <c r="W6" s="2" t="e">
        <f>200*(S6-T6)</f>
        <v>#VALUE!</v>
      </c>
      <c r="AE6" s="2"/>
      <c r="AF6" s="2"/>
      <c r="AG6" s="2"/>
      <c r="AH6" s="2"/>
      <c r="AI6" s="2"/>
      <c r="AJ6" s="2"/>
      <c r="AK6" s="2"/>
      <c r="AL6" s="2"/>
      <c r="AM6" s="2"/>
      <c r="AN6" s="2"/>
      <c r="AO6" s="2"/>
      <c r="AP6" s="2"/>
      <c r="AQ6" s="2"/>
      <c r="AR6" s="2"/>
      <c r="AS6" s="2"/>
      <c r="AT6" s="2"/>
      <c r="BC6" s="2"/>
    </row>
    <row r="7" s="1" customFormat="1" spans="1:55">
      <c r="A7" s="3" t="s">
        <v>253</v>
      </c>
      <c r="B7" s="2" t="e">
        <f t="shared" ref="B7:D29" si="1">U7</f>
        <v>#VALUE!</v>
      </c>
      <c r="C7" s="2" t="e">
        <f t="shared" si="1"/>
        <v>#VALUE!</v>
      </c>
      <c r="D7" s="2" t="e">
        <f t="shared" si="1"/>
        <v>#VALUE!</v>
      </c>
      <c r="E7" s="2" t="e">
        <f t="shared" ref="E7:E37" si="2">SQRT((C7*C7)+(D7*D7))</f>
        <v>#VALUE!</v>
      </c>
      <c r="F7" s="2">
        <v>202</v>
      </c>
      <c r="G7" s="2">
        <v>198</v>
      </c>
      <c r="H7" s="2">
        <v>195</v>
      </c>
      <c r="I7" s="2">
        <f t="shared" ref="I7:K35" si="3">IF((F7/255)&lt;=0.03928,(F7/255)/12.92,(((F7/255)+0.055)/1.055)^2.4)</f>
        <v>0.590618840919337</v>
      </c>
      <c r="J7" s="2">
        <f t="shared" si="3"/>
        <v>0.564711505704929</v>
      </c>
      <c r="K7" s="2">
        <f t="shared" si="3"/>
        <v>0.545724461370187</v>
      </c>
      <c r="L7" s="4" t="e">
        <f t="array" ref="L7:N7">TRANSPOSE(MMULT(R$3:T$5,TRANSPOSE(I7:K7)))</f>
        <v>#VALUE!</v>
      </c>
      <c r="M7" s="4" t="e">
        <v>#VALUE!</v>
      </c>
      <c r="N7" s="4" t="e">
        <v>#VALUE!</v>
      </c>
      <c r="O7" s="2" t="e">
        <f t="shared" si="0"/>
        <v>#VALUE!</v>
      </c>
      <c r="P7" s="2" t="e">
        <f t="shared" si="0"/>
        <v>#VALUE!</v>
      </c>
      <c r="Q7" s="2" t="e">
        <f t="shared" si="0"/>
        <v>#VALUE!</v>
      </c>
      <c r="R7" s="2" t="e">
        <f t="shared" ref="R7:T35" si="4">IF(O7&lt;=0.008856,(7.787*O7)+16/116,O7^(1/3))</f>
        <v>#VALUE!</v>
      </c>
      <c r="S7" s="2" t="e">
        <f t="shared" si="4"/>
        <v>#VALUE!</v>
      </c>
      <c r="T7" s="2" t="e">
        <f t="shared" si="4"/>
        <v>#VALUE!</v>
      </c>
      <c r="U7" s="2" t="e">
        <f t="shared" ref="U7:U37" si="5">100*IF(P7&lt;=0.008856,9.033*P7,(1.16*(P7^(1/3)))-0.16)</f>
        <v>#VALUE!</v>
      </c>
      <c r="V7" s="2" t="e">
        <f t="shared" ref="V7:V37" si="6">500*(R7-S7)</f>
        <v>#VALUE!</v>
      </c>
      <c r="W7" s="2" t="e">
        <f t="shared" ref="W7:W37" si="7">200*(S7-T7)</f>
        <v>#VALUE!</v>
      </c>
      <c r="AE7" s="2"/>
      <c r="AF7" s="2"/>
      <c r="AG7" s="2"/>
      <c r="AH7" s="2"/>
      <c r="AI7" s="2"/>
      <c r="AJ7" s="2"/>
      <c r="AK7" s="2"/>
      <c r="AL7" s="2"/>
      <c r="AM7" s="2"/>
      <c r="AN7" s="2"/>
      <c r="AO7" s="2"/>
      <c r="AP7" s="2"/>
      <c r="AQ7" s="2"/>
      <c r="AR7" s="2"/>
      <c r="AS7" s="2"/>
      <c r="AT7" s="2"/>
      <c r="BC7" s="2"/>
    </row>
    <row r="8" s="1" customFormat="1" spans="1:55">
      <c r="A8" s="3" t="s">
        <v>254</v>
      </c>
      <c r="B8" s="2" t="e">
        <f t="shared" si="1"/>
        <v>#VALUE!</v>
      </c>
      <c r="C8" s="2" t="e">
        <f t="shared" si="1"/>
        <v>#VALUE!</v>
      </c>
      <c r="D8" s="2" t="e">
        <f t="shared" si="1"/>
        <v>#VALUE!</v>
      </c>
      <c r="E8" s="2" t="e">
        <f t="shared" si="2"/>
        <v>#VALUE!</v>
      </c>
      <c r="F8" s="2">
        <v>161</v>
      </c>
      <c r="G8" s="2">
        <v>157</v>
      </c>
      <c r="H8" s="2">
        <v>154</v>
      </c>
      <c r="I8" s="2">
        <f t="shared" si="3"/>
        <v>0.356400144145944</v>
      </c>
      <c r="J8" s="2">
        <f t="shared" si="3"/>
        <v>0.33716361504833</v>
      </c>
      <c r="K8" s="2">
        <f t="shared" si="3"/>
        <v>0.323143209112951</v>
      </c>
      <c r="L8" s="4" t="e">
        <f t="array" ref="L8:N8">TRANSPOSE(MMULT(R$3:T$5,TRANSPOSE(I8:K8)))</f>
        <v>#VALUE!</v>
      </c>
      <c r="M8" s="4" t="e">
        <v>#VALUE!</v>
      </c>
      <c r="N8" s="4" t="e">
        <v>#VALUE!</v>
      </c>
      <c r="O8" s="2" t="e">
        <f t="shared" si="0"/>
        <v>#VALUE!</v>
      </c>
      <c r="P8" s="2" t="e">
        <f t="shared" si="0"/>
        <v>#VALUE!</v>
      </c>
      <c r="Q8" s="2" t="e">
        <f t="shared" si="0"/>
        <v>#VALUE!</v>
      </c>
      <c r="R8" s="2" t="e">
        <f t="shared" si="4"/>
        <v>#VALUE!</v>
      </c>
      <c r="S8" s="2" t="e">
        <f t="shared" si="4"/>
        <v>#VALUE!</v>
      </c>
      <c r="T8" s="2" t="e">
        <f t="shared" si="4"/>
        <v>#VALUE!</v>
      </c>
      <c r="U8" s="2" t="e">
        <f t="shared" si="5"/>
        <v>#VALUE!</v>
      </c>
      <c r="V8" s="2" t="e">
        <f t="shared" si="6"/>
        <v>#VALUE!</v>
      </c>
      <c r="W8" s="2" t="e">
        <f t="shared" si="7"/>
        <v>#VALUE!</v>
      </c>
      <c r="AE8" s="2"/>
      <c r="AF8" s="2"/>
      <c r="AG8" s="2"/>
      <c r="AH8" s="2"/>
      <c r="AI8" s="2"/>
      <c r="AJ8" s="2"/>
      <c r="AK8" s="2"/>
      <c r="AL8" s="2"/>
      <c r="AM8" s="2"/>
      <c r="AN8" s="2"/>
      <c r="AO8" s="2"/>
      <c r="AP8" s="2"/>
      <c r="AQ8" s="2"/>
      <c r="AR8" s="2"/>
      <c r="AS8" s="2"/>
      <c r="AT8" s="2"/>
      <c r="BC8" s="2"/>
    </row>
    <row r="9" s="1" customFormat="1" spans="1:55">
      <c r="A9" s="3" t="s">
        <v>255</v>
      </c>
      <c r="B9" s="2" t="e">
        <f t="shared" si="1"/>
        <v>#VALUE!</v>
      </c>
      <c r="C9" s="2" t="e">
        <f t="shared" si="1"/>
        <v>#VALUE!</v>
      </c>
      <c r="D9" s="2" t="e">
        <f t="shared" si="1"/>
        <v>#VALUE!</v>
      </c>
      <c r="E9" s="2" t="e">
        <f t="shared" si="2"/>
        <v>#VALUE!</v>
      </c>
      <c r="F9" s="2">
        <v>122</v>
      </c>
      <c r="G9" s="2">
        <v>118</v>
      </c>
      <c r="H9" s="2">
        <v>116</v>
      </c>
      <c r="I9" s="2">
        <f t="shared" si="3"/>
        <v>0.194617830441576</v>
      </c>
      <c r="J9" s="2">
        <f t="shared" si="3"/>
        <v>0.18116424424986</v>
      </c>
      <c r="K9" s="2">
        <f t="shared" si="3"/>
        <v>0.174647403655585</v>
      </c>
      <c r="L9" s="4" t="e">
        <f t="array" ref="L9:N9">TRANSPOSE(MMULT(R$3:T$5,TRANSPOSE(I9:K9)))</f>
        <v>#VALUE!</v>
      </c>
      <c r="M9" s="4" t="e">
        <v>#VALUE!</v>
      </c>
      <c r="N9" s="4" t="e">
        <v>#VALUE!</v>
      </c>
      <c r="O9" s="2" t="e">
        <f t="shared" si="0"/>
        <v>#VALUE!</v>
      </c>
      <c r="P9" s="2" t="e">
        <f t="shared" si="0"/>
        <v>#VALUE!</v>
      </c>
      <c r="Q9" s="2" t="e">
        <f t="shared" si="0"/>
        <v>#VALUE!</v>
      </c>
      <c r="R9" s="2" t="e">
        <f t="shared" si="4"/>
        <v>#VALUE!</v>
      </c>
      <c r="S9" s="2" t="e">
        <f t="shared" si="4"/>
        <v>#VALUE!</v>
      </c>
      <c r="T9" s="2" t="e">
        <f t="shared" si="4"/>
        <v>#VALUE!</v>
      </c>
      <c r="U9" s="2" t="e">
        <f t="shared" si="5"/>
        <v>#VALUE!</v>
      </c>
      <c r="V9" s="2" t="e">
        <f t="shared" si="6"/>
        <v>#VALUE!</v>
      </c>
      <c r="W9" s="2" t="e">
        <f t="shared" si="7"/>
        <v>#VALUE!</v>
      </c>
      <c r="AE9" s="2"/>
      <c r="AF9" s="2"/>
      <c r="AG9" s="2"/>
      <c r="AH9" s="2"/>
      <c r="AI9" s="2"/>
      <c r="AJ9" s="2"/>
      <c r="AK9" s="2"/>
      <c r="AL9" s="2"/>
      <c r="AM9" s="2"/>
      <c r="AN9" s="2"/>
      <c r="AO9" s="2"/>
      <c r="AP9" s="2"/>
      <c r="AQ9" s="2"/>
      <c r="AR9" s="2"/>
      <c r="AS9" s="2"/>
      <c r="AT9" s="2"/>
      <c r="BC9" s="2"/>
    </row>
    <row r="10" s="1" customFormat="1" spans="1:55">
      <c r="A10" s="3" t="s">
        <v>256</v>
      </c>
      <c r="B10" s="2" t="e">
        <f t="shared" si="1"/>
        <v>#VALUE!</v>
      </c>
      <c r="C10" s="2" t="e">
        <f t="shared" si="1"/>
        <v>#VALUE!</v>
      </c>
      <c r="D10" s="2" t="e">
        <f t="shared" si="1"/>
        <v>#VALUE!</v>
      </c>
      <c r="E10" s="2" t="e">
        <f t="shared" si="2"/>
        <v>#VALUE!</v>
      </c>
      <c r="F10" s="2">
        <v>80</v>
      </c>
      <c r="G10" s="2">
        <v>80</v>
      </c>
      <c r="H10" s="2">
        <v>78</v>
      </c>
      <c r="I10" s="2">
        <f t="shared" si="3"/>
        <v>0.0802198203144683</v>
      </c>
      <c r="J10" s="2">
        <f t="shared" si="3"/>
        <v>0.0802198203144683</v>
      </c>
      <c r="K10" s="2">
        <f t="shared" si="3"/>
        <v>0.0761853814813079</v>
      </c>
      <c r="L10" s="4" t="e">
        <f t="array" ref="L10:N10">TRANSPOSE(MMULT(R$3:T$5,TRANSPOSE(I10:K10)))</f>
        <v>#VALUE!</v>
      </c>
      <c r="M10" s="4" t="e">
        <v>#VALUE!</v>
      </c>
      <c r="N10" s="4" t="e">
        <v>#VALUE!</v>
      </c>
      <c r="O10" s="2" t="e">
        <f t="shared" si="0"/>
        <v>#VALUE!</v>
      </c>
      <c r="P10" s="2" t="e">
        <f t="shared" si="0"/>
        <v>#VALUE!</v>
      </c>
      <c r="Q10" s="2" t="e">
        <f t="shared" si="0"/>
        <v>#VALUE!</v>
      </c>
      <c r="R10" s="2" t="e">
        <f t="shared" si="4"/>
        <v>#VALUE!</v>
      </c>
      <c r="S10" s="2" t="e">
        <f t="shared" si="4"/>
        <v>#VALUE!</v>
      </c>
      <c r="T10" s="2" t="e">
        <f t="shared" si="4"/>
        <v>#VALUE!</v>
      </c>
      <c r="U10" s="2" t="e">
        <f t="shared" si="5"/>
        <v>#VALUE!</v>
      </c>
      <c r="V10" s="2" t="e">
        <f t="shared" si="6"/>
        <v>#VALUE!</v>
      </c>
      <c r="W10" s="2" t="e">
        <f t="shared" si="7"/>
        <v>#VALUE!</v>
      </c>
      <c r="AE10" s="2"/>
      <c r="AF10" s="2"/>
      <c r="AG10" s="2"/>
      <c r="AH10" s="2"/>
      <c r="AI10" s="2"/>
      <c r="AJ10" s="2"/>
      <c r="AK10" s="2"/>
      <c r="AL10" s="2"/>
      <c r="AM10" s="2"/>
      <c r="AN10" s="2"/>
      <c r="AO10" s="2"/>
      <c r="AP10" s="2"/>
      <c r="AQ10" s="2"/>
      <c r="AR10" s="2"/>
      <c r="AS10" s="2"/>
      <c r="AT10" s="2"/>
      <c r="BC10" s="2"/>
    </row>
    <row r="11" s="1" customFormat="1" spans="1:55">
      <c r="A11" s="3" t="s">
        <v>257</v>
      </c>
      <c r="B11" s="2" t="e">
        <f t="shared" si="1"/>
        <v>#VALUE!</v>
      </c>
      <c r="C11" s="2" t="e">
        <f t="shared" si="1"/>
        <v>#VALUE!</v>
      </c>
      <c r="D11" s="2" t="e">
        <f t="shared" si="1"/>
        <v>#VALUE!</v>
      </c>
      <c r="E11" s="2" t="e">
        <f t="shared" si="2"/>
        <v>#VALUE!</v>
      </c>
      <c r="F11" s="2">
        <v>43</v>
      </c>
      <c r="G11" s="2">
        <v>41</v>
      </c>
      <c r="H11" s="2">
        <v>43</v>
      </c>
      <c r="I11" s="2">
        <f t="shared" si="3"/>
        <v>0.0241576324485048</v>
      </c>
      <c r="J11" s="2">
        <f t="shared" si="3"/>
        <v>0.0221738847933874</v>
      </c>
      <c r="K11" s="2">
        <f t="shared" si="3"/>
        <v>0.0241576324485048</v>
      </c>
      <c r="L11" s="4" t="e">
        <f t="array" ref="L11:N11">TRANSPOSE(MMULT(R$3:T$5,TRANSPOSE(I11:K11)))</f>
        <v>#VALUE!</v>
      </c>
      <c r="M11" s="4" t="e">
        <v>#VALUE!</v>
      </c>
      <c r="N11" s="4" t="e">
        <v>#VALUE!</v>
      </c>
      <c r="O11" s="2" t="e">
        <f t="shared" si="0"/>
        <v>#VALUE!</v>
      </c>
      <c r="P11" s="2" t="e">
        <f t="shared" si="0"/>
        <v>#VALUE!</v>
      </c>
      <c r="Q11" s="2" t="e">
        <f t="shared" si="0"/>
        <v>#VALUE!</v>
      </c>
      <c r="R11" s="2" t="e">
        <f t="shared" si="4"/>
        <v>#VALUE!</v>
      </c>
      <c r="S11" s="2" t="e">
        <f t="shared" si="4"/>
        <v>#VALUE!</v>
      </c>
      <c r="T11" s="2" t="e">
        <f t="shared" si="4"/>
        <v>#VALUE!</v>
      </c>
      <c r="U11" s="2" t="e">
        <f t="shared" si="5"/>
        <v>#VALUE!</v>
      </c>
      <c r="V11" s="2" t="e">
        <f t="shared" si="6"/>
        <v>#VALUE!</v>
      </c>
      <c r="W11" s="2" t="e">
        <f t="shared" si="7"/>
        <v>#VALUE!</v>
      </c>
      <c r="AE11" s="2"/>
      <c r="AF11" s="2"/>
      <c r="AG11" s="2"/>
      <c r="AH11" s="2"/>
      <c r="AI11" s="2"/>
      <c r="AJ11" s="2"/>
      <c r="AK11" s="2"/>
      <c r="AL11" s="2"/>
      <c r="AM11" s="2"/>
      <c r="AN11" s="2"/>
      <c r="AO11" s="2"/>
      <c r="AP11" s="2"/>
      <c r="AQ11" s="2"/>
      <c r="AR11" s="2"/>
      <c r="AS11" s="2"/>
      <c r="AT11" s="2"/>
      <c r="BC11" s="2"/>
    </row>
    <row r="12" s="1" customFormat="1" spans="1:55">
      <c r="A12" s="3" t="s">
        <v>258</v>
      </c>
      <c r="B12" s="2" t="e">
        <f t="shared" si="1"/>
        <v>#VALUE!</v>
      </c>
      <c r="C12" s="2" t="e">
        <f t="shared" si="1"/>
        <v>#VALUE!</v>
      </c>
      <c r="D12" s="2" t="e">
        <f t="shared" si="1"/>
        <v>#VALUE!</v>
      </c>
      <c r="E12" s="2" t="e">
        <f t="shared" si="2"/>
        <v>#VALUE!</v>
      </c>
      <c r="F12" s="2">
        <v>0</v>
      </c>
      <c r="G12" s="2">
        <v>127</v>
      </c>
      <c r="H12" s="2">
        <v>159</v>
      </c>
      <c r="I12" s="2">
        <f t="shared" si="3"/>
        <v>0</v>
      </c>
      <c r="J12" s="2">
        <f t="shared" si="3"/>
        <v>0.212230757414055</v>
      </c>
      <c r="K12" s="2">
        <f t="shared" si="3"/>
        <v>0.34670405635503</v>
      </c>
      <c r="L12" s="4" t="e">
        <f t="array" ref="L12:N12">TRANSPOSE(MMULT(R$3:T$5,TRANSPOSE(I12:K12)))</f>
        <v>#VALUE!</v>
      </c>
      <c r="M12" s="4" t="e">
        <v>#VALUE!</v>
      </c>
      <c r="N12" s="4" t="e">
        <v>#VALUE!</v>
      </c>
      <c r="O12" s="2" t="e">
        <f t="shared" si="0"/>
        <v>#VALUE!</v>
      </c>
      <c r="P12" s="2" t="e">
        <f t="shared" si="0"/>
        <v>#VALUE!</v>
      </c>
      <c r="Q12" s="2" t="e">
        <f t="shared" si="0"/>
        <v>#VALUE!</v>
      </c>
      <c r="R12" s="2" t="e">
        <f t="shared" si="4"/>
        <v>#VALUE!</v>
      </c>
      <c r="S12" s="2" t="e">
        <f t="shared" si="4"/>
        <v>#VALUE!</v>
      </c>
      <c r="T12" s="2" t="e">
        <f t="shared" si="4"/>
        <v>#VALUE!</v>
      </c>
      <c r="U12" s="2" t="e">
        <f t="shared" si="5"/>
        <v>#VALUE!</v>
      </c>
      <c r="V12" s="2" t="e">
        <f t="shared" si="6"/>
        <v>#VALUE!</v>
      </c>
      <c r="W12" s="2" t="e">
        <f t="shared" si="7"/>
        <v>#VALUE!</v>
      </c>
      <c r="AE12" s="2"/>
      <c r="AF12" s="2"/>
      <c r="AG12" s="2"/>
      <c r="AH12" s="2"/>
      <c r="AI12" s="2"/>
      <c r="AJ12" s="2"/>
      <c r="AK12" s="2"/>
      <c r="AL12" s="2"/>
      <c r="AM12" s="2"/>
      <c r="AN12" s="2"/>
      <c r="AO12" s="2"/>
      <c r="AP12" s="2"/>
      <c r="AQ12" s="2"/>
      <c r="AR12" s="2"/>
      <c r="AS12" s="2"/>
      <c r="AT12" s="2"/>
      <c r="BC12" s="2"/>
    </row>
    <row r="13" s="1" customFormat="1" spans="1:55">
      <c r="A13" s="3" t="s">
        <v>259</v>
      </c>
      <c r="B13" s="2" t="e">
        <f t="shared" si="1"/>
        <v>#VALUE!</v>
      </c>
      <c r="C13" s="2" t="e">
        <f t="shared" si="1"/>
        <v>#VALUE!</v>
      </c>
      <c r="D13" s="2" t="e">
        <f t="shared" si="1"/>
        <v>#VALUE!</v>
      </c>
      <c r="E13" s="2" t="e">
        <f t="shared" si="2"/>
        <v>#VALUE!</v>
      </c>
      <c r="F13" s="2">
        <v>192</v>
      </c>
      <c r="G13" s="2">
        <v>75</v>
      </c>
      <c r="H13" s="2">
        <v>145</v>
      </c>
      <c r="I13" s="2">
        <f t="shared" si="3"/>
        <v>0.527115125705813</v>
      </c>
      <c r="J13" s="2">
        <f t="shared" si="3"/>
        <v>0.0703600956965959</v>
      </c>
      <c r="K13" s="2">
        <f t="shared" si="3"/>
        <v>0.283148740429992</v>
      </c>
      <c r="L13" s="4" t="e">
        <f t="array" ref="L13:N13">TRANSPOSE(MMULT(R$3:T$5,TRANSPOSE(I13:K13)))</f>
        <v>#VALUE!</v>
      </c>
      <c r="M13" s="4" t="e">
        <v>#VALUE!</v>
      </c>
      <c r="N13" s="4" t="e">
        <v>#VALUE!</v>
      </c>
      <c r="O13" s="2" t="e">
        <f t="shared" si="0"/>
        <v>#VALUE!</v>
      </c>
      <c r="P13" s="2" t="e">
        <f t="shared" si="0"/>
        <v>#VALUE!</v>
      </c>
      <c r="Q13" s="2" t="e">
        <f t="shared" si="0"/>
        <v>#VALUE!</v>
      </c>
      <c r="R13" s="2" t="e">
        <f t="shared" si="4"/>
        <v>#VALUE!</v>
      </c>
      <c r="S13" s="2" t="e">
        <f t="shared" si="4"/>
        <v>#VALUE!</v>
      </c>
      <c r="T13" s="2" t="e">
        <f t="shared" si="4"/>
        <v>#VALUE!</v>
      </c>
      <c r="U13" s="2" t="e">
        <f t="shared" si="5"/>
        <v>#VALUE!</v>
      </c>
      <c r="V13" s="2" t="e">
        <f t="shared" si="6"/>
        <v>#VALUE!</v>
      </c>
      <c r="W13" s="2" t="e">
        <f t="shared" si="7"/>
        <v>#VALUE!</v>
      </c>
      <c r="AE13" s="2"/>
      <c r="AF13" s="2"/>
      <c r="AG13" s="2"/>
      <c r="AH13" s="2"/>
      <c r="AI13" s="2"/>
      <c r="AJ13" s="2"/>
      <c r="AK13" s="2"/>
      <c r="AL13" s="2"/>
      <c r="AM13" s="2"/>
      <c r="AN13" s="2"/>
      <c r="AO13" s="2"/>
      <c r="AP13" s="2"/>
      <c r="AQ13" s="2"/>
      <c r="AR13" s="2"/>
      <c r="AS13" s="2"/>
      <c r="AT13" s="2"/>
      <c r="BC13" s="2"/>
    </row>
    <row r="14" s="1" customFormat="1" spans="1:55">
      <c r="A14" s="3" t="s">
        <v>260</v>
      </c>
      <c r="B14" s="2" t="e">
        <f t="shared" si="1"/>
        <v>#VALUE!</v>
      </c>
      <c r="C14" s="2" t="e">
        <f t="shared" si="1"/>
        <v>#VALUE!</v>
      </c>
      <c r="D14" s="2" t="e">
        <f t="shared" si="1"/>
        <v>#VALUE!</v>
      </c>
      <c r="E14" s="2" t="e">
        <f t="shared" si="2"/>
        <v>#VALUE!</v>
      </c>
      <c r="F14" s="2">
        <v>245</v>
      </c>
      <c r="G14" s="2">
        <v>205</v>
      </c>
      <c r="H14" s="2">
        <v>0</v>
      </c>
      <c r="I14" s="2">
        <f t="shared" si="3"/>
        <v>0.913098651793419</v>
      </c>
      <c r="J14" s="2">
        <f t="shared" si="3"/>
        <v>0.610495570807865</v>
      </c>
      <c r="K14" s="2">
        <f t="shared" si="3"/>
        <v>0</v>
      </c>
      <c r="L14" s="4" t="e">
        <f t="array" ref="L14:N14">TRANSPOSE(MMULT(R$3:T$5,TRANSPOSE(I14:K14)))</f>
        <v>#VALUE!</v>
      </c>
      <c r="M14" s="4" t="e">
        <v>#VALUE!</v>
      </c>
      <c r="N14" s="4" t="e">
        <v>#VALUE!</v>
      </c>
      <c r="O14" s="2" t="e">
        <f t="shared" si="0"/>
        <v>#VALUE!</v>
      </c>
      <c r="P14" s="2" t="e">
        <f t="shared" si="0"/>
        <v>#VALUE!</v>
      </c>
      <c r="Q14" s="2" t="e">
        <f t="shared" si="0"/>
        <v>#VALUE!</v>
      </c>
      <c r="R14" s="2" t="e">
        <f t="shared" si="4"/>
        <v>#VALUE!</v>
      </c>
      <c r="S14" s="2" t="e">
        <f t="shared" si="4"/>
        <v>#VALUE!</v>
      </c>
      <c r="T14" s="2" t="e">
        <f t="shared" si="4"/>
        <v>#VALUE!</v>
      </c>
      <c r="U14" s="2" t="e">
        <f t="shared" si="5"/>
        <v>#VALUE!</v>
      </c>
      <c r="V14" s="2" t="e">
        <f t="shared" si="6"/>
        <v>#VALUE!</v>
      </c>
      <c r="W14" s="2" t="e">
        <f t="shared" si="7"/>
        <v>#VALUE!</v>
      </c>
      <c r="AE14" s="2"/>
      <c r="AF14" s="2"/>
      <c r="AG14" s="2"/>
      <c r="AH14" s="2"/>
      <c r="AI14" s="2"/>
      <c r="AJ14" s="2"/>
      <c r="AK14" s="2"/>
      <c r="AL14" s="2"/>
      <c r="AM14" s="2"/>
      <c r="AN14" s="2"/>
      <c r="AO14" s="2"/>
      <c r="AP14" s="2"/>
      <c r="AQ14" s="2"/>
      <c r="AR14" s="2"/>
      <c r="AS14" s="2"/>
      <c r="AT14" s="2"/>
      <c r="BC14" s="2"/>
    </row>
    <row r="15" s="1" customFormat="1" spans="1:55">
      <c r="A15" s="3" t="s">
        <v>261</v>
      </c>
      <c r="B15" s="2" t="e">
        <f t="shared" si="1"/>
        <v>#VALUE!</v>
      </c>
      <c r="C15" s="2" t="e">
        <f t="shared" si="1"/>
        <v>#VALUE!</v>
      </c>
      <c r="D15" s="2" t="e">
        <f t="shared" si="1"/>
        <v>#VALUE!</v>
      </c>
      <c r="E15" s="2" t="e">
        <f t="shared" si="2"/>
        <v>#VALUE!</v>
      </c>
      <c r="F15" s="2">
        <v>186</v>
      </c>
      <c r="G15" s="2">
        <v>26</v>
      </c>
      <c r="H15" s="2">
        <v>51</v>
      </c>
      <c r="I15" s="2">
        <f t="shared" si="3"/>
        <v>0.491020849847836</v>
      </c>
      <c r="J15" s="2">
        <f t="shared" si="3"/>
        <v>0.0103298230296269</v>
      </c>
      <c r="K15" s="2">
        <f t="shared" si="3"/>
        <v>0.0331047665708851</v>
      </c>
      <c r="L15" s="4" t="e">
        <f t="array" ref="L15:N15">TRANSPOSE(MMULT(R$3:T$5,TRANSPOSE(I15:K15)))</f>
        <v>#VALUE!</v>
      </c>
      <c r="M15" s="4" t="e">
        <v>#VALUE!</v>
      </c>
      <c r="N15" s="4" t="e">
        <v>#VALUE!</v>
      </c>
      <c r="O15" s="2" t="e">
        <f t="shared" si="0"/>
        <v>#VALUE!</v>
      </c>
      <c r="P15" s="2" t="e">
        <f t="shared" si="0"/>
        <v>#VALUE!</v>
      </c>
      <c r="Q15" s="2" t="e">
        <f t="shared" si="0"/>
        <v>#VALUE!</v>
      </c>
      <c r="R15" s="2" t="e">
        <f t="shared" si="4"/>
        <v>#VALUE!</v>
      </c>
      <c r="S15" s="2" t="e">
        <f t="shared" si="4"/>
        <v>#VALUE!</v>
      </c>
      <c r="T15" s="2" t="e">
        <f t="shared" si="4"/>
        <v>#VALUE!</v>
      </c>
      <c r="U15" s="2" t="e">
        <f t="shared" si="5"/>
        <v>#VALUE!</v>
      </c>
      <c r="V15" s="2" t="e">
        <f t="shared" si="6"/>
        <v>#VALUE!</v>
      </c>
      <c r="W15" s="2" t="e">
        <f t="shared" si="7"/>
        <v>#VALUE!</v>
      </c>
      <c r="AE15" s="2"/>
      <c r="AF15" s="2"/>
      <c r="AG15" s="2"/>
      <c r="AH15" s="2"/>
      <c r="AI15" s="2"/>
      <c r="AJ15" s="2"/>
      <c r="AK15" s="2"/>
      <c r="AL15" s="2"/>
      <c r="AM15" s="2"/>
      <c r="AN15" s="2"/>
      <c r="AO15" s="2"/>
      <c r="AP15" s="2"/>
      <c r="AQ15" s="2"/>
      <c r="AR15" s="2"/>
      <c r="AS15" s="2"/>
      <c r="AT15" s="2"/>
      <c r="BC15" s="2"/>
    </row>
    <row r="16" s="1" customFormat="1" spans="1:55">
      <c r="A16" s="3" t="s">
        <v>262</v>
      </c>
      <c r="B16" s="2" t="e">
        <f t="shared" si="1"/>
        <v>#VALUE!</v>
      </c>
      <c r="C16" s="2" t="e">
        <f t="shared" si="1"/>
        <v>#VALUE!</v>
      </c>
      <c r="D16" s="2" t="e">
        <f t="shared" si="1"/>
        <v>#VALUE!</v>
      </c>
      <c r="E16" s="2" t="e">
        <f t="shared" si="2"/>
        <v>#VALUE!</v>
      </c>
      <c r="F16" s="2">
        <v>57</v>
      </c>
      <c r="G16" s="2">
        <v>146</v>
      </c>
      <c r="H16" s="2">
        <v>64</v>
      </c>
      <c r="I16" s="2">
        <f t="shared" si="3"/>
        <v>0.0409151969068532</v>
      </c>
      <c r="J16" s="2">
        <f t="shared" si="3"/>
        <v>0.287440837726917</v>
      </c>
      <c r="K16" s="2">
        <f t="shared" si="3"/>
        <v>0.0512694583740432</v>
      </c>
      <c r="L16" s="4" t="e">
        <f t="array" ref="L16:N16">TRANSPOSE(MMULT(R$3:T$5,TRANSPOSE(I16:K16)))</f>
        <v>#VALUE!</v>
      </c>
      <c r="M16" s="4" t="e">
        <v>#VALUE!</v>
      </c>
      <c r="N16" s="4" t="e">
        <v>#VALUE!</v>
      </c>
      <c r="O16" s="2" t="e">
        <f t="shared" si="0"/>
        <v>#VALUE!</v>
      </c>
      <c r="P16" s="2" t="e">
        <f t="shared" si="0"/>
        <v>#VALUE!</v>
      </c>
      <c r="Q16" s="2" t="e">
        <f t="shared" si="0"/>
        <v>#VALUE!</v>
      </c>
      <c r="R16" s="2" t="e">
        <f t="shared" si="4"/>
        <v>#VALUE!</v>
      </c>
      <c r="S16" s="2" t="e">
        <f t="shared" si="4"/>
        <v>#VALUE!</v>
      </c>
      <c r="T16" s="2" t="e">
        <f t="shared" si="4"/>
        <v>#VALUE!</v>
      </c>
      <c r="U16" s="2" t="e">
        <f t="shared" si="5"/>
        <v>#VALUE!</v>
      </c>
      <c r="V16" s="2" t="e">
        <f t="shared" si="6"/>
        <v>#VALUE!</v>
      </c>
      <c r="W16" s="2" t="e">
        <f t="shared" si="7"/>
        <v>#VALUE!</v>
      </c>
      <c r="AE16" s="2"/>
      <c r="AF16" s="2"/>
      <c r="AG16" s="2"/>
      <c r="AH16" s="2"/>
      <c r="AI16" s="2"/>
      <c r="AJ16" s="2"/>
      <c r="AK16" s="2"/>
      <c r="AL16" s="2"/>
      <c r="AM16" s="2"/>
      <c r="AN16" s="2"/>
      <c r="AO16" s="2"/>
      <c r="AP16" s="2"/>
      <c r="AQ16" s="2"/>
      <c r="AR16" s="2"/>
      <c r="AS16" s="2"/>
      <c r="AT16" s="2"/>
      <c r="BC16" s="2"/>
    </row>
    <row r="17" s="1" customFormat="1" spans="1:55">
      <c r="A17" s="3" t="s">
        <v>263</v>
      </c>
      <c r="B17" s="2" t="e">
        <f t="shared" si="1"/>
        <v>#VALUE!</v>
      </c>
      <c r="C17" s="2" t="e">
        <f t="shared" si="1"/>
        <v>#VALUE!</v>
      </c>
      <c r="D17" s="2" t="e">
        <f t="shared" si="1"/>
        <v>#VALUE!</v>
      </c>
      <c r="E17" s="2" t="e">
        <f t="shared" si="2"/>
        <v>#VALUE!</v>
      </c>
      <c r="F17" s="2">
        <v>25</v>
      </c>
      <c r="G17" s="2">
        <v>55</v>
      </c>
      <c r="H17" s="2">
        <v>135</v>
      </c>
      <c r="I17" s="2">
        <f t="shared" si="3"/>
        <v>0.00972121732023785</v>
      </c>
      <c r="J17" s="2">
        <f t="shared" si="3"/>
        <v>0.0382043715953465</v>
      </c>
      <c r="K17" s="2">
        <f t="shared" si="3"/>
        <v>0.242281122465555</v>
      </c>
      <c r="L17" s="4" t="e">
        <f t="array" ref="L17:N17">TRANSPOSE(MMULT(R$3:T$5,TRANSPOSE(I17:K17)))</f>
        <v>#VALUE!</v>
      </c>
      <c r="M17" s="4" t="e">
        <v>#VALUE!</v>
      </c>
      <c r="N17" s="4" t="e">
        <v>#VALUE!</v>
      </c>
      <c r="O17" s="2" t="e">
        <f t="shared" si="0"/>
        <v>#VALUE!</v>
      </c>
      <c r="P17" s="2" t="e">
        <f t="shared" si="0"/>
        <v>#VALUE!</v>
      </c>
      <c r="Q17" s="2" t="e">
        <f t="shared" si="0"/>
        <v>#VALUE!</v>
      </c>
      <c r="R17" s="2" t="e">
        <f t="shared" si="4"/>
        <v>#VALUE!</v>
      </c>
      <c r="S17" s="2" t="e">
        <f t="shared" si="4"/>
        <v>#VALUE!</v>
      </c>
      <c r="T17" s="2" t="e">
        <f t="shared" si="4"/>
        <v>#VALUE!</v>
      </c>
      <c r="U17" s="2" t="e">
        <f t="shared" si="5"/>
        <v>#VALUE!</v>
      </c>
      <c r="V17" s="2" t="e">
        <f t="shared" si="6"/>
        <v>#VALUE!</v>
      </c>
      <c r="W17" s="2" t="e">
        <f t="shared" si="7"/>
        <v>#VALUE!</v>
      </c>
      <c r="AE17" s="2"/>
      <c r="AF17" s="2"/>
      <c r="AG17" s="2"/>
      <c r="AH17" s="2"/>
      <c r="AI17" s="2"/>
      <c r="AJ17" s="2"/>
      <c r="AK17" s="2"/>
      <c r="AL17" s="2"/>
      <c r="AM17" s="2"/>
      <c r="AN17" s="2"/>
      <c r="AO17" s="2"/>
      <c r="AP17" s="2"/>
      <c r="AQ17" s="2"/>
      <c r="AR17" s="2"/>
      <c r="AS17" s="2"/>
      <c r="AT17" s="2"/>
      <c r="BC17" s="2"/>
    </row>
    <row r="18" s="1" customFormat="1" spans="1:55">
      <c r="A18" s="3" t="s">
        <v>264</v>
      </c>
      <c r="B18" s="2" t="e">
        <f t="shared" si="1"/>
        <v>#VALUE!</v>
      </c>
      <c r="C18" s="2" t="e">
        <f t="shared" si="1"/>
        <v>#VALUE!</v>
      </c>
      <c r="D18" s="2" t="e">
        <f t="shared" si="1"/>
        <v>#VALUE!</v>
      </c>
      <c r="E18" s="2" t="e">
        <f t="shared" si="2"/>
        <v>#VALUE!</v>
      </c>
      <c r="F18" s="2">
        <v>222</v>
      </c>
      <c r="G18" s="2">
        <v>118</v>
      </c>
      <c r="H18" s="2">
        <v>32</v>
      </c>
      <c r="I18" s="2">
        <f t="shared" si="3"/>
        <v>0.730460740090354</v>
      </c>
      <c r="J18" s="2">
        <f t="shared" si="3"/>
        <v>0.18116424424986</v>
      </c>
      <c r="K18" s="2">
        <f t="shared" si="3"/>
        <v>0.0144438435960925</v>
      </c>
      <c r="L18" s="4" t="e">
        <f t="array" ref="L18:N18">TRANSPOSE(MMULT(R$3:T$5,TRANSPOSE(I18:K18)))</f>
        <v>#VALUE!</v>
      </c>
      <c r="M18" s="4" t="e">
        <v>#VALUE!</v>
      </c>
      <c r="N18" s="4" t="e">
        <v>#VALUE!</v>
      </c>
      <c r="O18" s="2" t="e">
        <f t="shared" si="0"/>
        <v>#VALUE!</v>
      </c>
      <c r="P18" s="2" t="e">
        <f t="shared" si="0"/>
        <v>#VALUE!</v>
      </c>
      <c r="Q18" s="2" t="e">
        <f t="shared" si="0"/>
        <v>#VALUE!</v>
      </c>
      <c r="R18" s="2" t="e">
        <f t="shared" si="4"/>
        <v>#VALUE!</v>
      </c>
      <c r="S18" s="2" t="e">
        <f t="shared" si="4"/>
        <v>#VALUE!</v>
      </c>
      <c r="T18" s="2" t="e">
        <f t="shared" si="4"/>
        <v>#VALUE!</v>
      </c>
      <c r="U18" s="2" t="e">
        <f t="shared" si="5"/>
        <v>#VALUE!</v>
      </c>
      <c r="V18" s="2" t="e">
        <f t="shared" si="6"/>
        <v>#VALUE!</v>
      </c>
      <c r="W18" s="2" t="e">
        <f t="shared" si="7"/>
        <v>#VALUE!</v>
      </c>
      <c r="AE18" s="2"/>
      <c r="AF18" s="2"/>
      <c r="AG18" s="2"/>
      <c r="AH18" s="2"/>
      <c r="AI18" s="2"/>
      <c r="AJ18" s="2"/>
      <c r="AK18" s="2"/>
      <c r="AL18" s="2"/>
      <c r="AM18" s="2"/>
      <c r="AN18" s="2"/>
      <c r="AO18" s="2"/>
      <c r="AP18" s="2"/>
      <c r="AQ18" s="2"/>
      <c r="AR18" s="2"/>
      <c r="AS18" s="2"/>
      <c r="AT18" s="2"/>
      <c r="BC18" s="2"/>
    </row>
    <row r="19" s="1" customFormat="1" spans="1:55">
      <c r="A19" s="3" t="s">
        <v>265</v>
      </c>
      <c r="B19" s="2" t="e">
        <f t="shared" si="1"/>
        <v>#VALUE!</v>
      </c>
      <c r="C19" s="2" t="e">
        <f t="shared" si="1"/>
        <v>#VALUE!</v>
      </c>
      <c r="D19" s="2" t="e">
        <f t="shared" si="1"/>
        <v>#VALUE!</v>
      </c>
      <c r="E19" s="2" t="e">
        <f t="shared" si="2"/>
        <v>#VALUE!</v>
      </c>
      <c r="F19" s="2">
        <v>58</v>
      </c>
      <c r="G19" s="2">
        <v>88</v>
      </c>
      <c r="H19" s="2">
        <v>159</v>
      </c>
      <c r="I19" s="2">
        <f t="shared" si="3"/>
        <v>0.0423114106208097</v>
      </c>
      <c r="J19" s="2">
        <f t="shared" si="3"/>
        <v>0.0975873471418624</v>
      </c>
      <c r="K19" s="2">
        <f t="shared" si="3"/>
        <v>0.34670405635503</v>
      </c>
      <c r="L19" s="4" t="e">
        <f t="array" ref="L19:N19">TRANSPOSE(MMULT(R$3:T$5,TRANSPOSE(I19:K19)))</f>
        <v>#VALUE!</v>
      </c>
      <c r="M19" s="4" t="e">
        <v>#VALUE!</v>
      </c>
      <c r="N19" s="4" t="e">
        <v>#VALUE!</v>
      </c>
      <c r="O19" s="2" t="e">
        <f t="shared" si="0"/>
        <v>#VALUE!</v>
      </c>
      <c r="P19" s="2" t="e">
        <f t="shared" si="0"/>
        <v>#VALUE!</v>
      </c>
      <c r="Q19" s="2" t="e">
        <f t="shared" si="0"/>
        <v>#VALUE!</v>
      </c>
      <c r="R19" s="2" t="e">
        <f t="shared" si="4"/>
        <v>#VALUE!</v>
      </c>
      <c r="S19" s="2" t="e">
        <f t="shared" si="4"/>
        <v>#VALUE!</v>
      </c>
      <c r="T19" s="2" t="e">
        <f t="shared" si="4"/>
        <v>#VALUE!</v>
      </c>
      <c r="U19" s="2" t="e">
        <f t="shared" si="5"/>
        <v>#VALUE!</v>
      </c>
      <c r="V19" s="2" t="e">
        <f t="shared" si="6"/>
        <v>#VALUE!</v>
      </c>
      <c r="W19" s="2" t="e">
        <f t="shared" si="7"/>
        <v>#VALUE!</v>
      </c>
      <c r="AE19" s="2"/>
      <c r="AF19" s="2"/>
      <c r="AG19" s="2"/>
      <c r="AH19" s="2"/>
      <c r="AI19" s="2"/>
      <c r="AJ19" s="2"/>
      <c r="AK19" s="2"/>
      <c r="AL19" s="2"/>
      <c r="AM19" s="2"/>
      <c r="AN19" s="2"/>
      <c r="AO19" s="2"/>
      <c r="AP19" s="2"/>
      <c r="AQ19" s="2"/>
      <c r="AR19" s="2"/>
      <c r="AS19" s="2"/>
      <c r="AT19" s="2"/>
      <c r="BC19" s="2"/>
    </row>
    <row r="20" s="1" customFormat="1" spans="1:55">
      <c r="A20" s="3" t="s">
        <v>266</v>
      </c>
      <c r="B20" s="2" t="e">
        <f t="shared" si="1"/>
        <v>#VALUE!</v>
      </c>
      <c r="C20" s="2" t="e">
        <f t="shared" si="1"/>
        <v>#VALUE!</v>
      </c>
      <c r="D20" s="2" t="e">
        <f t="shared" si="1"/>
        <v>#VALUE!</v>
      </c>
      <c r="E20" s="2" t="e">
        <f t="shared" si="2"/>
        <v>#VALUE!</v>
      </c>
      <c r="F20" s="2">
        <v>195</v>
      </c>
      <c r="G20" s="2">
        <v>79</v>
      </c>
      <c r="H20" s="2">
        <v>95</v>
      </c>
      <c r="I20" s="2">
        <f t="shared" si="3"/>
        <v>0.545724461370187</v>
      </c>
      <c r="J20" s="2">
        <f t="shared" si="3"/>
        <v>0.0781874218051864</v>
      </c>
      <c r="K20" s="2">
        <f t="shared" si="3"/>
        <v>0.114435373826974</v>
      </c>
      <c r="L20" s="4" t="e">
        <f t="array" ref="L20:N20">TRANSPOSE(MMULT(R$3:T$5,TRANSPOSE(I20:K20)))</f>
        <v>#VALUE!</v>
      </c>
      <c r="M20" s="4" t="e">
        <v>#VALUE!</v>
      </c>
      <c r="N20" s="4" t="e">
        <v>#VALUE!</v>
      </c>
      <c r="O20" s="2" t="e">
        <f t="shared" si="0"/>
        <v>#VALUE!</v>
      </c>
      <c r="P20" s="2" t="e">
        <f t="shared" si="0"/>
        <v>#VALUE!</v>
      </c>
      <c r="Q20" s="2" t="e">
        <f t="shared" si="0"/>
        <v>#VALUE!</v>
      </c>
      <c r="R20" s="2" t="e">
        <f t="shared" si="4"/>
        <v>#VALUE!</v>
      </c>
      <c r="S20" s="2" t="e">
        <f t="shared" si="4"/>
        <v>#VALUE!</v>
      </c>
      <c r="T20" s="2" t="e">
        <f t="shared" si="4"/>
        <v>#VALUE!</v>
      </c>
      <c r="U20" s="2" t="e">
        <f t="shared" si="5"/>
        <v>#VALUE!</v>
      </c>
      <c r="V20" s="2" t="e">
        <f t="shared" si="6"/>
        <v>#VALUE!</v>
      </c>
      <c r="W20" s="2" t="e">
        <f t="shared" si="7"/>
        <v>#VALUE!</v>
      </c>
      <c r="AE20" s="2"/>
      <c r="AF20" s="2"/>
      <c r="AG20" s="2"/>
      <c r="AH20" s="2"/>
      <c r="AI20" s="2"/>
      <c r="AJ20" s="2"/>
      <c r="AK20" s="2"/>
      <c r="AL20" s="2"/>
      <c r="AM20" s="2"/>
      <c r="AN20" s="2"/>
      <c r="AO20" s="2"/>
      <c r="AP20" s="2"/>
      <c r="AQ20" s="2"/>
      <c r="AR20" s="2"/>
      <c r="AS20" s="2"/>
      <c r="AT20" s="2"/>
      <c r="BC20" s="2"/>
    </row>
    <row r="21" s="1" customFormat="1" spans="1:55">
      <c r="A21" s="3" t="s">
        <v>267</v>
      </c>
      <c r="B21" s="2" t="e">
        <f t="shared" si="1"/>
        <v>#VALUE!</v>
      </c>
      <c r="C21" s="2" t="e">
        <f t="shared" si="1"/>
        <v>#VALUE!</v>
      </c>
      <c r="D21" s="2" t="e">
        <f t="shared" si="1"/>
        <v>#VALUE!</v>
      </c>
      <c r="E21" s="2" t="e">
        <f t="shared" si="2"/>
        <v>#VALUE!</v>
      </c>
      <c r="F21" s="2">
        <v>83</v>
      </c>
      <c r="G21" s="2">
        <v>58</v>
      </c>
      <c r="H21" s="2">
        <v>106</v>
      </c>
      <c r="I21" s="2">
        <f t="shared" si="3"/>
        <v>0.0865004620365498</v>
      </c>
      <c r="J21" s="2">
        <f t="shared" si="3"/>
        <v>0.0423114106208097</v>
      </c>
      <c r="K21" s="2">
        <f t="shared" si="3"/>
        <v>0.144128470858058</v>
      </c>
      <c r="L21" s="4" t="e">
        <f t="array" ref="L21:N21">TRANSPOSE(MMULT(R$3:T$5,TRANSPOSE(I21:K21)))</f>
        <v>#VALUE!</v>
      </c>
      <c r="M21" s="4" t="e">
        <v>#VALUE!</v>
      </c>
      <c r="N21" s="4" t="e">
        <v>#VALUE!</v>
      </c>
      <c r="O21" s="2" t="e">
        <f t="shared" si="0"/>
        <v>#VALUE!</v>
      </c>
      <c r="P21" s="2" t="e">
        <f t="shared" si="0"/>
        <v>#VALUE!</v>
      </c>
      <c r="Q21" s="2" t="e">
        <f t="shared" si="0"/>
        <v>#VALUE!</v>
      </c>
      <c r="R21" s="2" t="e">
        <f t="shared" si="4"/>
        <v>#VALUE!</v>
      </c>
      <c r="S21" s="2" t="e">
        <f t="shared" si="4"/>
        <v>#VALUE!</v>
      </c>
      <c r="T21" s="2" t="e">
        <f t="shared" si="4"/>
        <v>#VALUE!</v>
      </c>
      <c r="U21" s="2" t="e">
        <f t="shared" si="5"/>
        <v>#VALUE!</v>
      </c>
      <c r="V21" s="2" t="e">
        <f t="shared" si="6"/>
        <v>#VALUE!</v>
      </c>
      <c r="W21" s="2" t="e">
        <f t="shared" si="7"/>
        <v>#VALUE!</v>
      </c>
      <c r="AE21" s="2"/>
      <c r="AF21" s="2"/>
      <c r="AG21" s="2"/>
      <c r="AH21" s="2"/>
      <c r="AI21" s="2"/>
      <c r="AJ21" s="2"/>
      <c r="AK21" s="2"/>
      <c r="AL21" s="2"/>
      <c r="AM21" s="2"/>
      <c r="AN21" s="2"/>
      <c r="AO21" s="2"/>
      <c r="AP21" s="2"/>
      <c r="AQ21" s="2"/>
      <c r="AR21" s="2"/>
      <c r="AS21" s="2"/>
      <c r="AT21" s="2"/>
      <c r="BC21" s="2"/>
    </row>
    <row r="22" s="1" customFormat="1" spans="1:55">
      <c r="A22" s="3" t="s">
        <v>268</v>
      </c>
      <c r="B22" s="2" t="e">
        <f t="shared" si="1"/>
        <v>#VALUE!</v>
      </c>
      <c r="C22" s="2" t="e">
        <f t="shared" si="1"/>
        <v>#VALUE!</v>
      </c>
      <c r="D22" s="2" t="e">
        <f t="shared" si="1"/>
        <v>#VALUE!</v>
      </c>
      <c r="E22" s="2" t="e">
        <f t="shared" si="2"/>
        <v>#VALUE!</v>
      </c>
      <c r="F22" s="2">
        <v>157</v>
      </c>
      <c r="G22" s="2">
        <v>188</v>
      </c>
      <c r="H22" s="2">
        <v>54</v>
      </c>
      <c r="I22" s="2">
        <f t="shared" si="3"/>
        <v>0.33716361504833</v>
      </c>
      <c r="J22" s="2">
        <f t="shared" si="3"/>
        <v>0.502886458032569</v>
      </c>
      <c r="K22" s="2">
        <f t="shared" si="3"/>
        <v>0.0368894504011</v>
      </c>
      <c r="L22" s="4" t="e">
        <f t="array" ref="L22:N22">TRANSPOSE(MMULT(R$3:T$5,TRANSPOSE(I22:K22)))</f>
        <v>#VALUE!</v>
      </c>
      <c r="M22" s="4" t="e">
        <v>#VALUE!</v>
      </c>
      <c r="N22" s="4" t="e">
        <v>#VALUE!</v>
      </c>
      <c r="O22" s="2" t="e">
        <f t="shared" si="0"/>
        <v>#VALUE!</v>
      </c>
      <c r="P22" s="2" t="e">
        <f t="shared" si="0"/>
        <v>#VALUE!</v>
      </c>
      <c r="Q22" s="2" t="e">
        <f t="shared" si="0"/>
        <v>#VALUE!</v>
      </c>
      <c r="R22" s="2" t="e">
        <f t="shared" si="4"/>
        <v>#VALUE!</v>
      </c>
      <c r="S22" s="2" t="e">
        <f t="shared" si="4"/>
        <v>#VALUE!</v>
      </c>
      <c r="T22" s="2" t="e">
        <f t="shared" si="4"/>
        <v>#VALUE!</v>
      </c>
      <c r="U22" s="2" t="e">
        <f t="shared" si="5"/>
        <v>#VALUE!</v>
      </c>
      <c r="V22" s="2" t="e">
        <f t="shared" si="6"/>
        <v>#VALUE!</v>
      </c>
      <c r="W22" s="2" t="e">
        <f t="shared" si="7"/>
        <v>#VALUE!</v>
      </c>
      <c r="AE22" s="2"/>
      <c r="AF22" s="2"/>
      <c r="AG22" s="2"/>
      <c r="AH22" s="2"/>
      <c r="AI22" s="2"/>
      <c r="AJ22" s="2"/>
      <c r="AK22" s="2"/>
      <c r="AL22" s="2"/>
      <c r="AM22" s="2"/>
      <c r="AN22" s="2"/>
      <c r="AO22" s="2"/>
      <c r="AP22" s="2"/>
      <c r="AQ22" s="2"/>
      <c r="AR22" s="2"/>
      <c r="AS22" s="2"/>
      <c r="AT22" s="2"/>
      <c r="BC22" s="2"/>
    </row>
    <row r="23" s="1" customFormat="1" spans="1:55">
      <c r="A23" s="3" t="s">
        <v>269</v>
      </c>
      <c r="B23" s="2" t="e">
        <f t="shared" si="1"/>
        <v>#VALUE!</v>
      </c>
      <c r="C23" s="2" t="e">
        <f t="shared" si="1"/>
        <v>#VALUE!</v>
      </c>
      <c r="D23" s="2" t="e">
        <f t="shared" si="1"/>
        <v>#VALUE!</v>
      </c>
      <c r="E23" s="2" t="e">
        <f t="shared" si="2"/>
        <v>#VALUE!</v>
      </c>
      <c r="F23" s="2">
        <v>238</v>
      </c>
      <c r="G23" s="2">
        <v>158</v>
      </c>
      <c r="H23" s="2">
        <v>25</v>
      </c>
      <c r="I23" s="2">
        <f t="shared" si="3"/>
        <v>0.854992608124234</v>
      </c>
      <c r="J23" s="2">
        <f t="shared" si="3"/>
        <v>0.341914424908661</v>
      </c>
      <c r="K23" s="2">
        <f t="shared" si="3"/>
        <v>0.00972121732023785</v>
      </c>
      <c r="L23" s="4" t="e">
        <f t="array" ref="L23:N23">TRANSPOSE(MMULT(R$3:T$5,TRANSPOSE(I23:K23)))</f>
        <v>#VALUE!</v>
      </c>
      <c r="M23" s="4" t="e">
        <v>#VALUE!</v>
      </c>
      <c r="N23" s="4" t="e">
        <v>#VALUE!</v>
      </c>
      <c r="O23" s="2" t="e">
        <f t="shared" si="0"/>
        <v>#VALUE!</v>
      </c>
      <c r="P23" s="2" t="e">
        <f t="shared" si="0"/>
        <v>#VALUE!</v>
      </c>
      <c r="Q23" s="2" t="e">
        <f t="shared" si="0"/>
        <v>#VALUE!</v>
      </c>
      <c r="R23" s="2" t="e">
        <f t="shared" si="4"/>
        <v>#VALUE!</v>
      </c>
      <c r="S23" s="2" t="e">
        <f t="shared" si="4"/>
        <v>#VALUE!</v>
      </c>
      <c r="T23" s="2" t="e">
        <f t="shared" si="4"/>
        <v>#VALUE!</v>
      </c>
      <c r="U23" s="2" t="e">
        <f t="shared" si="5"/>
        <v>#VALUE!</v>
      </c>
      <c r="V23" s="2" t="e">
        <f t="shared" si="6"/>
        <v>#VALUE!</v>
      </c>
      <c r="W23" s="2" t="e">
        <f t="shared" si="7"/>
        <v>#VALUE!</v>
      </c>
      <c r="AE23" s="2"/>
      <c r="AF23" s="2"/>
      <c r="AG23" s="2"/>
      <c r="AH23" s="2"/>
      <c r="AI23" s="2"/>
      <c r="AJ23" s="2"/>
      <c r="AK23" s="2"/>
      <c r="AL23" s="2"/>
      <c r="AM23" s="2"/>
      <c r="AN23" s="2"/>
      <c r="AO23" s="2"/>
      <c r="AP23" s="2"/>
      <c r="AQ23" s="2"/>
      <c r="AR23" s="2"/>
      <c r="AS23" s="2"/>
      <c r="AT23" s="2"/>
      <c r="BC23" s="2"/>
    </row>
    <row r="24" s="1" customFormat="1" spans="1:55">
      <c r="A24" s="3" t="s">
        <v>270</v>
      </c>
      <c r="B24" s="2" t="e">
        <f t="shared" si="1"/>
        <v>#VALUE!</v>
      </c>
      <c r="C24" s="2" t="e">
        <f t="shared" si="1"/>
        <v>#VALUE!</v>
      </c>
      <c r="D24" s="2" t="e">
        <f t="shared" si="1"/>
        <v>#VALUE!</v>
      </c>
      <c r="E24" s="2" t="e">
        <f t="shared" si="2"/>
        <v>#VALUE!</v>
      </c>
      <c r="F24" s="2">
        <v>98</v>
      </c>
      <c r="G24" s="2">
        <v>187</v>
      </c>
      <c r="H24" s="2">
        <v>155</v>
      </c>
      <c r="I24" s="2">
        <f t="shared" si="3"/>
        <v>0.122138772229602</v>
      </c>
      <c r="J24" s="2">
        <f t="shared" si="3"/>
        <v>0.49693299506087</v>
      </c>
      <c r="K24" s="2">
        <f t="shared" si="3"/>
        <v>0.327778098056542</v>
      </c>
      <c r="L24" s="4" t="e">
        <f t="array" ref="L24:N24">TRANSPOSE(MMULT(R$3:T$5,TRANSPOSE(I24:K24)))</f>
        <v>#VALUE!</v>
      </c>
      <c r="M24" s="4" t="e">
        <v>#VALUE!</v>
      </c>
      <c r="N24" s="4" t="e">
        <v>#VALUE!</v>
      </c>
      <c r="O24" s="2" t="e">
        <f t="shared" si="0"/>
        <v>#VALUE!</v>
      </c>
      <c r="P24" s="2" t="e">
        <f t="shared" si="0"/>
        <v>#VALUE!</v>
      </c>
      <c r="Q24" s="2" t="e">
        <f t="shared" si="0"/>
        <v>#VALUE!</v>
      </c>
      <c r="R24" s="2" t="e">
        <f t="shared" si="4"/>
        <v>#VALUE!</v>
      </c>
      <c r="S24" s="2" t="e">
        <f t="shared" si="4"/>
        <v>#VALUE!</v>
      </c>
      <c r="T24" s="2" t="e">
        <f t="shared" si="4"/>
        <v>#VALUE!</v>
      </c>
      <c r="U24" s="2" t="e">
        <f t="shared" si="5"/>
        <v>#VALUE!</v>
      </c>
      <c r="V24" s="2" t="e">
        <f t="shared" si="6"/>
        <v>#VALUE!</v>
      </c>
      <c r="W24" s="2" t="e">
        <f t="shared" si="7"/>
        <v>#VALUE!</v>
      </c>
      <c r="AE24" s="2"/>
      <c r="AF24" s="2"/>
      <c r="AG24" s="2"/>
      <c r="AH24" s="2"/>
      <c r="AI24" s="2"/>
      <c r="AJ24" s="2"/>
      <c r="AK24" s="2"/>
      <c r="AL24" s="2"/>
      <c r="AM24" s="2"/>
      <c r="AN24" s="2"/>
      <c r="AO24" s="2"/>
      <c r="AP24" s="2"/>
      <c r="AQ24" s="2"/>
      <c r="AR24" s="2"/>
      <c r="AS24" s="2"/>
      <c r="AT24" s="2"/>
      <c r="BC24" s="2"/>
    </row>
    <row r="25" s="1" customFormat="1" spans="1:55">
      <c r="A25" s="3" t="s">
        <v>271</v>
      </c>
      <c r="B25" s="2" t="e">
        <f t="shared" si="1"/>
        <v>#VALUE!</v>
      </c>
      <c r="C25" s="2" t="e">
        <f t="shared" si="1"/>
        <v>#VALUE!</v>
      </c>
      <c r="D25" s="2" t="e">
        <f t="shared" si="1"/>
        <v>#VALUE!</v>
      </c>
      <c r="E25" s="2" t="e">
        <f t="shared" si="2"/>
        <v>#VALUE!</v>
      </c>
      <c r="F25" s="2">
        <v>126</v>
      </c>
      <c r="G25" s="2">
        <v>125</v>
      </c>
      <c r="H25" s="2">
        <v>174</v>
      </c>
      <c r="I25" s="2">
        <f t="shared" si="3"/>
        <v>0.208636870145256</v>
      </c>
      <c r="J25" s="2">
        <f t="shared" si="3"/>
        <v>0.205078736390317</v>
      </c>
      <c r="K25" s="2">
        <f t="shared" si="3"/>
        <v>0.423267669986072</v>
      </c>
      <c r="L25" s="4" t="e">
        <f t="array" ref="L25:N25">TRANSPOSE(MMULT(R$3:T$5,TRANSPOSE(I25:K25)))</f>
        <v>#VALUE!</v>
      </c>
      <c r="M25" s="4" t="e">
        <v>#VALUE!</v>
      </c>
      <c r="N25" s="4" t="e">
        <v>#VALUE!</v>
      </c>
      <c r="O25" s="2" t="e">
        <f t="shared" si="0"/>
        <v>#VALUE!</v>
      </c>
      <c r="P25" s="2" t="e">
        <f t="shared" si="0"/>
        <v>#VALUE!</v>
      </c>
      <c r="Q25" s="2" t="e">
        <f t="shared" si="0"/>
        <v>#VALUE!</v>
      </c>
      <c r="R25" s="2" t="e">
        <f t="shared" si="4"/>
        <v>#VALUE!</v>
      </c>
      <c r="S25" s="2" t="e">
        <f t="shared" si="4"/>
        <v>#VALUE!</v>
      </c>
      <c r="T25" s="2" t="e">
        <f t="shared" si="4"/>
        <v>#VALUE!</v>
      </c>
      <c r="U25" s="2" t="e">
        <f t="shared" si="5"/>
        <v>#VALUE!</v>
      </c>
      <c r="V25" s="2" t="e">
        <f t="shared" si="6"/>
        <v>#VALUE!</v>
      </c>
      <c r="W25" s="2" t="e">
        <f t="shared" si="7"/>
        <v>#VALUE!</v>
      </c>
      <c r="AE25" s="2"/>
      <c r="AF25" s="2"/>
      <c r="AG25" s="2"/>
      <c r="AH25" s="2"/>
      <c r="AI25" s="2"/>
      <c r="AJ25" s="2"/>
      <c r="AK25" s="2"/>
      <c r="AL25" s="2"/>
      <c r="AM25" s="2"/>
      <c r="AN25" s="2"/>
      <c r="AO25" s="2"/>
      <c r="AP25" s="2"/>
      <c r="AQ25" s="2"/>
      <c r="AR25" s="2"/>
      <c r="AS25" s="2"/>
      <c r="AT25" s="2"/>
      <c r="BC25" s="2"/>
    </row>
    <row r="26" s="1" customFormat="1" spans="1:55">
      <c r="A26" s="3" t="s">
        <v>272</v>
      </c>
      <c r="B26" s="2" t="e">
        <f t="shared" si="1"/>
        <v>#VALUE!</v>
      </c>
      <c r="C26" s="2" t="e">
        <f t="shared" si="1"/>
        <v>#VALUE!</v>
      </c>
      <c r="D26" s="2" t="e">
        <f t="shared" si="1"/>
        <v>#VALUE!</v>
      </c>
      <c r="E26" s="2" t="e">
        <f t="shared" si="2"/>
        <v>#VALUE!</v>
      </c>
      <c r="F26" s="2">
        <v>82</v>
      </c>
      <c r="G26" s="2">
        <v>106</v>
      </c>
      <c r="H26" s="2">
        <v>60</v>
      </c>
      <c r="I26" s="2">
        <f t="shared" si="3"/>
        <v>0.0843762115441488</v>
      </c>
      <c r="J26" s="2">
        <f t="shared" si="3"/>
        <v>0.144128470858058</v>
      </c>
      <c r="K26" s="2">
        <f t="shared" si="3"/>
        <v>0.0451862043856755</v>
      </c>
      <c r="L26" s="4" t="e">
        <f t="array" ref="L26:N26">TRANSPOSE(MMULT(R$3:T$5,TRANSPOSE(I26:K26)))</f>
        <v>#VALUE!</v>
      </c>
      <c r="M26" s="4" t="e">
        <v>#VALUE!</v>
      </c>
      <c r="N26" s="4" t="e">
        <v>#VALUE!</v>
      </c>
      <c r="O26" s="2" t="e">
        <f t="shared" si="0"/>
        <v>#VALUE!</v>
      </c>
      <c r="P26" s="2" t="e">
        <f t="shared" si="0"/>
        <v>#VALUE!</v>
      </c>
      <c r="Q26" s="2" t="e">
        <f t="shared" si="0"/>
        <v>#VALUE!</v>
      </c>
      <c r="R26" s="2" t="e">
        <f t="shared" si="4"/>
        <v>#VALUE!</v>
      </c>
      <c r="S26" s="2" t="e">
        <f t="shared" si="4"/>
        <v>#VALUE!</v>
      </c>
      <c r="T26" s="2" t="e">
        <f t="shared" si="4"/>
        <v>#VALUE!</v>
      </c>
      <c r="U26" s="2" t="e">
        <f t="shared" si="5"/>
        <v>#VALUE!</v>
      </c>
      <c r="V26" s="2" t="e">
        <f t="shared" si="6"/>
        <v>#VALUE!</v>
      </c>
      <c r="W26" s="2" t="e">
        <f t="shared" si="7"/>
        <v>#VALUE!</v>
      </c>
      <c r="AE26" s="2"/>
      <c r="AF26" s="2"/>
      <c r="AG26" s="2"/>
      <c r="AH26" s="2"/>
      <c r="AI26" s="2"/>
      <c r="AJ26" s="2"/>
      <c r="AK26" s="2"/>
      <c r="AL26" s="2"/>
      <c r="AM26" s="2"/>
      <c r="AN26" s="2"/>
      <c r="AO26" s="2"/>
      <c r="AP26" s="2"/>
      <c r="AQ26" s="2"/>
      <c r="AR26" s="2"/>
      <c r="AS26" s="2"/>
      <c r="AT26" s="2"/>
      <c r="BC26" s="2"/>
    </row>
    <row r="27" s="1" customFormat="1" spans="1:55">
      <c r="A27" s="3" t="s">
        <v>273</v>
      </c>
      <c r="B27" s="2" t="e">
        <f t="shared" si="1"/>
        <v>#VALUE!</v>
      </c>
      <c r="C27" s="2" t="e">
        <f t="shared" si="1"/>
        <v>#VALUE!</v>
      </c>
      <c r="D27" s="2" t="e">
        <f t="shared" si="1"/>
        <v>#VALUE!</v>
      </c>
      <c r="E27" s="2" t="e">
        <f t="shared" si="2"/>
        <v>#VALUE!</v>
      </c>
      <c r="F27" s="2">
        <v>87</v>
      </c>
      <c r="G27" s="2">
        <v>120</v>
      </c>
      <c r="H27" s="2">
        <v>155</v>
      </c>
      <c r="I27" s="2">
        <f t="shared" si="3"/>
        <v>0.0953074666309647</v>
      </c>
      <c r="J27" s="2">
        <f t="shared" si="3"/>
        <v>0.187820772300678</v>
      </c>
      <c r="K27" s="2">
        <f t="shared" si="3"/>
        <v>0.327778098056542</v>
      </c>
      <c r="L27" s="4" t="e">
        <f t="array" ref="L27:N27">TRANSPOSE(MMULT(R$3:T$5,TRANSPOSE(I27:K27)))</f>
        <v>#VALUE!</v>
      </c>
      <c r="M27" s="4" t="e">
        <v>#VALUE!</v>
      </c>
      <c r="N27" s="4" t="e">
        <v>#VALUE!</v>
      </c>
      <c r="O27" s="2" t="e">
        <f t="shared" si="0"/>
        <v>#VALUE!</v>
      </c>
      <c r="P27" s="2" t="e">
        <f t="shared" si="0"/>
        <v>#VALUE!</v>
      </c>
      <c r="Q27" s="2" t="e">
        <f t="shared" si="0"/>
        <v>#VALUE!</v>
      </c>
      <c r="R27" s="2" t="e">
        <f t="shared" si="4"/>
        <v>#VALUE!</v>
      </c>
      <c r="S27" s="2" t="e">
        <f t="shared" si="4"/>
        <v>#VALUE!</v>
      </c>
      <c r="T27" s="2" t="e">
        <f t="shared" si="4"/>
        <v>#VALUE!</v>
      </c>
      <c r="U27" s="2" t="e">
        <f t="shared" si="5"/>
        <v>#VALUE!</v>
      </c>
      <c r="V27" s="2" t="e">
        <f t="shared" si="6"/>
        <v>#VALUE!</v>
      </c>
      <c r="W27" s="2" t="e">
        <f t="shared" si="7"/>
        <v>#VALUE!</v>
      </c>
      <c r="AE27" s="2"/>
      <c r="AF27" s="2"/>
      <c r="AG27" s="2"/>
      <c r="AH27" s="2"/>
      <c r="AI27" s="2"/>
      <c r="AJ27" s="2"/>
      <c r="AK27" s="2"/>
      <c r="AL27" s="2"/>
      <c r="AM27" s="2"/>
      <c r="AN27" s="2"/>
      <c r="AO27" s="2"/>
      <c r="AP27" s="2"/>
      <c r="AQ27" s="2"/>
      <c r="AR27" s="2"/>
      <c r="AS27" s="2"/>
      <c r="AT27" s="2"/>
      <c r="BC27" s="2"/>
    </row>
    <row r="28" s="1" customFormat="1" spans="1:55">
      <c r="A28" s="3" t="s">
        <v>274</v>
      </c>
      <c r="B28" s="2" t="e">
        <f t="shared" si="1"/>
        <v>#VALUE!</v>
      </c>
      <c r="C28" s="2" t="e">
        <f t="shared" si="1"/>
        <v>#VALUE!</v>
      </c>
      <c r="D28" s="2" t="e">
        <f t="shared" si="1"/>
        <v>#VALUE!</v>
      </c>
      <c r="E28" s="2" t="e">
        <f t="shared" si="2"/>
        <v>#VALUE!</v>
      </c>
      <c r="F28" s="2">
        <v>197</v>
      </c>
      <c r="G28" s="2">
        <v>145</v>
      </c>
      <c r="H28" s="2">
        <v>125</v>
      </c>
      <c r="I28" s="2">
        <f t="shared" si="3"/>
        <v>0.558340389634268</v>
      </c>
      <c r="J28" s="2">
        <f t="shared" si="3"/>
        <v>0.283148740429992</v>
      </c>
      <c r="K28" s="2">
        <f t="shared" si="3"/>
        <v>0.205078736390317</v>
      </c>
      <c r="L28" s="4" t="e">
        <f t="array" ref="L28:N28">TRANSPOSE(MMULT(R$3:T$5,TRANSPOSE(I28:K28)))</f>
        <v>#VALUE!</v>
      </c>
      <c r="M28" s="4" t="e">
        <v>#VALUE!</v>
      </c>
      <c r="N28" s="4" t="e">
        <v>#VALUE!</v>
      </c>
      <c r="O28" s="2" t="e">
        <f t="shared" si="0"/>
        <v>#VALUE!</v>
      </c>
      <c r="P28" s="2" t="e">
        <f t="shared" si="0"/>
        <v>#VALUE!</v>
      </c>
      <c r="Q28" s="2" t="e">
        <f t="shared" si="0"/>
        <v>#VALUE!</v>
      </c>
      <c r="R28" s="2" t="e">
        <f t="shared" si="4"/>
        <v>#VALUE!</v>
      </c>
      <c r="S28" s="2" t="e">
        <f t="shared" si="4"/>
        <v>#VALUE!</v>
      </c>
      <c r="T28" s="2" t="e">
        <f t="shared" si="4"/>
        <v>#VALUE!</v>
      </c>
      <c r="U28" s="2" t="e">
        <f t="shared" si="5"/>
        <v>#VALUE!</v>
      </c>
      <c r="V28" s="2" t="e">
        <f t="shared" si="6"/>
        <v>#VALUE!</v>
      </c>
      <c r="W28" s="2" t="e">
        <f t="shared" si="7"/>
        <v>#VALUE!</v>
      </c>
      <c r="AE28" s="2"/>
      <c r="AF28" s="2"/>
      <c r="AG28" s="2"/>
      <c r="AH28" s="2"/>
      <c r="AI28" s="2"/>
      <c r="AJ28" s="2"/>
      <c r="AK28" s="2"/>
      <c r="AL28" s="2"/>
      <c r="AM28" s="2"/>
      <c r="AN28" s="2"/>
      <c r="AO28" s="2"/>
      <c r="AP28" s="2"/>
      <c r="AQ28" s="2"/>
      <c r="AR28" s="2"/>
      <c r="AS28" s="2"/>
      <c r="AT28" s="2"/>
      <c r="BC28" s="2"/>
    </row>
    <row r="29" s="1" customFormat="1" spans="1:55">
      <c r="A29" s="3" t="s">
        <v>275</v>
      </c>
      <c r="B29" s="2" t="e">
        <f t="shared" si="1"/>
        <v>#VALUE!</v>
      </c>
      <c r="C29" s="2" t="e">
        <f t="shared" si="1"/>
        <v>#VALUE!</v>
      </c>
      <c r="D29" s="2" t="e">
        <f t="shared" si="1"/>
        <v>#VALUE!</v>
      </c>
      <c r="E29" s="2" t="e">
        <f t="shared" si="2"/>
        <v>#VALUE!</v>
      </c>
      <c r="F29" s="2">
        <v>112</v>
      </c>
      <c r="G29" s="2">
        <v>76</v>
      </c>
      <c r="H29" s="2">
        <v>60</v>
      </c>
      <c r="I29" s="2">
        <f t="shared" si="3"/>
        <v>0.162029375639111</v>
      </c>
      <c r="J29" s="2">
        <f t="shared" si="3"/>
        <v>0.0722718506823175</v>
      </c>
      <c r="K29" s="2">
        <f t="shared" si="3"/>
        <v>0.0451862043856755</v>
      </c>
      <c r="L29" s="4" t="e">
        <f t="array" ref="L29:N29">TRANSPOSE(MMULT(R$3:T$5,TRANSPOSE(I29:K29)))</f>
        <v>#VALUE!</v>
      </c>
      <c r="M29" s="4" t="e">
        <v>#VALUE!</v>
      </c>
      <c r="N29" s="4" t="e">
        <v>#VALUE!</v>
      </c>
      <c r="O29" s="2" t="e">
        <f t="shared" si="0"/>
        <v>#VALUE!</v>
      </c>
      <c r="P29" s="2" t="e">
        <f t="shared" si="0"/>
        <v>#VALUE!</v>
      </c>
      <c r="Q29" s="2" t="e">
        <f t="shared" si="0"/>
        <v>#VALUE!</v>
      </c>
      <c r="R29" s="2" t="e">
        <f t="shared" si="4"/>
        <v>#VALUE!</v>
      </c>
      <c r="S29" s="2" t="e">
        <f t="shared" si="4"/>
        <v>#VALUE!</v>
      </c>
      <c r="T29" s="2" t="e">
        <f t="shared" si="4"/>
        <v>#VALUE!</v>
      </c>
      <c r="U29" s="2" t="e">
        <f t="shared" si="5"/>
        <v>#VALUE!</v>
      </c>
      <c r="V29" s="2" t="e">
        <f t="shared" si="6"/>
        <v>#VALUE!</v>
      </c>
      <c r="W29" s="2" t="e">
        <f t="shared" si="7"/>
        <v>#VALUE!</v>
      </c>
      <c r="AE29" s="2"/>
      <c r="AF29" s="2"/>
      <c r="AG29" s="2"/>
      <c r="AH29" s="2"/>
      <c r="AI29" s="2"/>
      <c r="AJ29" s="2"/>
      <c r="AK29" s="2"/>
      <c r="AL29" s="2"/>
      <c r="AM29" s="2"/>
      <c r="AN29" s="2"/>
      <c r="AO29" s="2"/>
      <c r="AP29" s="2"/>
      <c r="AQ29" s="2"/>
      <c r="AR29" s="2"/>
      <c r="AS29" s="2"/>
      <c r="AT29" s="2"/>
      <c r="BC29" s="2"/>
    </row>
    <row r="30" s="1" customFormat="1" spans="1:55">
      <c r="A30" s="3" t="s">
        <v>276</v>
      </c>
      <c r="B30" s="2" t="e">
        <f t="shared" ref="B30:D37" si="8">U30</f>
        <v>#VALUE!</v>
      </c>
      <c r="C30" s="2" t="e">
        <f t="shared" si="8"/>
        <v>#VALUE!</v>
      </c>
      <c r="D30" s="2" t="e">
        <f t="shared" si="8"/>
        <v>#VALUE!</v>
      </c>
      <c r="E30" s="2" t="e">
        <f t="shared" si="2"/>
        <v>#VALUE!</v>
      </c>
      <c r="F30" s="2">
        <v>128</v>
      </c>
      <c r="G30" s="2">
        <v>0</v>
      </c>
      <c r="H30" s="2">
        <v>128</v>
      </c>
      <c r="I30" s="2">
        <f t="shared" si="3"/>
        <v>0.215860500113899</v>
      </c>
      <c r="J30" s="2">
        <f t="shared" si="3"/>
        <v>0</v>
      </c>
      <c r="K30" s="2">
        <f t="shared" si="3"/>
        <v>0.215860500113899</v>
      </c>
      <c r="L30" s="4" t="e">
        <f t="array" ref="L30:N30">TRANSPOSE(MMULT(R$3:T$5,TRANSPOSE(I30:K30)))</f>
        <v>#VALUE!</v>
      </c>
      <c r="M30" s="4" t="e">
        <v>#VALUE!</v>
      </c>
      <c r="N30" s="4" t="e">
        <v>#VALUE!</v>
      </c>
      <c r="O30" s="2" t="e">
        <f t="shared" si="0"/>
        <v>#VALUE!</v>
      </c>
      <c r="P30" s="2" t="e">
        <f t="shared" si="0"/>
        <v>#VALUE!</v>
      </c>
      <c r="Q30" s="2" t="e">
        <f t="shared" si="0"/>
        <v>#VALUE!</v>
      </c>
      <c r="R30" s="2" t="e">
        <f t="shared" si="4"/>
        <v>#VALUE!</v>
      </c>
      <c r="S30" s="2" t="e">
        <f t="shared" si="4"/>
        <v>#VALUE!</v>
      </c>
      <c r="T30" s="2" t="e">
        <f t="shared" si="4"/>
        <v>#VALUE!</v>
      </c>
      <c r="U30" s="2" t="e">
        <f t="shared" si="5"/>
        <v>#VALUE!</v>
      </c>
      <c r="V30" s="2" t="e">
        <f t="shared" si="6"/>
        <v>#VALUE!</v>
      </c>
      <c r="W30" s="2" t="e">
        <f t="shared" si="7"/>
        <v>#VALUE!</v>
      </c>
      <c r="AE30" s="2"/>
      <c r="AF30" s="2"/>
      <c r="AG30" s="2"/>
      <c r="AH30" s="2"/>
      <c r="AI30" s="2"/>
      <c r="AJ30" s="2"/>
      <c r="AK30" s="2"/>
      <c r="AL30" s="2"/>
      <c r="AM30" s="2"/>
      <c r="AN30" s="2"/>
      <c r="AO30" s="2"/>
      <c r="AP30" s="2"/>
      <c r="AQ30" s="2"/>
      <c r="AR30" s="2"/>
      <c r="AS30" s="2"/>
      <c r="AT30" s="2"/>
      <c r="BC30" s="2"/>
    </row>
    <row r="31" s="1" customFormat="1" spans="1:55">
      <c r="A31" s="3" t="s">
        <v>277</v>
      </c>
      <c r="B31" s="2" t="e">
        <f t="shared" si="8"/>
        <v>#VALUE!</v>
      </c>
      <c r="C31" s="2" t="e">
        <f t="shared" si="8"/>
        <v>#VALUE!</v>
      </c>
      <c r="D31" s="2" t="e">
        <f t="shared" si="8"/>
        <v>#VALUE!</v>
      </c>
      <c r="E31" s="2" t="e">
        <f t="shared" si="2"/>
        <v>#VALUE!</v>
      </c>
      <c r="F31" s="2">
        <v>192</v>
      </c>
      <c r="G31" s="2">
        <v>64</v>
      </c>
      <c r="H31" s="2">
        <v>192</v>
      </c>
      <c r="I31" s="2">
        <f t="shared" si="3"/>
        <v>0.527115125705813</v>
      </c>
      <c r="J31" s="2">
        <f t="shared" si="3"/>
        <v>0.0512694583740432</v>
      </c>
      <c r="K31" s="2">
        <f t="shared" si="3"/>
        <v>0.527115125705813</v>
      </c>
      <c r="L31" s="4" t="e">
        <f t="array" ref="L31:N31">TRANSPOSE(MMULT(R$3:T$5,TRANSPOSE(I31:K31)))</f>
        <v>#VALUE!</v>
      </c>
      <c r="M31" s="4" t="e">
        <v>#VALUE!</v>
      </c>
      <c r="N31" s="4" t="e">
        <v>#VALUE!</v>
      </c>
      <c r="O31" s="2" t="e">
        <f t="shared" si="0"/>
        <v>#VALUE!</v>
      </c>
      <c r="P31" s="2" t="e">
        <f t="shared" si="0"/>
        <v>#VALUE!</v>
      </c>
      <c r="Q31" s="2" t="e">
        <f t="shared" si="0"/>
        <v>#VALUE!</v>
      </c>
      <c r="R31" s="2" t="e">
        <f t="shared" si="4"/>
        <v>#VALUE!</v>
      </c>
      <c r="S31" s="2" t="e">
        <f t="shared" si="4"/>
        <v>#VALUE!</v>
      </c>
      <c r="T31" s="2" t="e">
        <f t="shared" si="4"/>
        <v>#VALUE!</v>
      </c>
      <c r="U31" s="2" t="e">
        <f t="shared" si="5"/>
        <v>#VALUE!</v>
      </c>
      <c r="V31" s="2" t="e">
        <f t="shared" si="6"/>
        <v>#VALUE!</v>
      </c>
      <c r="W31" s="2" t="e">
        <f t="shared" si="7"/>
        <v>#VALUE!</v>
      </c>
      <c r="AE31" s="2"/>
      <c r="AF31" s="2"/>
      <c r="AG31" s="2"/>
      <c r="AH31" s="2"/>
      <c r="AI31" s="2"/>
      <c r="AJ31" s="2"/>
      <c r="AK31" s="2"/>
      <c r="AL31" s="2"/>
      <c r="AM31" s="2"/>
      <c r="AN31" s="2"/>
      <c r="AO31" s="2"/>
      <c r="AP31" s="2"/>
      <c r="AQ31" s="2"/>
      <c r="AR31" s="2"/>
      <c r="AS31" s="2"/>
      <c r="AT31" s="2"/>
      <c r="BC31" s="2"/>
    </row>
    <row r="32" s="1" customFormat="1" spans="1:55">
      <c r="A32" s="3" t="s">
        <v>278</v>
      </c>
      <c r="B32" s="2" t="e">
        <f t="shared" si="8"/>
        <v>#VALUE!</v>
      </c>
      <c r="C32" s="2" t="e">
        <f t="shared" si="8"/>
        <v>#VALUE!</v>
      </c>
      <c r="D32" s="2" t="e">
        <f t="shared" si="8"/>
        <v>#VALUE!</v>
      </c>
      <c r="E32" s="2" t="e">
        <f t="shared" si="2"/>
        <v>#VALUE!</v>
      </c>
      <c r="F32" s="2">
        <v>255</v>
      </c>
      <c r="G32" s="2">
        <v>0</v>
      </c>
      <c r="H32" s="2">
        <v>255</v>
      </c>
      <c r="I32" s="2">
        <f t="shared" si="3"/>
        <v>1</v>
      </c>
      <c r="J32" s="2">
        <f t="shared" si="3"/>
        <v>0</v>
      </c>
      <c r="K32" s="2">
        <f t="shared" si="3"/>
        <v>1</v>
      </c>
      <c r="L32" s="4" t="e">
        <f t="array" ref="L32:N32">TRANSPOSE(MMULT(R$3:T$5,TRANSPOSE(I32:K32)))</f>
        <v>#VALUE!</v>
      </c>
      <c r="M32" s="4" t="e">
        <v>#VALUE!</v>
      </c>
      <c r="N32" s="4" t="e">
        <v>#VALUE!</v>
      </c>
      <c r="O32" s="2" t="e">
        <f t="shared" si="0"/>
        <v>#VALUE!</v>
      </c>
      <c r="P32" s="2" t="e">
        <f t="shared" si="0"/>
        <v>#VALUE!</v>
      </c>
      <c r="Q32" s="2" t="e">
        <f t="shared" si="0"/>
        <v>#VALUE!</v>
      </c>
      <c r="R32" s="2" t="e">
        <f t="shared" si="4"/>
        <v>#VALUE!</v>
      </c>
      <c r="S32" s="2" t="e">
        <f t="shared" si="4"/>
        <v>#VALUE!</v>
      </c>
      <c r="T32" s="2" t="e">
        <f t="shared" si="4"/>
        <v>#VALUE!</v>
      </c>
      <c r="U32" s="2" t="e">
        <f t="shared" si="5"/>
        <v>#VALUE!</v>
      </c>
      <c r="V32" s="2" t="e">
        <f t="shared" si="6"/>
        <v>#VALUE!</v>
      </c>
      <c r="W32" s="2" t="e">
        <f t="shared" si="7"/>
        <v>#VALUE!</v>
      </c>
      <c r="AE32" s="2"/>
      <c r="AF32" s="2"/>
      <c r="AG32" s="2"/>
      <c r="AH32" s="2"/>
      <c r="AI32" s="2"/>
      <c r="AJ32" s="2"/>
      <c r="AK32" s="2"/>
      <c r="AL32" s="2"/>
      <c r="AM32" s="2"/>
      <c r="AN32" s="2"/>
      <c r="AO32" s="2"/>
      <c r="AP32" s="2"/>
      <c r="AQ32" s="2"/>
      <c r="AR32" s="2"/>
      <c r="AS32" s="2"/>
      <c r="AT32" s="2"/>
      <c r="BC32" s="2"/>
    </row>
    <row r="33" s="1" customFormat="1" spans="1:55">
      <c r="A33" s="3" t="s">
        <v>279</v>
      </c>
      <c r="B33" s="2" t="e">
        <f t="shared" si="8"/>
        <v>#VALUE!</v>
      </c>
      <c r="C33" s="2" t="e">
        <f t="shared" si="8"/>
        <v>#VALUE!</v>
      </c>
      <c r="D33" s="2" t="e">
        <f t="shared" si="8"/>
        <v>#VALUE!</v>
      </c>
      <c r="E33" s="2" t="e">
        <f t="shared" si="2"/>
        <v>#VALUE!</v>
      </c>
      <c r="F33" s="2">
        <v>255</v>
      </c>
      <c r="G33" s="2">
        <v>128</v>
      </c>
      <c r="H33" s="2">
        <v>255</v>
      </c>
      <c r="I33" s="2">
        <f t="shared" si="3"/>
        <v>1</v>
      </c>
      <c r="J33" s="2">
        <f t="shared" si="3"/>
        <v>0.215860500113899</v>
      </c>
      <c r="K33" s="2">
        <f t="shared" si="3"/>
        <v>1</v>
      </c>
      <c r="L33" s="4" t="e">
        <f t="array" ref="L33:N33">TRANSPOSE(MMULT(R$3:T$5,TRANSPOSE(I33:K33)))</f>
        <v>#VALUE!</v>
      </c>
      <c r="M33" s="4" t="e">
        <v>#VALUE!</v>
      </c>
      <c r="N33" s="4" t="e">
        <v>#VALUE!</v>
      </c>
      <c r="O33" s="2" t="e">
        <f t="shared" si="0"/>
        <v>#VALUE!</v>
      </c>
      <c r="P33" s="2" t="e">
        <f t="shared" si="0"/>
        <v>#VALUE!</v>
      </c>
      <c r="Q33" s="2" t="e">
        <f t="shared" si="0"/>
        <v>#VALUE!</v>
      </c>
      <c r="R33" s="2" t="e">
        <f t="shared" si="4"/>
        <v>#VALUE!</v>
      </c>
      <c r="S33" s="2" t="e">
        <f t="shared" si="4"/>
        <v>#VALUE!</v>
      </c>
      <c r="T33" s="2" t="e">
        <f t="shared" si="4"/>
        <v>#VALUE!</v>
      </c>
      <c r="U33" s="2" t="e">
        <f t="shared" si="5"/>
        <v>#VALUE!</v>
      </c>
      <c r="V33" s="2" t="e">
        <f t="shared" si="6"/>
        <v>#VALUE!</v>
      </c>
      <c r="W33" s="2" t="e">
        <f t="shared" si="7"/>
        <v>#VALUE!</v>
      </c>
      <c r="AE33" s="2"/>
      <c r="AF33" s="2"/>
      <c r="AG33" s="2"/>
      <c r="AH33" s="2"/>
      <c r="AI33" s="2"/>
      <c r="AJ33" s="2"/>
      <c r="AK33" s="2"/>
      <c r="AL33" s="2"/>
      <c r="AM33" s="2"/>
      <c r="AN33" s="2"/>
      <c r="AO33" s="2"/>
      <c r="AP33" s="2"/>
      <c r="AQ33" s="2"/>
      <c r="AR33" s="2"/>
      <c r="AS33" s="2"/>
      <c r="AT33" s="2"/>
      <c r="BC33" s="2"/>
    </row>
    <row r="34" s="1" customFormat="1" spans="1:55">
      <c r="A34" s="3" t="s">
        <v>280</v>
      </c>
      <c r="B34" s="2" t="e">
        <f t="shared" si="8"/>
        <v>#VALUE!</v>
      </c>
      <c r="C34" s="2" t="e">
        <f t="shared" si="8"/>
        <v>#VALUE!</v>
      </c>
      <c r="D34" s="2" t="e">
        <f t="shared" si="8"/>
        <v>#VALUE!</v>
      </c>
      <c r="E34" s="2" t="e">
        <f t="shared" si="2"/>
        <v>#VALUE!</v>
      </c>
      <c r="F34" s="2">
        <v>0</v>
      </c>
      <c r="G34" s="2">
        <v>128</v>
      </c>
      <c r="H34" s="2">
        <v>128</v>
      </c>
      <c r="I34" s="2">
        <f t="shared" si="3"/>
        <v>0</v>
      </c>
      <c r="J34" s="2">
        <f t="shared" si="3"/>
        <v>0.215860500113899</v>
      </c>
      <c r="K34" s="2">
        <f t="shared" si="3"/>
        <v>0.215860500113899</v>
      </c>
      <c r="L34" s="4" t="e">
        <f t="array" ref="L34:N34">TRANSPOSE(MMULT(R$3:T$5,TRANSPOSE(I34:K34)))</f>
        <v>#VALUE!</v>
      </c>
      <c r="M34" s="4" t="e">
        <v>#VALUE!</v>
      </c>
      <c r="N34" s="4" t="e">
        <v>#VALUE!</v>
      </c>
      <c r="O34" s="2" t="e">
        <f t="shared" si="0"/>
        <v>#VALUE!</v>
      </c>
      <c r="P34" s="2" t="e">
        <f t="shared" si="0"/>
        <v>#VALUE!</v>
      </c>
      <c r="Q34" s="2" t="e">
        <f t="shared" si="0"/>
        <v>#VALUE!</v>
      </c>
      <c r="R34" s="2" t="e">
        <f t="shared" si="4"/>
        <v>#VALUE!</v>
      </c>
      <c r="S34" s="2" t="e">
        <f t="shared" si="4"/>
        <v>#VALUE!</v>
      </c>
      <c r="T34" s="2" t="e">
        <f t="shared" si="4"/>
        <v>#VALUE!</v>
      </c>
      <c r="U34" s="2" t="e">
        <f t="shared" si="5"/>
        <v>#VALUE!</v>
      </c>
      <c r="V34" s="2" t="e">
        <f t="shared" si="6"/>
        <v>#VALUE!</v>
      </c>
      <c r="W34" s="2" t="e">
        <f t="shared" si="7"/>
        <v>#VALUE!</v>
      </c>
      <c r="AE34" s="2"/>
      <c r="AF34" s="2"/>
      <c r="AG34" s="2"/>
      <c r="AH34" s="2"/>
      <c r="AI34" s="2"/>
      <c r="AJ34" s="2"/>
      <c r="AK34" s="2"/>
      <c r="AL34" s="2"/>
      <c r="AM34" s="2"/>
      <c r="AN34" s="2"/>
      <c r="AO34" s="2"/>
      <c r="AP34" s="2"/>
      <c r="AQ34" s="2"/>
      <c r="AR34" s="2"/>
      <c r="AS34" s="2"/>
      <c r="AT34" s="2"/>
      <c r="BC34" s="2"/>
    </row>
    <row r="35" s="1" customFormat="1" spans="1:55">
      <c r="A35" s="3" t="s">
        <v>281</v>
      </c>
      <c r="B35" s="2" t="e">
        <f t="shared" si="8"/>
        <v>#VALUE!</v>
      </c>
      <c r="C35" s="2" t="e">
        <f t="shared" si="8"/>
        <v>#VALUE!</v>
      </c>
      <c r="D35" s="2" t="e">
        <f t="shared" si="8"/>
        <v>#VALUE!</v>
      </c>
      <c r="E35" s="2" t="e">
        <f t="shared" si="2"/>
        <v>#VALUE!</v>
      </c>
      <c r="F35" s="2">
        <v>64</v>
      </c>
      <c r="G35" s="2">
        <v>192</v>
      </c>
      <c r="H35" s="2">
        <v>192</v>
      </c>
      <c r="I35" s="2">
        <f t="shared" si="3"/>
        <v>0.0512694583740432</v>
      </c>
      <c r="J35" s="2">
        <f t="shared" si="3"/>
        <v>0.527115125705813</v>
      </c>
      <c r="K35" s="2">
        <f t="shared" si="3"/>
        <v>0.527115125705813</v>
      </c>
      <c r="L35" s="4" t="e">
        <f t="array" ref="L35:N35">TRANSPOSE(MMULT(R$3:T$5,TRANSPOSE(I35:K35)))</f>
        <v>#VALUE!</v>
      </c>
      <c r="M35" s="4" t="e">
        <v>#VALUE!</v>
      </c>
      <c r="N35" s="4" t="e">
        <v>#VALUE!</v>
      </c>
      <c r="O35" s="2" t="e">
        <f t="shared" si="0"/>
        <v>#VALUE!</v>
      </c>
      <c r="P35" s="2" t="e">
        <f t="shared" si="0"/>
        <v>#VALUE!</v>
      </c>
      <c r="Q35" s="2" t="e">
        <f t="shared" si="0"/>
        <v>#VALUE!</v>
      </c>
      <c r="R35" s="2" t="e">
        <f t="shared" si="4"/>
        <v>#VALUE!</v>
      </c>
      <c r="S35" s="2" t="e">
        <f t="shared" si="4"/>
        <v>#VALUE!</v>
      </c>
      <c r="T35" s="2" t="e">
        <f t="shared" si="4"/>
        <v>#VALUE!</v>
      </c>
      <c r="U35" s="2" t="e">
        <f t="shared" si="5"/>
        <v>#VALUE!</v>
      </c>
      <c r="V35" s="2" t="e">
        <f t="shared" si="6"/>
        <v>#VALUE!</v>
      </c>
      <c r="W35" s="2" t="e">
        <f t="shared" si="7"/>
        <v>#VALUE!</v>
      </c>
      <c r="AE35" s="2"/>
      <c r="AF35" s="2"/>
      <c r="AG35" s="2"/>
      <c r="AH35" s="2"/>
      <c r="AI35" s="2"/>
      <c r="AJ35" s="2"/>
      <c r="AK35" s="2"/>
      <c r="AL35" s="2"/>
      <c r="AM35" s="2"/>
      <c r="AN35" s="2"/>
      <c r="AO35" s="2"/>
      <c r="AP35" s="2"/>
      <c r="AQ35" s="2"/>
      <c r="AR35" s="2"/>
      <c r="AS35" s="2"/>
      <c r="AT35" s="2"/>
      <c r="BC35" s="2"/>
    </row>
    <row r="36" s="1" customFormat="1" spans="1:55">
      <c r="A36" s="3" t="s">
        <v>282</v>
      </c>
      <c r="B36" s="2" t="e">
        <f t="shared" si="8"/>
        <v>#VALUE!</v>
      </c>
      <c r="C36" s="2" t="e">
        <f t="shared" si="8"/>
        <v>#VALUE!</v>
      </c>
      <c r="D36" s="2" t="e">
        <f t="shared" si="8"/>
        <v>#VALUE!</v>
      </c>
      <c r="E36" s="2" t="e">
        <f t="shared" si="2"/>
        <v>#VALUE!</v>
      </c>
      <c r="F36" s="2">
        <v>0</v>
      </c>
      <c r="G36" s="2">
        <v>255</v>
      </c>
      <c r="H36" s="2">
        <v>255</v>
      </c>
      <c r="I36" s="2">
        <f t="shared" ref="I36:K37" si="9">IF((F36/255)&lt;=0.03928,(F36/255)/12.92,(((F36/255)+0.055)/1.055)^2.4)</f>
        <v>0</v>
      </c>
      <c r="J36" s="2">
        <f t="shared" si="9"/>
        <v>1</v>
      </c>
      <c r="K36" s="2">
        <f t="shared" si="9"/>
        <v>1</v>
      </c>
      <c r="L36" s="4" t="e">
        <f t="array" ref="L36:N36">TRANSPOSE(MMULT(R$3:T$5,TRANSPOSE(I36:K36)))</f>
        <v>#VALUE!</v>
      </c>
      <c r="M36" s="4" t="e">
        <v>#VALUE!</v>
      </c>
      <c r="N36" s="4" t="e">
        <v>#VALUE!</v>
      </c>
      <c r="O36" s="2" t="e">
        <f t="shared" si="0"/>
        <v>#VALUE!</v>
      </c>
      <c r="P36" s="2" t="e">
        <f t="shared" si="0"/>
        <v>#VALUE!</v>
      </c>
      <c r="Q36" s="2" t="e">
        <f t="shared" si="0"/>
        <v>#VALUE!</v>
      </c>
      <c r="R36" s="2" t="e">
        <f t="shared" ref="R36:T37" si="10">IF(O36&lt;=0.008856,(7.787*O36)+16/116,O36^(1/3))</f>
        <v>#VALUE!</v>
      </c>
      <c r="S36" s="2" t="e">
        <f t="shared" si="10"/>
        <v>#VALUE!</v>
      </c>
      <c r="T36" s="2" t="e">
        <f t="shared" si="10"/>
        <v>#VALUE!</v>
      </c>
      <c r="U36" s="2" t="e">
        <f t="shared" si="5"/>
        <v>#VALUE!</v>
      </c>
      <c r="V36" s="2" t="e">
        <f t="shared" si="6"/>
        <v>#VALUE!</v>
      </c>
      <c r="W36" s="2" t="e">
        <f t="shared" si="7"/>
        <v>#VALUE!</v>
      </c>
      <c r="AE36" s="2"/>
      <c r="AF36" s="2"/>
      <c r="AG36" s="2"/>
      <c r="AH36" s="2"/>
      <c r="AI36" s="2"/>
      <c r="AJ36" s="2"/>
      <c r="AK36" s="2"/>
      <c r="AL36" s="2"/>
      <c r="AM36" s="2"/>
      <c r="AN36" s="2"/>
      <c r="AO36" s="2"/>
      <c r="AP36" s="2"/>
      <c r="AQ36" s="2"/>
      <c r="AR36" s="2"/>
      <c r="AS36" s="2"/>
      <c r="AT36" s="2"/>
      <c r="BC36" s="2"/>
    </row>
    <row r="37" s="1" customFormat="1" spans="1:55">
      <c r="A37" s="3" t="s">
        <v>283</v>
      </c>
      <c r="B37" s="2" t="e">
        <f t="shared" si="8"/>
        <v>#VALUE!</v>
      </c>
      <c r="C37" s="2" t="e">
        <f t="shared" si="8"/>
        <v>#VALUE!</v>
      </c>
      <c r="D37" s="2" t="e">
        <f t="shared" si="8"/>
        <v>#VALUE!</v>
      </c>
      <c r="E37" s="2" t="e">
        <f t="shared" si="2"/>
        <v>#VALUE!</v>
      </c>
      <c r="F37" s="2">
        <v>128</v>
      </c>
      <c r="G37" s="2">
        <v>255</v>
      </c>
      <c r="H37" s="2">
        <v>255</v>
      </c>
      <c r="I37" s="2">
        <f t="shared" si="9"/>
        <v>0.215860500113899</v>
      </c>
      <c r="J37" s="2">
        <f t="shared" si="9"/>
        <v>1</v>
      </c>
      <c r="K37" s="2">
        <f t="shared" si="9"/>
        <v>1</v>
      </c>
      <c r="L37" s="4" t="e">
        <f t="array" ref="L37:N37">TRANSPOSE(MMULT(R$3:T$5,TRANSPOSE(I37:K37)))</f>
        <v>#VALUE!</v>
      </c>
      <c r="M37" s="4" t="e">
        <v>#VALUE!</v>
      </c>
      <c r="N37" s="4" t="e">
        <v>#VALUE!</v>
      </c>
      <c r="O37" s="2" t="e">
        <f t="shared" si="0"/>
        <v>#VALUE!</v>
      </c>
      <c r="P37" s="2" t="e">
        <f t="shared" si="0"/>
        <v>#VALUE!</v>
      </c>
      <c r="Q37" s="2" t="e">
        <f t="shared" si="0"/>
        <v>#VALUE!</v>
      </c>
      <c r="R37" s="2" t="e">
        <f t="shared" si="10"/>
        <v>#VALUE!</v>
      </c>
      <c r="S37" s="2" t="e">
        <f t="shared" si="10"/>
        <v>#VALUE!</v>
      </c>
      <c r="T37" s="2" t="e">
        <f t="shared" si="10"/>
        <v>#VALUE!</v>
      </c>
      <c r="U37" s="2" t="e">
        <f t="shared" si="5"/>
        <v>#VALUE!</v>
      </c>
      <c r="V37" s="2" t="e">
        <f t="shared" si="6"/>
        <v>#VALUE!</v>
      </c>
      <c r="W37" s="2" t="e">
        <f t="shared" si="7"/>
        <v>#VALUE!</v>
      </c>
      <c r="AE37" s="2"/>
      <c r="AF37" s="2"/>
      <c r="AG37" s="2"/>
      <c r="AH37" s="2"/>
      <c r="AI37" s="2"/>
      <c r="AJ37" s="2"/>
      <c r="AK37" s="2"/>
      <c r="AL37" s="2"/>
      <c r="AM37" s="2"/>
      <c r="AN37" s="2"/>
      <c r="AO37" s="2"/>
      <c r="AP37" s="2"/>
      <c r="AQ37" s="2"/>
      <c r="AR37" s="2"/>
      <c r="AS37" s="2"/>
      <c r="AT37" s="2"/>
      <c r="BC37" s="2"/>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TPV</Company>
  <Application>Microsoft Excel</Application>
  <HeadingPairs>
    <vt:vector size="2" baseType="variant">
      <vt:variant>
        <vt:lpstr>工作表</vt:lpstr>
      </vt:variant>
      <vt:variant>
        <vt:i4>7</vt:i4>
      </vt:variant>
    </vt:vector>
  </HeadingPairs>
  <TitlesOfParts>
    <vt:vector size="7" baseType="lpstr">
      <vt:lpstr>sRGB_DeltaE</vt:lpstr>
      <vt:lpstr>Reference</vt:lpstr>
      <vt:lpstr>sRGB_Data</vt:lpstr>
      <vt:lpstr>Temp</vt:lpstr>
      <vt:lpstr>Chart</vt:lpstr>
      <vt:lpstr>Test_Data</vt:lpstr>
      <vt:lpstr>SpyderXElite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LCD Montior Color &amp; Gamma Evaluation</dc:title>
  <dc:subject>Color Measurement</dc:subject>
  <dc:creator>Alex Liu</dc:creator>
  <cp:lastModifiedBy>WWW</cp:lastModifiedBy>
  <dcterms:created xsi:type="dcterms:W3CDTF">1998-10-17T19:51:00Z</dcterms:created>
  <cp:lastPrinted>2024-03-19T10:23:00Z</cp:lastPrinted>
  <dcterms:modified xsi:type="dcterms:W3CDTF">2024-09-08T08:47:40Z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4769DE8F838744A1BA5E958BDF1FFDDA_13</vt:lpwstr>
  </property>
  <property fmtid="{D5CDD505-2E9C-101B-9397-08002B2CF9AE}" pid="3" name="KSOProductBuildVer">
    <vt:lpwstr>2052-12.1.0.17827</vt:lpwstr>
  </property>
</Properties>
</file>