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ster\Desktop\WQ_ASR_Toolkit\Disinfection By-Products\"/>
    </mc:Choice>
  </mc:AlternateContent>
  <xr:revisionPtr revIDLastSave="0" documentId="13_ncr:1_{5C832275-3E16-4DA1-973D-C4AB261E6CFC}" xr6:coauthVersionLast="47" xr6:coauthVersionMax="47" xr10:uidLastSave="{00000000-0000-0000-0000-000000000000}"/>
  <bookViews>
    <workbookView xWindow="28680" yWindow="-120" windowWidth="29040" windowHeight="15720" xr2:uid="{E69A2563-66E5-4AB8-BBFA-79F110CE7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D42" i="1"/>
  <c r="D41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Z3" i="1"/>
  <c r="Y3" i="1"/>
  <c r="N6" i="1"/>
  <c r="O6" i="1"/>
  <c r="M6" i="1"/>
  <c r="K6" i="1"/>
  <c r="Q6" i="1"/>
  <c r="P6" i="1"/>
  <c r="S6" i="1"/>
  <c r="R6" i="1"/>
  <c r="U3" i="1"/>
  <c r="V3" i="1" s="1"/>
  <c r="X3" i="1" s="1"/>
  <c r="U4" i="1"/>
  <c r="W4" i="1" s="1"/>
  <c r="U5" i="1"/>
  <c r="W5" i="1" s="1"/>
  <c r="U6" i="1"/>
  <c r="W6" i="1" s="1"/>
  <c r="U7" i="1"/>
  <c r="W7" i="1" s="1"/>
  <c r="U8" i="1"/>
  <c r="X8" i="1" s="1"/>
  <c r="U9" i="1"/>
  <c r="W9" i="1" s="1"/>
  <c r="U10" i="1"/>
  <c r="U11" i="1"/>
  <c r="W11" i="1" s="1"/>
  <c r="U12" i="1"/>
  <c r="W12" i="1" s="1"/>
  <c r="U13" i="1"/>
  <c r="W13" i="1" s="1"/>
  <c r="U14" i="1"/>
  <c r="W14" i="1" s="1"/>
  <c r="U15" i="1"/>
  <c r="U16" i="1"/>
  <c r="V16" i="1" s="1"/>
  <c r="U17" i="1"/>
  <c r="V17" i="1" s="1"/>
  <c r="U18" i="1"/>
  <c r="V18" i="1" s="1"/>
  <c r="U19" i="1"/>
  <c r="V19" i="1" s="1"/>
  <c r="U20" i="1"/>
  <c r="V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V30" i="1" s="1"/>
  <c r="U31" i="1"/>
  <c r="V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X40" i="1" s="1"/>
  <c r="U41" i="1"/>
  <c r="W41" i="1" s="1"/>
  <c r="U42" i="1"/>
  <c r="W42" i="1" s="1"/>
  <c r="U43" i="1"/>
  <c r="U44" i="1"/>
  <c r="U45" i="1"/>
  <c r="U46" i="1"/>
  <c r="U47" i="1"/>
  <c r="U48" i="1"/>
  <c r="V48" i="1" s="1"/>
  <c r="U49" i="1"/>
  <c r="V49" i="1" s="1"/>
  <c r="U50" i="1"/>
  <c r="V50" i="1" s="1"/>
  <c r="U51" i="1"/>
  <c r="V51" i="1" s="1"/>
  <c r="U52" i="1"/>
  <c r="V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V67" i="1" s="1"/>
  <c r="U68" i="1"/>
  <c r="W68" i="1" s="1"/>
  <c r="U69" i="1"/>
  <c r="V69" i="1" s="1"/>
  <c r="U70" i="1"/>
  <c r="W70" i="1" s="1"/>
  <c r="U71" i="1"/>
  <c r="W71" i="1" s="1"/>
  <c r="U72" i="1"/>
  <c r="X72" i="1" s="1"/>
  <c r="U73" i="1"/>
  <c r="U74" i="1"/>
  <c r="U75" i="1"/>
  <c r="U76" i="1"/>
  <c r="U77" i="1"/>
  <c r="U78" i="1"/>
  <c r="U79" i="1"/>
  <c r="U80" i="1"/>
  <c r="V80" i="1" s="1"/>
  <c r="U81" i="1"/>
  <c r="V81" i="1" s="1"/>
  <c r="U82" i="1"/>
  <c r="V82" i="1" s="1"/>
  <c r="U83" i="1"/>
  <c r="V83" i="1" s="1"/>
  <c r="U84" i="1"/>
  <c r="V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AD6" i="1" l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X42" i="1"/>
  <c r="X41" i="1"/>
  <c r="X9" i="1"/>
  <c r="W3" i="1"/>
  <c r="X79" i="1"/>
  <c r="W79" i="1"/>
  <c r="X47" i="1"/>
  <c r="W47" i="1"/>
  <c r="X15" i="1"/>
  <c r="W15" i="1"/>
  <c r="W78" i="1"/>
  <c r="X78" i="1"/>
  <c r="W46" i="1"/>
  <c r="X46" i="1"/>
  <c r="W77" i="1"/>
  <c r="X77" i="1"/>
  <c r="W45" i="1"/>
  <c r="X45" i="1"/>
  <c r="W76" i="1"/>
  <c r="X76" i="1"/>
  <c r="W44" i="1"/>
  <c r="X44" i="1"/>
  <c r="W75" i="1"/>
  <c r="X75" i="1"/>
  <c r="W43" i="1"/>
  <c r="X43" i="1"/>
  <c r="X74" i="1"/>
  <c r="W74" i="1"/>
  <c r="X10" i="1"/>
  <c r="W10" i="1"/>
  <c r="X73" i="1"/>
  <c r="W73" i="1"/>
  <c r="X14" i="1"/>
  <c r="X12" i="1"/>
  <c r="X13" i="1"/>
  <c r="X11" i="1"/>
  <c r="X66" i="1"/>
  <c r="X34" i="1"/>
  <c r="X37" i="1"/>
  <c r="X65" i="1"/>
  <c r="X33" i="1"/>
  <c r="X63" i="1"/>
  <c r="X31" i="1"/>
  <c r="X6" i="1"/>
  <c r="X7" i="1"/>
  <c r="X36" i="1"/>
  <c r="X32" i="1"/>
  <c r="X93" i="1"/>
  <c r="X92" i="1"/>
  <c r="X60" i="1"/>
  <c r="X28" i="1"/>
  <c r="X39" i="1"/>
  <c r="X68" i="1"/>
  <c r="X5" i="1"/>
  <c r="X59" i="1"/>
  <c r="X58" i="1"/>
  <c r="X25" i="1"/>
  <c r="X56" i="1"/>
  <c r="X87" i="1"/>
  <c r="X55" i="1"/>
  <c r="X23" i="1"/>
  <c r="X86" i="1"/>
  <c r="X54" i="1"/>
  <c r="X22" i="1"/>
  <c r="X71" i="1"/>
  <c r="X38" i="1"/>
  <c r="X4" i="1"/>
  <c r="X64" i="1"/>
  <c r="X29" i="1"/>
  <c r="X90" i="1"/>
  <c r="X88" i="1"/>
  <c r="X53" i="1"/>
  <c r="X52" i="1"/>
  <c r="X49" i="1"/>
  <c r="X17" i="1"/>
  <c r="X67" i="1"/>
  <c r="X30" i="1"/>
  <c r="X91" i="1"/>
  <c r="X26" i="1"/>
  <c r="X57" i="1"/>
  <c r="X24" i="1"/>
  <c r="X85" i="1"/>
  <c r="X21" i="1"/>
  <c r="X84" i="1"/>
  <c r="X20" i="1"/>
  <c r="X83" i="1"/>
  <c r="X19" i="1"/>
  <c r="X50" i="1"/>
  <c r="X81" i="1"/>
  <c r="X80" i="1"/>
  <c r="X48" i="1"/>
  <c r="X16" i="1"/>
  <c r="X70" i="1"/>
  <c r="X69" i="1"/>
  <c r="X35" i="1"/>
  <c r="X62" i="1"/>
  <c r="X61" i="1"/>
  <c r="X27" i="1"/>
  <c r="X89" i="1"/>
  <c r="X51" i="1"/>
  <c r="X82" i="1"/>
  <c r="X18" i="1"/>
  <c r="W40" i="1"/>
  <c r="W30" i="1"/>
  <c r="W72" i="1"/>
  <c r="W31" i="1"/>
  <c r="W84" i="1"/>
  <c r="W20" i="1"/>
  <c r="W83" i="1"/>
  <c r="W51" i="1"/>
  <c r="W19" i="1"/>
  <c r="W82" i="1"/>
  <c r="W50" i="1"/>
  <c r="W18" i="1"/>
  <c r="W81" i="1"/>
  <c r="W49" i="1"/>
  <c r="W17" i="1"/>
  <c r="W80" i="1"/>
  <c r="W48" i="1"/>
  <c r="W16" i="1"/>
  <c r="W8" i="1"/>
  <c r="W69" i="1"/>
  <c r="W67" i="1"/>
  <c r="W52" i="1"/>
  <c r="V88" i="1"/>
  <c r="V87" i="1"/>
  <c r="V86" i="1"/>
  <c r="V85" i="1"/>
  <c r="V22" i="1"/>
  <c r="V21" i="1"/>
  <c r="V79" i="1"/>
  <c r="V78" i="1"/>
  <c r="V77" i="1"/>
  <c r="V15" i="1"/>
  <c r="V14" i="1"/>
  <c r="V13" i="1"/>
  <c r="V66" i="1"/>
  <c r="V65" i="1"/>
  <c r="V64" i="1"/>
  <c r="V63" i="1"/>
  <c r="V89" i="1"/>
  <c r="V62" i="1"/>
  <c r="V61" i="1"/>
  <c r="V60" i="1"/>
  <c r="V59" i="1"/>
  <c r="V58" i="1"/>
  <c r="V57" i="1"/>
  <c r="V56" i="1"/>
  <c r="V55" i="1"/>
  <c r="V54" i="1"/>
  <c r="V53" i="1"/>
  <c r="V47" i="1"/>
  <c r="V46" i="1"/>
  <c r="V45" i="1"/>
  <c r="V29" i="1"/>
  <c r="V28" i="1"/>
  <c r="V27" i="1"/>
  <c r="V93" i="1"/>
  <c r="V26" i="1"/>
  <c r="V92" i="1"/>
  <c r="V25" i="1"/>
  <c r="V91" i="1"/>
  <c r="V24" i="1"/>
  <c r="V90" i="1"/>
  <c r="V23" i="1"/>
  <c r="V11" i="1"/>
  <c r="V12" i="1"/>
  <c r="V10" i="1"/>
  <c r="V44" i="1"/>
  <c r="V41" i="1"/>
  <c r="V5" i="1"/>
  <c r="V74" i="1"/>
  <c r="V37" i="1"/>
  <c r="V38" i="1"/>
  <c r="V73" i="1"/>
  <c r="V36" i="1"/>
  <c r="V6" i="1"/>
  <c r="V76" i="1"/>
  <c r="V72" i="1"/>
  <c r="V35" i="1"/>
  <c r="V42" i="1"/>
  <c r="V4" i="1"/>
  <c r="V39" i="1"/>
  <c r="V75" i="1"/>
  <c r="V71" i="1"/>
  <c r="V34" i="1"/>
  <c r="V70" i="1"/>
  <c r="V33" i="1"/>
  <c r="V68" i="1"/>
  <c r="V9" i="1"/>
  <c r="V8" i="1"/>
  <c r="V7" i="1"/>
  <c r="V43" i="1"/>
  <c r="V40" i="1"/>
  <c r="V32" i="1"/>
  <c r="Y12" i="1" l="1"/>
  <c r="Z31" i="1"/>
  <c r="Z61" i="1"/>
  <c r="Z33" i="1"/>
  <c r="Z92" i="1"/>
  <c r="Y64" i="1"/>
  <c r="Z91" i="1"/>
  <c r="Y32" i="1"/>
  <c r="Z25" i="1"/>
  <c r="Z24" i="1"/>
  <c r="Z7" i="1"/>
  <c r="Z32" i="1"/>
  <c r="Z29" i="1"/>
  <c r="Z60" i="1"/>
  <c r="Y33" i="1"/>
  <c r="Z28" i="1"/>
  <c r="Z59" i="1"/>
  <c r="Y63" i="1"/>
  <c r="Z27" i="1"/>
  <c r="Y31" i="1"/>
  <c r="Y62" i="1"/>
  <c r="Z88" i="1"/>
  <c r="Y25" i="1"/>
  <c r="Z56" i="1"/>
  <c r="Y88" i="1"/>
  <c r="Y56" i="1"/>
  <c r="Z49" i="1"/>
  <c r="Y24" i="1"/>
  <c r="Z17" i="1"/>
  <c r="Y87" i="1"/>
  <c r="Z80" i="1"/>
  <c r="Y55" i="1"/>
  <c r="Z48" i="1"/>
  <c r="Y21" i="1"/>
  <c r="Z37" i="1"/>
  <c r="Z16" i="1"/>
  <c r="Y84" i="1"/>
  <c r="Z79" i="1"/>
  <c r="Y52" i="1"/>
  <c r="Z46" i="1"/>
  <c r="Y20" i="1"/>
  <c r="Z14" i="1"/>
  <c r="Y83" i="1"/>
  <c r="Z77" i="1"/>
  <c r="Y46" i="1"/>
  <c r="Z38" i="1"/>
  <c r="Z45" i="1"/>
  <c r="Y14" i="1"/>
  <c r="Z13" i="1"/>
  <c r="Y77" i="1"/>
  <c r="Z76" i="1"/>
  <c r="Y45" i="1"/>
  <c r="Y13" i="1"/>
  <c r="Y76" i="1"/>
  <c r="Y44" i="1"/>
  <c r="Z4" i="1"/>
  <c r="AA4" i="1" s="1"/>
  <c r="Y23" i="1"/>
  <c r="Z87" i="1"/>
  <c r="Y86" i="1"/>
  <c r="Z55" i="1"/>
  <c r="Y54" i="1"/>
  <c r="Z18" i="1"/>
  <c r="AA18" i="1" s="1"/>
  <c r="Y53" i="1"/>
  <c r="Z81" i="1"/>
  <c r="AA81" i="1" s="1"/>
  <c r="Z90" i="1"/>
  <c r="Z47" i="1"/>
  <c r="Y4" i="1"/>
  <c r="Y22" i="1"/>
  <c r="Z5" i="1"/>
  <c r="Z26" i="1"/>
  <c r="Z15" i="1"/>
  <c r="Y65" i="1"/>
  <c r="Y85" i="1"/>
  <c r="Z6" i="1"/>
  <c r="AA6" i="1" s="1"/>
  <c r="Z39" i="1"/>
  <c r="Z57" i="1"/>
  <c r="Z78" i="1"/>
  <c r="Y51" i="1"/>
  <c r="Z23" i="1"/>
  <c r="Y19" i="1"/>
  <c r="Z12" i="1"/>
  <c r="Z65" i="1"/>
  <c r="Z43" i="1"/>
  <c r="Y92" i="1"/>
  <c r="Z85" i="1"/>
  <c r="Z35" i="1"/>
  <c r="Z74" i="1"/>
  <c r="Z69" i="1"/>
  <c r="Y17" i="1"/>
  <c r="Z84" i="1"/>
  <c r="Y80" i="1"/>
  <c r="Z52" i="1"/>
  <c r="Y16" i="1"/>
  <c r="Z9" i="1"/>
  <c r="AA9" i="1" s="1"/>
  <c r="Y58" i="1"/>
  <c r="Y79" i="1"/>
  <c r="Z89" i="1"/>
  <c r="Z51" i="1"/>
  <c r="Z72" i="1"/>
  <c r="Y30" i="1"/>
  <c r="Z44" i="1"/>
  <c r="Y93" i="1"/>
  <c r="Z86" i="1"/>
  <c r="Y61" i="1"/>
  <c r="Z75" i="1"/>
  <c r="Y29" i="1"/>
  <c r="Z22" i="1"/>
  <c r="Y18" i="1"/>
  <c r="Z11" i="1"/>
  <c r="Y60" i="1"/>
  <c r="Z68" i="1"/>
  <c r="Y49" i="1"/>
  <c r="Z70" i="1"/>
  <c r="Y59" i="1"/>
  <c r="Z73" i="1"/>
  <c r="Y27" i="1"/>
  <c r="Y48" i="1"/>
  <c r="Z41" i="1"/>
  <c r="Y90" i="1"/>
  <c r="Z36" i="1"/>
  <c r="AA36" i="1" s="1"/>
  <c r="Z58" i="1"/>
  <c r="Z83" i="1"/>
  <c r="Y26" i="1"/>
  <c r="Y47" i="1"/>
  <c r="Z62" i="1"/>
  <c r="Z19" i="1"/>
  <c r="AA19" i="1" s="1"/>
  <c r="Z40" i="1"/>
  <c r="Z34" i="1"/>
  <c r="Z63" i="1"/>
  <c r="Z64" i="1"/>
  <c r="AA64" i="1" s="1"/>
  <c r="Y82" i="1"/>
  <c r="Z54" i="1"/>
  <c r="Y50" i="1"/>
  <c r="Z66" i="1"/>
  <c r="Z67" i="1"/>
  <c r="Y81" i="1"/>
  <c r="Z53" i="1"/>
  <c r="Y28" i="1"/>
  <c r="Z21" i="1"/>
  <c r="Z42" i="1"/>
  <c r="Y91" i="1"/>
  <c r="Z10" i="1"/>
  <c r="Z71" i="1"/>
  <c r="Z20" i="1"/>
  <c r="Y89" i="1"/>
  <c r="Y15" i="1"/>
  <c r="Z30" i="1"/>
  <c r="Z82" i="1"/>
  <c r="Z8" i="1"/>
  <c r="Y57" i="1"/>
  <c r="Y78" i="1"/>
  <c r="Z93" i="1"/>
  <c r="Z50" i="1"/>
  <c r="Y5" i="1"/>
  <c r="Y6" i="1"/>
  <c r="Y7" i="1"/>
  <c r="Y8" i="1"/>
  <c r="Y9" i="1"/>
  <c r="Y10" i="1"/>
  <c r="Y11" i="1"/>
  <c r="Y34" i="1"/>
  <c r="Y35" i="1"/>
  <c r="Y36" i="1"/>
  <c r="Y37" i="1"/>
  <c r="Y38" i="1"/>
  <c r="Y39" i="1"/>
  <c r="Y40" i="1"/>
  <c r="Y41" i="1"/>
  <c r="Y42" i="1"/>
  <c r="Y43" i="1"/>
  <c r="Y66" i="1"/>
  <c r="Y67" i="1"/>
  <c r="Y68" i="1"/>
  <c r="Y69" i="1"/>
  <c r="Y70" i="1"/>
  <c r="Y71" i="1"/>
  <c r="Y72" i="1"/>
  <c r="Y73" i="1"/>
  <c r="Y74" i="1"/>
  <c r="Y75" i="1"/>
  <c r="AA83" i="1" l="1"/>
  <c r="AA60" i="1"/>
  <c r="AA55" i="1"/>
  <c r="AA93" i="1"/>
  <c r="AA7" i="1"/>
  <c r="AA17" i="1"/>
  <c r="AA87" i="1"/>
  <c r="AA71" i="1"/>
  <c r="AA68" i="1"/>
  <c r="AA23" i="1"/>
  <c r="AA45" i="1"/>
  <c r="AA38" i="1"/>
  <c r="AA78" i="1"/>
  <c r="AA29" i="1"/>
  <c r="AA62" i="1"/>
  <c r="AA73" i="1"/>
  <c r="AA74" i="1"/>
  <c r="AA67" i="1"/>
  <c r="AA77" i="1"/>
  <c r="AA21" i="1"/>
  <c r="AA14" i="1"/>
  <c r="AA42" i="1"/>
  <c r="AA57" i="1"/>
  <c r="AA75" i="1"/>
  <c r="AA66" i="1"/>
  <c r="AA51" i="1"/>
  <c r="AA47" i="1"/>
  <c r="AA31" i="1"/>
  <c r="AA63" i="1"/>
  <c r="AA89" i="1"/>
  <c r="AA34" i="1"/>
  <c r="AA40" i="1"/>
  <c r="AA80" i="1"/>
  <c r="AE4" i="1"/>
  <c r="AA48" i="1"/>
  <c r="AA52" i="1"/>
  <c r="AA49" i="1"/>
  <c r="AA84" i="1"/>
  <c r="AA50" i="1"/>
  <c r="AA58" i="1"/>
  <c r="AA69" i="1"/>
  <c r="AA56" i="1"/>
  <c r="AA41" i="1"/>
  <c r="AA35" i="1"/>
  <c r="AA88" i="1"/>
  <c r="AA8" i="1"/>
  <c r="AA85" i="1"/>
  <c r="AA82" i="1"/>
  <c r="AA30" i="1"/>
  <c r="AA43" i="1"/>
  <c r="AA76" i="1"/>
  <c r="AA27" i="1"/>
  <c r="AA65" i="1"/>
  <c r="AA70" i="1"/>
  <c r="AA12" i="1"/>
  <c r="AA13" i="1"/>
  <c r="AA59" i="1"/>
  <c r="AA20" i="1"/>
  <c r="AA28" i="1"/>
  <c r="AA90" i="1"/>
  <c r="AA10" i="1"/>
  <c r="AA11" i="1"/>
  <c r="AA32" i="1"/>
  <c r="AA22" i="1"/>
  <c r="AA39" i="1"/>
  <c r="AA24" i="1"/>
  <c r="AA53" i="1"/>
  <c r="AA25" i="1"/>
  <c r="AA46" i="1"/>
  <c r="AA86" i="1"/>
  <c r="AA15" i="1"/>
  <c r="AA91" i="1"/>
  <c r="AA26" i="1"/>
  <c r="AA79" i="1"/>
  <c r="AA44" i="1"/>
  <c r="AA5" i="1"/>
  <c r="AA92" i="1"/>
  <c r="AA54" i="1"/>
  <c r="AA16" i="1"/>
  <c r="AA33" i="1"/>
  <c r="AA72" i="1"/>
  <c r="AA37" i="1"/>
  <c r="AA61" i="1"/>
  <c r="AE5" i="1" l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</calcChain>
</file>

<file path=xl/sharedStrings.xml><?xml version="1.0" encoding="utf-8"?>
<sst xmlns="http://schemas.openxmlformats.org/spreadsheetml/2006/main" count="35" uniqueCount="34">
  <si>
    <t>Temperature
(Celsius)</t>
  </si>
  <si>
    <t>pH 
(stu,-)</t>
  </si>
  <si>
    <t>Bromide
(mg/L)</t>
  </si>
  <si>
    <t>Residual, Free Chlorine
(mg/L)</t>
  </si>
  <si>
    <t>Total Organic Carbon
(mg/L)</t>
  </si>
  <si>
    <t>Time 
(Days)</t>
  </si>
  <si>
    <t>Chlorine Decay</t>
  </si>
  <si>
    <t>Initial TTHM 
(mg/L)</t>
  </si>
  <si>
    <t>Empircal Constants</t>
  </si>
  <si>
    <t>R</t>
  </si>
  <si>
    <t>M</t>
  </si>
  <si>
    <t>Source Water Parameters</t>
  </si>
  <si>
    <t>K</t>
  </si>
  <si>
    <t>u</t>
  </si>
  <si>
    <t>Time 
(Hours)</t>
  </si>
  <si>
    <t>Time 
(Minutes)</t>
  </si>
  <si>
    <t>RRA</t>
  </si>
  <si>
    <t>NMWD</t>
  </si>
  <si>
    <t>TTHM Estimation</t>
  </si>
  <si>
    <t>Russian River Aquaduct
(mg/L)</t>
  </si>
  <si>
    <t>North Marin Water District
(mg/L)</t>
  </si>
  <si>
    <t>D</t>
  </si>
  <si>
    <t>Bolivar Injectant 
(mg/L)</t>
  </si>
  <si>
    <t>Bolivar</t>
  </si>
  <si>
    <t>Bolivar Injectant
(ug/L)</t>
  </si>
  <si>
    <t>k1, 1st order
(hours)</t>
  </si>
  <si>
    <t>t1/2 
(hours)</t>
  </si>
  <si>
    <t>t1/2
(hours)</t>
  </si>
  <si>
    <t>k2, 1st order 
(hours)</t>
  </si>
  <si>
    <t>Formation Rate</t>
  </si>
  <si>
    <t>Degradation Rate</t>
  </si>
  <si>
    <t>EPA MCL</t>
  </si>
  <si>
    <t>Bolivar Injectant 
w/1st order 49 day half life
(ug/L)</t>
  </si>
  <si>
    <t>Bolivar Injectant 
w/1st order 12 day half life 
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</si>
</sst>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415787694036133E-2"/>
          <c:y val="0.14351851851851852"/>
          <c:w val="0.92208551202693612"/>
          <c:h val="0.69757728200641589"/>
        </c:manualLayout>
      </c:layout>
      <c:lineChart>
        <c:grouping val="standar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Bolivar Injectant 
(mg/L)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Sheet1!$T$3:$T$93</c:f>
              <c:numCache>
                <c:formatCode>General</c:formatCode>
                <c:ptCount val="91"/>
                <c:pt idx="0" formatCode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Sheet1!$Y$3:$Y$93</c:f>
              <c:numCache>
                <c:formatCode>0.000</c:formatCode>
                <c:ptCount val="91"/>
                <c:pt idx="0">
                  <c:v>1</c:v>
                </c:pt>
                <c:pt idx="1">
                  <c:v>0.83268901206343082</c:v>
                </c:pt>
                <c:pt idx="2">
                  <c:v>0.69601831981550655</c:v>
                </c:pt>
                <c:pt idx="3">
                  <c:v>0.58359978010183466</c:v>
                </c:pt>
                <c:pt idx="4">
                  <c:v>0.49060123295482239</c:v>
                </c:pt>
                <c:pt idx="5">
                  <c:v>0.41330445507243208</c:v>
                </c:pt>
                <c:pt idx="6">
                  <c:v>0.34880629455618428</c:v>
                </c:pt>
                <c:pt idx="7">
                  <c:v>0.29481149692457448</c:v>
                </c:pt>
                <c:pt idx="8">
                  <c:v>0.24948587018404803</c:v>
                </c:pt>
                <c:pt idx="9">
                  <c:v>0.21135012992435986</c:v>
                </c:pt>
                <c:pt idx="10">
                  <c:v>0.17920177253185848</c:v>
                </c:pt>
                <c:pt idx="11">
                  <c:v>0.15205664256699838</c:v>
                </c:pt>
                <c:pt idx="12">
                  <c:v>0.12910458834391667</c:v>
                </c:pt>
                <c:pt idx="13">
                  <c:v>0.10967536227131068</c:v>
                </c:pt>
                <c:pt idx="14">
                  <c:v>9.32120845457651E-2</c:v>
                </c:pt>
                <c:pt idx="15">
                  <c:v>7.9250369158485434E-2</c:v>
                </c:pt>
                <c:pt idx="16">
                  <c:v>6.7401744152857199E-2</c:v>
                </c:pt>
                <c:pt idx="17">
                  <c:v>5.7340367788245174E-2</c:v>
                </c:pt>
                <c:pt idx="18">
                  <c:v>4.8792302465345411E-2</c:v>
                </c:pt>
                <c:pt idx="19">
                  <c:v>4.1526793883340518E-2</c:v>
                </c:pt>
                <c:pt idx="20">
                  <c:v>3.5349137004824428E-2</c:v>
                </c:pt>
                <c:pt idx="21">
                  <c:v>3.0094808471165725E-2</c:v>
                </c:pt>
                <c:pt idx="22">
                  <c:v>2.5624617652639407E-2</c:v>
                </c:pt>
                <c:pt idx="23">
                  <c:v>2.1820682770908855E-2</c:v>
                </c:pt>
                <c:pt idx="24">
                  <c:v>1.8583079536330004E-2</c:v>
                </c:pt>
                <c:pt idx="25">
                  <c:v>1.5827041048395267E-2</c:v>
                </c:pt>
                <c:pt idx="26">
                  <c:v>1.3480611840265814E-2</c:v>
                </c:pt>
                <c:pt idx="27">
                  <c:v>1.14826777232675E-2</c:v>
                </c:pt>
                <c:pt idx="28">
                  <c:v>9.7813078219681424E-3</c:v>
                </c:pt>
                <c:pt idx="29">
                  <c:v>8.3323568500559587E-3</c:v>
                </c:pt>
                <c:pt idx="30">
                  <c:v>7.0982849749901327E-3</c:v>
                </c:pt>
                <c:pt idx="31">
                  <c:v>6.0471600872033732E-3</c:v>
                </c:pt>
                <c:pt idx="32">
                  <c:v>5.1518133276231655E-3</c:v>
                </c:pt>
                <c:pt idx="33">
                  <c:v>4.389123639027377E-3</c:v>
                </c:pt>
                <c:pt idx="34">
                  <c:v>3.739411124552124E-3</c:v>
                </c:pt>
                <c:pt idx="35">
                  <c:v>3.1859222997473249E-3</c:v>
                </c:pt>
                <c:pt idx="36">
                  <c:v>2.7143930523313166E-3</c:v>
                </c:pt>
                <c:pt idx="37">
                  <c:v>2.3126773855173498E-3</c:v>
                </c:pt>
                <c:pt idx="38">
                  <c:v>1.9704319028032357E-3</c:v>
                </c:pt>
                <c:pt idx="39">
                  <c:v>1.6788475631250221E-3</c:v>
                </c:pt>
                <c:pt idx="40">
                  <c:v>1.4304215503151457E-3</c:v>
                </c:pt>
                <c:pt idx="41">
                  <c:v>1.2187632042588591E-3</c:v>
                </c:pt>
                <c:pt idx="42">
                  <c:v>1.0384288890189744E-3</c:v>
                </c:pt>
                <c:pt idx="43">
                  <c:v>8.8478145487539902E-4</c:v>
                </c:pt>
                <c:pt idx="44">
                  <c:v>7.5387061079260564E-4</c:v>
                </c:pt>
                <c:pt idx="45">
                  <c:v>6.4233108113135695E-4</c:v>
                </c:pt>
                <c:pt idx="46">
                  <c:v>5.4729589187925214E-4</c:v>
                </c:pt>
                <c:pt idx="47">
                  <c:v>4.6632253092227004E-4</c:v>
                </c:pt>
                <c:pt idx="48">
                  <c:v>3.9733006527614131E-4</c:v>
                </c:pt>
                <c:pt idx="49">
                  <c:v>3.3854558523517975E-4</c:v>
                </c:pt>
                <c:pt idx="50">
                  <c:v>2.8845858903069131E-4</c:v>
                </c:pt>
                <c:pt idx="51">
                  <c:v>2.4578212850048711E-4</c:v>
                </c:pt>
                <c:pt idx="52">
                  <c:v>2.0941971207555195E-4</c:v>
                </c:pt>
                <c:pt idx="53">
                  <c:v>1.7843711082692808E-4</c:v>
                </c:pt>
                <c:pt idx="54">
                  <c:v>1.5203834038466445E-4</c:v>
                </c:pt>
                <c:pt idx="55">
                  <c:v>1.2954519962179748E-4</c:v>
                </c:pt>
                <c:pt idx="56">
                  <c:v>1.1037983895071875E-4</c:v>
                </c:pt>
                <c:pt idx="57">
                  <c:v>9.4049909330279756E-5</c:v>
                </c:pt>
                <c:pt idx="58">
                  <c:v>8.013590968423639E-5</c:v>
                </c:pt>
                <c:pt idx="59">
                  <c:v>6.828040712823304E-5</c:v>
                </c:pt>
                <c:pt idx="60">
                  <c:v>5.8178852673311486E-5</c:v>
                </c:pt>
                <c:pt idx="61">
                  <c:v>4.9571756175871062E-5</c:v>
                </c:pt>
                <c:pt idx="62">
                  <c:v>4.2238019305215519E-5</c:v>
                </c:pt>
                <c:pt idx="63">
                  <c:v>3.5989255108375793E-5</c:v>
                </c:pt>
                <c:pt idx="64">
                  <c:v>3.0664948139964263E-5</c:v>
                </c:pt>
                <c:pt idx="65">
                  <c:v>2.6128330749286769E-5</c:v>
                </c:pt>
                <c:pt idx="66">
                  <c:v>2.2262869536687165E-5</c:v>
                </c:pt>
                <c:pt idx="67">
                  <c:v>1.8969271681775835E-5</c:v>
                </c:pt>
                <c:pt idx="68">
                  <c:v>1.6162934212639321E-5</c:v>
                </c:pt>
                <c:pt idx="69">
                  <c:v>1.3771770671998205E-5</c:v>
                </c:pt>
                <c:pt idx="70">
                  <c:v>1.1734359337022743E-5</c:v>
                </c:pt>
                <c:pt idx="71">
                  <c:v>9.9983654139946289E-6</c:v>
                </c:pt>
                <c:pt idx="72">
                  <c:v>8.5191966700161196E-6</c:v>
                </c:pt>
                <c:pt idx="73">
                  <c:v>7.2588579627319379E-6</c:v>
                </c:pt>
                <c:pt idx="74">
                  <c:v>6.1849752399038728E-6</c:v>
                </c:pt>
                <c:pt idx="75">
                  <c:v>5.2699639351312813E-6</c:v>
                </c:pt>
                <c:pt idx="76">
                  <c:v>4.4903203960372499E-6</c:v>
                </c:pt>
                <c:pt idx="77">
                  <c:v>3.8260181422370932E-6</c:v>
                </c:pt>
                <c:pt idx="78">
                  <c:v>3.2599934436426093E-6</c:v>
                </c:pt>
                <c:pt idx="79">
                  <c:v>2.7777070043665015E-6</c:v>
                </c:pt>
                <c:pt idx="80">
                  <c:v>2.3667704926570494E-6</c:v>
                </c:pt>
                <c:pt idx="81">
                  <c:v>2.0166283231649963E-6</c:v>
                </c:pt>
                <c:pt idx="82">
                  <c:v>1.7182865172321512E-6</c:v>
                </c:pt>
                <c:pt idx="83">
                  <c:v>1.4640816762697204E-6</c:v>
                </c:pt>
                <c:pt idx="84">
                  <c:v>1.2474841337386947E-6</c:v>
                </c:pt>
                <c:pt idx="85">
                  <c:v>1.0629302292313627E-6</c:v>
                </c:pt>
                <c:pt idx="86">
                  <c:v>9.0567939624068396E-7</c:v>
                </c:pt>
                <c:pt idx="87">
                  <c:v>7.7169239261219062E-7</c:v>
                </c:pt>
                <c:pt idx="88">
                  <c:v>6.5752754577776484E-7</c:v>
                </c:pt>
                <c:pt idx="89">
                  <c:v>5.6025234762419477E-7</c:v>
                </c:pt>
                <c:pt idx="90">
                  <c:v>4.7736812814040162E-7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2-43EE-9475-A72EF4EC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23536"/>
        <c:axId val="729378336"/>
      </c:lineChart>
      <c:lineChart>
        <c:grouping val="standard"/>
        <c:varyColors val="0"/>
        <c:ser>
          <c:idx val="1"/>
          <c:order val="1"/>
          <c:tx>
            <c:strRef>
              <c:f>Sheet1!$Z$2</c:f>
              <c:strCache>
                <c:ptCount val="1"/>
                <c:pt idx="0">
                  <c:v>Bolivar Injectant
(ug/L)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0"/>
                  <c:y val="7.6499981929138122E-2"/>
                </c:manualLayout>
              </c:layout>
              <c:tx>
                <c:rich>
                  <a:bodyPr/>
                  <a:lstStyle/>
                  <a:p>
                    <a:fld id="{B6273522-668C-4844-9F68-D38BDCC0DD7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662-43EE-9475-A72EF4ECC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Sheet1!$T$3:$T$93</c:f>
              <c:numCache>
                <c:formatCode>General</c:formatCode>
                <c:ptCount val="91"/>
                <c:pt idx="0" formatCode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Sheet1!$Z$3:$Z$93</c:f>
              <c:numCache>
                <c:formatCode>General</c:formatCode>
                <c:ptCount val="91"/>
                <c:pt idx="0">
                  <c:v>0</c:v>
                </c:pt>
                <c:pt idx="1">
                  <c:v>18.7134908766972</c:v>
                </c:pt>
                <c:pt idx="2">
                  <c:v>33.999909204841025</c:v>
                </c:pt>
                <c:pt idx="3">
                  <c:v>46.573759513471025</c:v>
                </c:pt>
                <c:pt idx="4">
                  <c:v>56.975511873223397</c:v>
                </c:pt>
                <c:pt idx="5">
                  <c:v>65.621044157382727</c:v>
                </c:pt>
                <c:pt idx="6">
                  <c:v>72.835069687147367</c:v>
                </c:pt>
                <c:pt idx="7">
                  <c:v>78.874309340978797</c:v>
                </c:pt>
                <c:pt idx="8">
                  <c:v>83.943914828043376</c:v>
                </c:pt>
                <c:pt idx="9">
                  <c:v>88.209341960039794</c:v>
                </c:pt>
                <c:pt idx="10">
                  <c:v>91.805089018765301</c:v>
                </c:pt>
                <c:pt idx="11">
                  <c:v>94.841232360030816</c:v>
                </c:pt>
                <c:pt idx="12">
                  <c:v>97.40838627264732</c:v>
                </c:pt>
                <c:pt idx="13">
                  <c:v>99.581516975747604</c:v>
                </c:pt>
                <c:pt idx="14">
                  <c:v>101.42291066612694</c:v>
                </c:pt>
                <c:pt idx="15">
                  <c:v>102.98450824405741</c:v>
                </c:pt>
                <c:pt idx="16">
                  <c:v>104.30975973338752</c:v>
                </c:pt>
                <c:pt idx="17">
                  <c:v>105.43511005931809</c:v>
                </c:pt>
                <c:pt idx="18">
                  <c:v>106.39119874426532</c:v>
                </c:pt>
                <c:pt idx="19">
                  <c:v>107.20383532146047</c:v>
                </c:pt>
                <c:pt idx="20">
                  <c:v>107.8947972664064</c:v>
                </c:pt>
                <c:pt idx="21">
                  <c:v>108.4824862776928</c:v>
                </c:pt>
                <c:pt idx="22">
                  <c:v>108.98247062499281</c:v>
                </c:pt>
                <c:pt idx="23">
                  <c:v>109.4079352139163</c:v>
                </c:pt>
                <c:pt idx="24">
                  <c:v>109.77005643105733</c:v>
                </c:pt>
                <c:pt idx="25">
                  <c:v>110.07831533106064</c:v>
                </c:pt>
                <c:pt idx="26">
                  <c:v>110.34076002833176</c:v>
                </c:pt>
                <c:pt idx="27">
                  <c:v>110.56422605606728</c:v>
                </c:pt>
                <c:pt idx="28">
                  <c:v>110.75452180722215</c:v>
                </c:pt>
                <c:pt idx="29">
                  <c:v>110.91658486792166</c:v>
                </c:pt>
                <c:pt idx="30">
                  <c:v>111.0546140138854</c:v>
                </c:pt>
                <c:pt idx="31">
                  <c:v>111.17218080516705</c:v>
                </c:pt>
                <c:pt idx="32">
                  <c:v>111.27232403917412</c:v>
                </c:pt>
                <c:pt idx="33">
                  <c:v>111.35762977255906</c:v>
                </c:pt>
                <c:pt idx="34">
                  <c:v>111.43029917318873</c:v>
                </c:pt>
                <c:pt idx="35">
                  <c:v>111.49220609395394</c:v>
                </c:pt>
                <c:pt idx="36">
                  <c:v>111.54494595508584</c:v>
                </c:pt>
                <c:pt idx="37">
                  <c:v>111.58987726867535</c:v>
                </c:pt>
                <c:pt idx="38">
                  <c:v>111.628156928591</c:v>
                </c:pt>
                <c:pt idx="39">
                  <c:v>111.66077021327511</c:v>
                </c:pt>
                <c:pt idx="40">
                  <c:v>111.68855630181351</c:v>
                </c:pt>
                <c:pt idx="41">
                  <c:v>111.71222998025358</c:v>
                </c:pt>
                <c:pt idx="42">
                  <c:v>111.73240011136461</c:v>
                </c:pt>
                <c:pt idx="43">
                  <c:v>111.74958535360443</c:v>
                </c:pt>
                <c:pt idx="44">
                  <c:v>111.76422754128509</c:v>
                </c:pt>
                <c:pt idx="45">
                  <c:v>111.77670307559667</c:v>
                </c:pt>
                <c:pt idx="46">
                  <c:v>111.78733262341638</c:v>
                </c:pt>
                <c:pt idx="47">
                  <c:v>111.79638937617489</c:v>
                </c:pt>
                <c:pt idx="48">
                  <c:v>111.80410608320264</c:v>
                </c:pt>
                <c:pt idx="49">
                  <c:v>111.81068104187395</c:v>
                </c:pt>
                <c:pt idx="50">
                  <c:v>111.81628319961668</c:v>
                </c:pt>
                <c:pt idx="51">
                  <c:v>111.8210564997127</c:v>
                </c:pt>
                <c:pt idx="52">
                  <c:v>111.82512358315064</c:v>
                </c:pt>
                <c:pt idx="53">
                  <c:v>111.82858894207867</c:v>
                </c:pt>
                <c:pt idx="54">
                  <c:v>111.83154160619188</c:v>
                </c:pt>
                <c:pt idx="55">
                  <c:v>111.83405743130082</c:v>
                </c:pt>
                <c:pt idx="56">
                  <c:v>111.8362010490422</c:v>
                </c:pt>
                <c:pt idx="57">
                  <c:v>111.8380275279408</c:v>
                </c:pt>
                <c:pt idx="58">
                  <c:v>111.8395837885824</c:v>
                </c:pt>
                <c:pt idx="59">
                  <c:v>111.84090980931575</c:v>
                </c:pt>
                <c:pt idx="60">
                  <c:v>111.8420396535027</c:v>
                </c:pt>
                <c:pt idx="61">
                  <c:v>111.84300234473874</c:v>
                </c:pt>
                <c:pt idx="62">
                  <c:v>111.84382261255087</c:v>
                </c:pt>
                <c:pt idx="63">
                  <c:v>111.84452152774604</c:v>
                </c:pt>
                <c:pt idx="64">
                  <c:v>111.84511704374357</c:v>
                </c:pt>
                <c:pt idx="65">
                  <c:v>111.84562445780644</c:v>
                </c:pt>
                <c:pt idx="66">
                  <c:v>111.84605680402608</c:v>
                </c:pt>
                <c:pt idx="67">
                  <c:v>111.84642518816013</c:v>
                </c:pt>
                <c:pt idx="68">
                  <c:v>111.84673907292807</c:v>
                </c:pt>
                <c:pt idx="69">
                  <c:v>111.84700652109545</c:v>
                </c:pt>
                <c:pt idx="70">
                  <c:v>111.84723440259265</c:v>
                </c:pt>
                <c:pt idx="71">
                  <c:v>111.84742857099032</c:v>
                </c:pt>
                <c:pt idx="72">
                  <c:v>111.84759401386491</c:v>
                </c:pt>
                <c:pt idx="73">
                  <c:v>111.84773498091789</c:v>
                </c:pt>
                <c:pt idx="74">
                  <c:v>111.84785509313996</c:v>
                </c:pt>
                <c:pt idx="75">
                  <c:v>111.84795743582477</c:v>
                </c:pt>
                <c:pt idx="76">
                  <c:v>111.84804463782169</c:v>
                </c:pt>
                <c:pt idx="77">
                  <c:v>111.84811893906347</c:v>
                </c:pt>
                <c:pt idx="78">
                  <c:v>111.8481822481035</c:v>
                </c:pt>
                <c:pt idx="79">
                  <c:v>111.8482361911409</c:v>
                </c:pt>
                <c:pt idx="80">
                  <c:v>111.8482821537926</c:v>
                </c:pt>
                <c:pt idx="81">
                  <c:v>111.84832131668544</c:v>
                </c:pt>
                <c:pt idx="82">
                  <c:v>111.84835468578292</c:v>
                </c:pt>
                <c:pt idx="83">
                  <c:v>111.84838311822499</c:v>
                </c:pt>
                <c:pt idx="84">
                  <c:v>111.84840734434538</c:v>
                </c:pt>
                <c:pt idx="85">
                  <c:v>111.84842798643142</c:v>
                </c:pt>
                <c:pt idx="86">
                  <c:v>111.84844557470858</c:v>
                </c:pt>
                <c:pt idx="87">
                  <c:v>111.84846056096023</c:v>
                </c:pt>
                <c:pt idx="88">
                  <c:v>111.84847333013246</c:v>
                </c:pt>
                <c:pt idx="89">
                  <c:v>111.84848421022203</c:v>
                </c:pt>
                <c:pt idx="90">
                  <c:v>111.84849348070152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3EE-9475-A72EF4ECC712}"/>
            </c:ext>
          </c:extLst>
        </c:ser>
        <c:ser>
          <c:idx val="2"/>
          <c:order val="2"/>
          <c:tx>
            <c:strRef>
              <c:f>Sheet1!$AD$2</c:f>
              <c:strCache>
                <c:ptCount val="1"/>
                <c:pt idx="0">
                  <c:v>Bolivar Injectant 
w/1st order 12 day half life 
(ug/L)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layout>
                <c:manualLayout>
                  <c:x val="-1.158714603321714E-2"/>
                  <c:y val="-8.7833312585306841E-2"/>
                </c:manualLayout>
              </c:layout>
              <c:tx>
                <c:rich>
                  <a:bodyPr/>
                  <a:lstStyle/>
                  <a:p>
                    <a:fld id="{D6222B9A-1831-48A6-8D6A-8E917C292A6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662-43EE-9475-A72EF4ECC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Sheet1!$AD$3:$AD$93</c:f>
              <c:numCache>
                <c:formatCode>General</c:formatCode>
                <c:ptCount val="91"/>
                <c:pt idx="0">
                  <c:v>0</c:v>
                </c:pt>
                <c:pt idx="1">
                  <c:v>17.663183339117712</c:v>
                </c:pt>
                <c:pt idx="2">
                  <c:v>31.100282626822064</c:v>
                </c:pt>
                <c:pt idx="3">
                  <c:v>41.222892206418734</c:v>
                </c:pt>
                <c:pt idx="4">
                  <c:v>48.727175907331478</c:v>
                </c:pt>
                <c:pt idx="5">
                  <c:v>54.152625510930754</c:v>
                </c:pt>
                <c:pt idx="6">
                  <c:v>57.922405572613698</c:v>
                </c:pt>
                <c:pt idx="7">
                  <c:v>60.371753926101221</c:v>
                </c:pt>
                <c:pt idx="8">
                  <c:v>61.768418137057544</c:v>
                </c:pt>
                <c:pt idx="9">
                  <c:v>62.327650317057611</c:v>
                </c:pt>
                <c:pt idx="10">
                  <c:v>62.223401387709451</c:v>
                </c:pt>
                <c:pt idx="11">
                  <c:v>61.596807926981484</c:v>
                </c:pt>
                <c:pt idx="12">
                  <c:v>60.562715380284956</c:v>
                </c:pt>
                <c:pt idx="13">
                  <c:v>59.214753602459758</c:v>
                </c:pt>
                <c:pt idx="14">
                  <c:v>57.629329061020741</c:v>
                </c:pt>
                <c:pt idx="15">
                  <c:v>55.86879519833262</c:v>
                </c:pt>
                <c:pt idx="16">
                  <c:v>53.983991506802354</c:v>
                </c:pt>
                <c:pt idx="17">
                  <c:v>52.016292144711286</c:v>
                </c:pt>
                <c:pt idx="18">
                  <c:v>49.999269546706856</c:v>
                </c:pt>
                <c:pt idx="19">
                  <c:v>47.960052968744741</c:v>
                </c:pt>
                <c:pt idx="20">
                  <c:v>45.920443262926604</c:v>
                </c:pt>
                <c:pt idx="21">
                  <c:v>43.897831384432088</c:v>
                </c:pt>
                <c:pt idx="22">
                  <c:v>41.905957808357115</c:v>
                </c:pt>
                <c:pt idx="23">
                  <c:v>39.955542220071678</c:v>
                </c:pt>
                <c:pt idx="24">
                  <c:v>38.054806865730988</c:v>
                </c:pt>
                <c:pt idx="25">
                  <c:v>36.209912331995064</c:v>
                </c:pt>
                <c:pt idx="26">
                  <c:v>34.425320922879955</c:v>
                </c:pt>
                <c:pt idx="27">
                  <c:v>32.704099968266618</c:v>
                </c:pt>
                <c:pt idx="28">
                  <c:v>31.048175150748591</c:v>
                </c:pt>
                <c:pt idx="29">
                  <c:v>29.458542140462502</c:v>
                </c:pt>
                <c:pt idx="30">
                  <c:v>27.935443380710318</c:v>
                </c:pt>
                <c:pt idx="31">
                  <c:v>26.478515694741471</c:v>
                </c:pt>
                <c:pt idx="32">
                  <c:v>25.086913428373695</c:v>
                </c:pt>
                <c:pt idx="33">
                  <c:v>23.759411059977889</c:v>
                </c:pt>
                <c:pt idx="34">
                  <c:v>22.494488564530773</c:v>
                </c:pt>
                <c:pt idx="35">
                  <c:v>21.290402285260203</c:v>
                </c:pt>
                <c:pt idx="36">
                  <c:v>20.145243623893528</c:v>
                </c:pt>
                <c:pt idx="37">
                  <c:v>19.056987492039962</c:v>
                </c:pt>
                <c:pt idx="38">
                  <c:v>18.023532158525416</c:v>
                </c:pt>
                <c:pt idx="39">
                  <c:v>17.04273186989009</c:v>
                </c:pt>
                <c:pt idx="40">
                  <c:v>16.112423405132191</c:v>
                </c:pt>
                <c:pt idx="41">
                  <c:v>15.230447544121851</c:v>
                </c:pt>
                <c:pt idx="42">
                  <c:v>14.394666276181722</c:v>
                </c:pt>
                <c:pt idx="43">
                  <c:v>13.602976446420753</c:v>
                </c:pt>
                <c:pt idx="44">
                  <c:v>12.853320428623897</c:v>
                </c:pt>
                <c:pt idx="45">
                  <c:v>12.143694321618627</c:v>
                </c:pt>
                <c:pt idx="46">
                  <c:v>11.472154088376806</c:v>
                </c:pt>
                <c:pt idx="47">
                  <c:v>10.836819991430206</c:v>
                </c:pt>
                <c:pt idx="48">
                  <c:v>10.235879622608408</c:v>
                </c:pt>
                <c:pt idx="49">
                  <c:v>9.667589778078856</c:v>
                </c:pt>
                <c:pt idx="50">
                  <c:v>9.130277389861698</c:v>
                </c:pt>
                <c:pt idx="51">
                  <c:v>8.6223396912962702</c:v>
                </c:pt>
                <c:pt idx="52">
                  <c:v>8.1422437654149622</c:v>
                </c:pt>
                <c:pt idx="53">
                  <c:v>7.6885256010442369</c:v>
                </c:pt>
                <c:pt idx="54">
                  <c:v>7.2597887610316691</c:v>
                </c:pt>
                <c:pt idx="55">
                  <c:v>6.8547027497285811</c:v>
                </c:pt>
                <c:pt idx="56">
                  <c:v>6.4720011522596783</c:v>
                </c:pt>
                <c:pt idx="57">
                  <c:v>6.1104796057792692</c:v>
                </c:pt>
                <c:pt idx="58">
                  <c:v>5.7689936525038634</c:v>
                </c:pt>
                <c:pt idx="59">
                  <c:v>5.4464565155304241</c:v>
                </c:pt>
                <c:pt idx="60">
                  <c:v>5.1418368310524043</c:v>
                </c:pt>
                <c:pt idx="61">
                  <c:v>4.8541563643597483</c:v>
                </c:pt>
                <c:pt idx="62">
                  <c:v>4.5824877317769159</c:v>
                </c:pt>
                <c:pt idx="63">
                  <c:v>4.3259521463026962</c:v>
                </c:pt>
                <c:pt idx="64">
                  <c:v>4.0837172010382154</c:v>
                </c:pt>
                <c:pt idx="65">
                  <c:v>3.8549947014161883</c:v>
                </c:pt>
                <c:pt idx="66">
                  <c:v>3.6390385546816781</c:v>
                </c:pt>
                <c:pt idx="67">
                  <c:v>3.4351427229436808</c:v>
                </c:pt>
                <c:pt idx="68">
                  <c:v>3.2426392443515963</c:v>
                </c:pt>
                <c:pt idx="69">
                  <c:v>3.0608963254922106</c:v>
                </c:pt>
                <c:pt idx="70">
                  <c:v>2.8893165069054203</c:v>
                </c:pt>
                <c:pt idx="71">
                  <c:v>2.7273349026381202</c:v>
                </c:pt>
                <c:pt idx="72">
                  <c:v>2.5744175139598902</c:v>
                </c:pt>
                <c:pt idx="73">
                  <c:v>2.4300596167248529</c:v>
                </c:pt>
                <c:pt idx="74">
                  <c:v>2.2937842213527548</c:v>
                </c:pt>
                <c:pt idx="75">
                  <c:v>2.1651406040007299</c:v>
                </c:pt>
                <c:pt idx="76">
                  <c:v>2.0437029071853225</c:v>
                </c:pt>
                <c:pt idx="77">
                  <c:v>1.9290688078786431</c:v>
                </c:pt>
                <c:pt idx="78">
                  <c:v>1.8208582509287929</c:v>
                </c:pt>
                <c:pt idx="79">
                  <c:v>1.7187122455335553</c:v>
                </c:pt>
                <c:pt idx="80">
                  <c:v>1.6222917224168742</c:v>
                </c:pt>
                <c:pt idx="81">
                  <c:v>1.5312764493139965</c:v>
                </c:pt>
                <c:pt idx="82">
                  <c:v>1.4453640023558614</c:v>
                </c:pt>
                <c:pt idx="83">
                  <c:v>1.364268790950212</c:v>
                </c:pt>
                <c:pt idx="84">
                  <c:v>1.2877211337839467</c:v>
                </c:pt>
                <c:pt idx="85">
                  <c:v>1.2154663836107893</c:v>
                </c:pt>
                <c:pt idx="86">
                  <c:v>1.1472640985413529</c:v>
                </c:pt>
                <c:pt idx="87">
                  <c:v>1.0828872576130841</c:v>
                </c:pt>
                <c:pt idx="88">
                  <c:v>1.0221215184849757</c:v>
                </c:pt>
                <c:pt idx="89">
                  <c:v>0.96476451517423223</c:v>
                </c:pt>
                <c:pt idx="90">
                  <c:v>0.9106251938272274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2-43EE-9475-A72EF4ECC712}"/>
            </c:ext>
          </c:extLst>
        </c:ser>
        <c:ser>
          <c:idx val="3"/>
          <c:order val="3"/>
          <c:tx>
            <c:strRef>
              <c:f>Sheet1!$AE$2</c:f>
              <c:strCache>
                <c:ptCount val="1"/>
                <c:pt idx="0">
                  <c:v>Bolivar Injectant 
w/1st order 49 day half life
(ug/L)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layout>
                <c:manualLayout>
                  <c:x val="-2.2530561731255509E-2"/>
                  <c:y val="9.3499977913391041E-2"/>
                </c:manualLayout>
              </c:layout>
              <c:tx>
                <c:rich>
                  <a:bodyPr/>
                  <a:lstStyle/>
                  <a:p>
                    <a:fld id="{F5835F75-8329-4DE3-A7EE-33552239F88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62-43EE-9475-A72EF4ECC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Sheet1!$AE$3:$AE$93</c:f>
              <c:numCache>
                <c:formatCode>General</c:formatCode>
                <c:ptCount val="91"/>
                <c:pt idx="0">
                  <c:v>0</c:v>
                </c:pt>
                <c:pt idx="1">
                  <c:v>18.45063597677872</c:v>
                </c:pt>
                <c:pt idx="2">
                  <c:v>33.263174252756144</c:v>
                </c:pt>
                <c:pt idx="3">
                  <c:v>45.193184960157737</c:v>
                </c:pt>
                <c:pt idx="4">
                  <c:v>54.814035360917714</c:v>
                </c:pt>
                <c:pt idx="5">
                  <c:v>62.568196900189022</c:v>
                </c:pt>
                <c:pt idx="6">
                  <c:v>68.802041916666553</c:v>
                </c:pt>
                <c:pt idx="7">
                  <c:v>73.79004010482997</c:v>
                </c:pt>
                <c:pt idx="8">
                  <c:v>77.751961067064585</c:v>
                </c:pt>
                <c:pt idx="9">
                  <c:v>80.865349142922895</c:v>
                </c:pt>
                <c:pt idx="10">
                  <c:v>83.274732142939556</c:v>
                </c:pt>
                <c:pt idx="11">
                  <c:v>85.098528910988833</c:v>
                </c:pt>
                <c:pt idx="12">
                  <c:v>86.434306249522166</c:v>
                </c:pt>
                <c:pt idx="13">
                  <c:v>87.362832237998234</c:v>
                </c:pt>
                <c:pt idx="14">
                  <c:v>87.951238549742229</c:v>
                </c:pt>
                <c:pt idx="15">
                  <c:v>88.255513924306683</c:v>
                </c:pt>
                <c:pt idx="16">
                  <c:v>88.322489056618679</c:v>
                </c:pt>
                <c:pt idx="17">
                  <c:v>88.191430141550711</c:v>
                </c:pt>
                <c:pt idx="18">
                  <c:v>87.895327971594455</c:v>
                </c:pt>
                <c:pt idx="19">
                  <c:v>87.461947795577629</c:v>
                </c:pt>
                <c:pt idx="20">
                  <c:v>86.914689441593538</c:v>
                </c:pt>
                <c:pt idx="21">
                  <c:v>86.273295697427727</c:v>
                </c:pt>
                <c:pt idx="22">
                  <c:v>85.554438408389458</c:v>
                </c:pt>
                <c:pt idx="23">
                  <c:v>84.772205355741335</c:v>
                </c:pt>
                <c:pt idx="24">
                  <c:v>83.938506133051533</c:v>
                </c:pt>
                <c:pt idx="25">
                  <c:v>83.063411529578119</c:v>
                </c:pt>
                <c:pt idx="26">
                  <c:v>82.155438064709102</c:v>
                </c:pt>
                <c:pt idx="27">
                  <c:v>81.221787083475576</c:v>
                </c:pt>
                <c:pt idx="28">
                  <c:v>80.268546066068495</c:v>
                </c:pt>
                <c:pt idx="29">
                  <c:v>79.300858411003617</c:v>
                </c:pt>
                <c:pt idx="30">
                  <c:v>78.323066838320798</c:v>
                </c:pt>
                <c:pt idx="31">
                  <c:v>77.338834663385697</c:v>
                </c:pt>
                <c:pt idx="32">
                  <c:v>76.351248466303261</c:v>
                </c:pt>
                <c:pt idx="33">
                  <c:v>75.362905090782945</c:v>
                </c:pt>
                <c:pt idx="34">
                  <c:v>74.375985422014296</c:v>
                </c:pt>
                <c:pt idx="35">
                  <c:v>73.392316994447853</c:v>
                </c:pt>
                <c:pt idx="36">
                  <c:v>72.413427150759659</c:v>
                </c:pt>
                <c:pt idx="37">
                  <c:v>71.440588199683006</c:v>
                </c:pt>
                <c:pt idx="38">
                  <c:v>70.474855792511931</c:v>
                </c:pt>
                <c:pt idx="39">
                  <c:v>69.51710154770052</c:v>
                </c:pt>
                <c:pt idx="40">
                  <c:v>68.568040793503187</c:v>
                </c:pt>
                <c:pt idx="41">
                  <c:v>67.628256164695472</c:v>
                </c:pt>
                <c:pt idx="42">
                  <c:v>66.698217676752463</c:v>
                </c:pt>
                <c:pt idx="43">
                  <c:v>65.77829980590451</c:v>
                </c:pt>
                <c:pt idx="44">
                  <c:v>64.868796023332166</c:v>
                </c:pt>
                <c:pt idx="45">
                  <c:v>63.969931164007996</c:v>
                </c:pt>
                <c:pt idx="46">
                  <c:v>63.081871953356789</c:v>
                </c:pt>
                <c:pt idx="47">
                  <c:v>62.204735966338426</c:v>
                </c:pt>
                <c:pt idx="48">
                  <c:v>61.33859925238292</c:v>
                </c:pt>
                <c:pt idx="49">
                  <c:v>60.483502824674488</c:v>
                </c:pt>
                <c:pt idx="50">
                  <c:v>59.639458182625802</c:v>
                </c:pt>
                <c:pt idx="51">
                  <c:v>58.806452011194779</c:v>
                </c:pt>
                <c:pt idx="52">
                  <c:v>57.984450179290832</c:v>
                </c:pt>
                <c:pt idx="53">
                  <c:v>57.173401141321364</c:v>
                </c:pt>
                <c:pt idx="54">
                  <c:v>56.373238830454355</c:v>
                </c:pt>
                <c:pt idx="55">
                  <c:v>55.583885119010411</c:v>
                </c:pt>
                <c:pt idx="56">
                  <c:v>54.805251910197271</c:v>
                </c:pt>
                <c:pt idx="57">
                  <c:v>54.03724291586893</c:v>
                </c:pt>
                <c:pt idx="58">
                  <c:v>53.279755166878722</c:v>
                </c:pt>
                <c:pt idx="59">
                  <c:v>52.532680295688792</c:v>
                </c:pt>
                <c:pt idx="60">
                  <c:v>51.795905625018555</c:v>
                </c:pt>
                <c:pt idx="61">
                  <c:v>51.069315091307466</c:v>
                </c:pt>
                <c:pt idx="62">
                  <c:v>50.352790027503211</c:v>
                </c:pt>
                <c:pt idx="63">
                  <c:v>49.646209826055276</c:v>
                </c:pt>
                <c:pt idx="64">
                  <c:v>48.949452499900424</c:v>
                </c:pt>
                <c:pt idx="65">
                  <c:v>48.262395156592412</c:v>
                </c:pt>
                <c:pt idx="66">
                  <c:v>47.584914398484102</c:v>
                </c:pt>
                <c:pt idx="67">
                  <c:v>46.916886659958152</c:v>
                </c:pt>
                <c:pt idx="68">
                  <c:v>46.258188491074691</c:v>
                </c:pt>
                <c:pt idx="69">
                  <c:v>45.608696795616225</c:v>
                </c:pt>
                <c:pt idx="70">
                  <c:v>44.968289030328741</c:v>
                </c:pt>
                <c:pt idx="71">
                  <c:v>44.336843371151211</c:v>
                </c:pt>
                <c:pt idx="72">
                  <c:v>43.714238851367057</c:v>
                </c:pt>
                <c:pt idx="73">
                  <c:v>43.100355475881273</c:v>
                </c:pt>
                <c:pt idx="74">
                  <c:v>42.495074315203617</c:v>
                </c:pt>
                <c:pt idx="75">
                  <c:v>41.898277582188086</c:v>
                </c:pt>
                <c:pt idx="76">
                  <c:v>41.309848694126742</c:v>
                </c:pt>
                <c:pt idx="77">
                  <c:v>40.72967232241102</c:v>
                </c:pt>
                <c:pt idx="78">
                  <c:v>40.157634431645363</c:v>
                </c:pt>
                <c:pt idx="79">
                  <c:v>39.593622309818883</c:v>
                </c:pt>
                <c:pt idx="80">
                  <c:v>39.037524590902031</c:v>
                </c:pt>
                <c:pt idx="81">
                  <c:v>38.489231271032786</c:v>
                </c:pt>
                <c:pt idx="82">
                  <c:v>37.948633719283983</c:v>
                </c:pt>
                <c:pt idx="83">
                  <c:v>37.415624683855555</c:v>
                </c:pt>
                <c:pt idx="84">
                  <c:v>36.890098294411025</c:v>
                </c:pt>
                <c:pt idx="85">
                  <c:v>36.37195006116935</c:v>
                </c:pt>
                <c:pt idx="86">
                  <c:v>35.861076871273283</c:v>
                </c:pt>
                <c:pt idx="87">
                  <c:v>35.357376982877199</c:v>
                </c:pt>
                <c:pt idx="88">
                  <c:v>34.860750017331263</c:v>
                </c:pt>
                <c:pt idx="89">
                  <c:v>34.371096949782697</c:v>
                </c:pt>
                <c:pt idx="90">
                  <c:v>33.888320098466785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2-43EE-9475-A72EF4ECC712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layout>
                <c:manualLayout>
                  <c:x val="1.3518337038753275E-2"/>
                  <c:y val="-6.5166651272969514E-2"/>
                </c:manualLayout>
              </c:layout>
              <c:tx>
                <c:rich>
                  <a:bodyPr/>
                  <a:lstStyle/>
                  <a:p>
                    <a:fld id="{58FC41B3-5C73-41AC-9062-ADD2BB2CB33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{58FC41B3-5C73-41AC-9062-ADD2BB2CB330}</c15:txfldGUID>
                      <c15:f>Sheet1!$AG$4</c15:f>
                      <c15:dlblFieldTableCache>
                        <c:ptCount val="1"/>
                        <c:pt idx="0">
                          <c:v>EPA MCL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62-43EE-9475-A72EF4ECC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Sheet1!$AG$5:$AG$93</c:f>
              <c:numCache>
                <c:formatCode>General</c:formatCode>
                <c:ptCount val="8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2-43EE-9475-A72EF4EC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34320"/>
        <c:axId val="461836240"/>
      </c:lineChart>
      <c:catAx>
        <c:axId val="43402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Simulated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3783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29378336"/>
        <c:scaling>
          <c:orientation val="minMax"/>
          <c:max val="1.5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023536"/>
        <c:crossesAt val="1"/>
        <c:crossBetween val="midCat"/>
        <c:majorUnit val="0.5"/>
        <c:minorUnit val="0.25"/>
      </c:valAx>
      <c:valAx>
        <c:axId val="46183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TTHM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1834320"/>
        <c:crosses val="max"/>
        <c:crossBetween val="between"/>
        <c:majorUnit val="40"/>
        <c:minorUnit val="20"/>
      </c:valAx>
      <c:catAx>
        <c:axId val="4618343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618362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70036</xdr:colOff>
      <xdr:row>10</xdr:row>
      <xdr:rowOff>77321</xdr:rowOff>
    </xdr:from>
    <xdr:to>
      <xdr:col>6</xdr:col>
      <xdr:colOff>1128004</xdr:colOff>
      <xdr:row>37</xdr:row>
      <xdr:rowOff>87565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22E2A-CB8E-A239-7DB2-1CBDF49E7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154" y="2240056"/>
          <a:ext cx="4946409" cy="5153744"/>
        </a:xfrm>
        <a:prstGeom prst="rect">
          <a:avLst/>
        </a:prstGeom>
      </xdr:spPr>
    </xdr:pic>
    <xdr:clientData/>
  </xdr:twoCellAnchor>
  <xdr:twoCellAnchor editAs="oneCell">
    <xdr:from>
      <xdr:col>7</xdr:col>
      <xdr:colOff>115420</xdr:colOff>
      <xdr:row>20</xdr:row>
      <xdr:rowOff>176493</xdr:rowOff>
    </xdr:from>
    <xdr:to>
      <xdr:col>15</xdr:col>
      <xdr:colOff>97142</xdr:colOff>
      <xdr:row>33</xdr:row>
      <xdr:rowOff>100628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DB2D0-801C-6BAF-87C9-0C99E63CA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2479" y="4244228"/>
          <a:ext cx="5506222" cy="240063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35</xdr:row>
      <xdr:rowOff>29135</xdr:rowOff>
    </xdr:from>
    <xdr:to>
      <xdr:col>15</xdr:col>
      <xdr:colOff>57900</xdr:colOff>
      <xdr:row>38</xdr:row>
      <xdr:rowOff>10162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05B67C-2CB7-2BDB-FD42-9C09BE2D3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5184" y="6954370"/>
          <a:ext cx="5344275" cy="552527"/>
        </a:xfrm>
        <a:prstGeom prst="rect">
          <a:avLst/>
        </a:prstGeom>
      </xdr:spPr>
    </xdr:pic>
    <xdr:clientData/>
  </xdr:twoCellAnchor>
  <xdr:twoCellAnchor editAs="oneCell">
    <xdr:from>
      <xdr:col>6</xdr:col>
      <xdr:colOff>1183341</xdr:colOff>
      <xdr:row>10</xdr:row>
      <xdr:rowOff>31937</xdr:rowOff>
    </xdr:from>
    <xdr:to>
      <xdr:col>15</xdr:col>
      <xdr:colOff>155459</xdr:colOff>
      <xdr:row>19</xdr:row>
      <xdr:rowOff>60755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CA94F-54ED-98E2-99AC-E5091DB4A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2194672"/>
          <a:ext cx="5830118" cy="1743318"/>
        </a:xfrm>
        <a:prstGeom prst="rect">
          <a:avLst/>
        </a:prstGeom>
      </xdr:spPr>
    </xdr:pic>
    <xdr:clientData/>
  </xdr:twoCellAnchor>
  <xdr:twoCellAnchor editAs="oneCell">
    <xdr:from>
      <xdr:col>6</xdr:col>
      <xdr:colOff>1086971</xdr:colOff>
      <xdr:row>39</xdr:row>
      <xdr:rowOff>168088</xdr:rowOff>
    </xdr:from>
    <xdr:to>
      <xdr:col>15</xdr:col>
      <xdr:colOff>49558</xdr:colOff>
      <xdr:row>54</xdr:row>
      <xdr:rowOff>25592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A5CDD6-A5F8-86B8-8127-2F984461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0530" y="7855323"/>
          <a:ext cx="5820587" cy="2715004"/>
        </a:xfrm>
        <a:prstGeom prst="rect">
          <a:avLst/>
        </a:prstGeom>
      </xdr:spPr>
    </xdr:pic>
    <xdr:clientData/>
  </xdr:twoCellAnchor>
  <xdr:twoCellAnchor editAs="oneCell">
    <xdr:from>
      <xdr:col>33</xdr:col>
      <xdr:colOff>168089</xdr:colOff>
      <xdr:row>2</xdr:row>
      <xdr:rowOff>156883</xdr:rowOff>
    </xdr:from>
    <xdr:to>
      <xdr:col>51</xdr:col>
      <xdr:colOff>199471</xdr:colOff>
      <xdr:row>34</xdr:row>
      <xdr:rowOff>129155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4495BD-038B-D07B-7A6E-DA73D781E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64618" y="795618"/>
          <a:ext cx="12088912" cy="6068272"/>
        </a:xfrm>
        <a:prstGeom prst="rect">
          <a:avLst/>
        </a:prstGeom>
      </xdr:spPr>
    </xdr:pic>
    <xdr:clientData/>
  </xdr:twoCellAnchor>
  <xdr:twoCellAnchor>
    <xdr:from>
      <xdr:col>35</xdr:col>
      <xdr:colOff>246527</xdr:colOff>
      <xdr:row>5</xdr:row>
      <xdr:rowOff>33617</xdr:rowOff>
    </xdr:from>
    <xdr:to>
      <xdr:col>67</xdr:col>
      <xdr:colOff>380999</xdr:colOff>
      <xdr:row>28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115F4C-CF2D-4F5C-A958-9EB69A2F9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748392</xdr:colOff>
      <xdr:row>90</xdr:row>
      <xdr:rowOff>176893</xdr:rowOff>
    </xdr:from>
    <xdr:to>
      <xdr:col>18</xdr:col>
      <xdr:colOff>29736</xdr:colOff>
      <xdr:row>103</xdr:row>
      <xdr:rowOff>139133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1CE53E-911C-23E0-B7E3-8289DE8B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9571" y="17716500"/>
          <a:ext cx="8316486" cy="2438740"/>
        </a:xfrm>
        <a:prstGeom prst="rect">
          <a:avLst/>
        </a:prstGeom>
      </xdr:spPr>
    </xdr:pic>
    <xdr:clientData/>
  </xdr:twoCellAnchor>
  <xdr:twoCellAnchor editAs="oneCell">
    <xdr:from>
      <xdr:col>6</xdr:col>
      <xdr:colOff>1034141</xdr:colOff>
      <xdr:row>104</xdr:row>
      <xdr:rowOff>27214</xdr:rowOff>
    </xdr:from>
    <xdr:to>
      <xdr:col>17</xdr:col>
      <xdr:colOff>617478</xdr:colOff>
      <xdr:row>124</xdr:row>
      <xdr:rowOff>65851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B7A313-3B96-CB95-0D0E-3BF020C89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5320" y="20233821"/>
          <a:ext cx="7706801" cy="3848637"/>
        </a:xfrm>
        <a:prstGeom prst="rect">
          <a:avLst/>
        </a:prstGeom>
      </xdr:spPr>
    </xdr:pic>
    <xdr:clientData/>
  </xdr:twoCellAnchor>
  <xdr:twoCellAnchor editAs="oneCell">
    <xdr:from>
      <xdr:col>7</xdr:col>
      <xdr:colOff>557892</xdr:colOff>
      <xdr:row>57</xdr:row>
      <xdr:rowOff>95250</xdr:rowOff>
    </xdr:from>
    <xdr:to>
      <xdr:col>16</xdr:col>
      <xdr:colOff>372311</xdr:colOff>
      <xdr:row>90</xdr:row>
      <xdr:rowOff>105654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745810B-C871-ED9A-5693-64CC715EB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22571" y="11348357"/>
          <a:ext cx="5992061" cy="6296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5FA7-147D-4BF2-B539-7E16A8D12920}">
  <dimension ref="D1:AG93"/>
  <sheetViews>
    <sheetView tabSelected="1" topLeftCell="T1" zoomScale="70" zoomScaleNormal="70" workbookViewId="0">
      <selection activeCell="AD3" sqref="AD3"/>
    </sheetView>
  </sheetViews>
  <sheetFormatPr defaultRowHeight="15" x14ac:dyDescent="0.25"/>
  <cols>
    <col min="4" max="4" width="12.140625" bestFit="1" customWidth="1"/>
    <col min="5" max="5" width="6.42578125" bestFit="1" customWidth="1"/>
    <col min="6" max="6" width="21.7109375" bestFit="1" customWidth="1"/>
    <col min="7" max="7" width="20" bestFit="1" customWidth="1"/>
    <col min="8" max="8" width="20" customWidth="1"/>
    <col min="9" max="9" width="8.42578125" bestFit="1" customWidth="1"/>
    <col min="18" max="19" width="13.5703125" customWidth="1"/>
    <col min="23" max="23" width="20" customWidth="1"/>
    <col min="24" max="24" width="22.85546875" customWidth="1"/>
    <col min="25" max="25" width="20" customWidth="1"/>
    <col min="26" max="29" width="29.140625" customWidth="1"/>
    <col min="30" max="30" width="40.140625" customWidth="1"/>
    <col min="31" max="33" width="29.140625" customWidth="1"/>
    <col min="34" max="34" width="26.5703125" customWidth="1"/>
  </cols>
  <sheetData>
    <row r="1" spans="4:33" x14ac:dyDescent="0.25">
      <c r="D1" s="7" t="s">
        <v>11</v>
      </c>
      <c r="E1" s="7"/>
      <c r="F1" s="7"/>
      <c r="G1" s="7"/>
      <c r="H1" s="7"/>
      <c r="I1" s="7"/>
      <c r="K1" s="7" t="s">
        <v>8</v>
      </c>
      <c r="L1" s="7"/>
      <c r="M1" s="7"/>
      <c r="N1" s="7"/>
      <c r="W1" s="7" t="s">
        <v>6</v>
      </c>
      <c r="X1" s="7"/>
      <c r="Y1" s="7"/>
      <c r="Z1" t="s">
        <v>18</v>
      </c>
    </row>
    <row r="2" spans="4:33" ht="46.5" customHeight="1" x14ac:dyDescent="0.25">
      <c r="D2" s="1" t="s">
        <v>0</v>
      </c>
      <c r="E2" s="1" t="s">
        <v>1</v>
      </c>
      <c r="F2" s="1" t="s">
        <v>3</v>
      </c>
      <c r="G2" s="1" t="s">
        <v>4</v>
      </c>
      <c r="H2" s="1" t="s">
        <v>7</v>
      </c>
      <c r="I2" s="1" t="s">
        <v>2</v>
      </c>
      <c r="K2" s="1" t="s">
        <v>12</v>
      </c>
      <c r="L2" s="1" t="s">
        <v>9</v>
      </c>
      <c r="M2" s="1" t="s">
        <v>10</v>
      </c>
      <c r="N2" s="1" t="s">
        <v>13</v>
      </c>
      <c r="O2" s="1" t="s">
        <v>21</v>
      </c>
      <c r="P2" s="1" t="s">
        <v>26</v>
      </c>
      <c r="Q2" s="1" t="s">
        <v>27</v>
      </c>
      <c r="R2" s="1" t="s">
        <v>25</v>
      </c>
      <c r="S2" s="1" t="s">
        <v>28</v>
      </c>
      <c r="T2" s="1" t="s">
        <v>5</v>
      </c>
      <c r="U2" s="1" t="s">
        <v>14</v>
      </c>
      <c r="V2" s="1" t="s">
        <v>15</v>
      </c>
      <c r="W2" s="1" t="s">
        <v>19</v>
      </c>
      <c r="X2" s="1" t="s">
        <v>20</v>
      </c>
      <c r="Y2" s="1" t="s">
        <v>22</v>
      </c>
      <c r="Z2" s="1" t="s">
        <v>24</v>
      </c>
      <c r="AA2" s="1" t="s">
        <v>29</v>
      </c>
      <c r="AB2" s="1" t="s">
        <v>30</v>
      </c>
      <c r="AC2" s="1" t="s">
        <v>30</v>
      </c>
      <c r="AD2" s="1" t="s">
        <v>33</v>
      </c>
      <c r="AE2" s="1" t="s">
        <v>32</v>
      </c>
      <c r="AF2" s="1"/>
      <c r="AG2" s="1"/>
    </row>
    <row r="3" spans="4:33" x14ac:dyDescent="0.25">
      <c r="D3">
        <v>25</v>
      </c>
      <c r="E3">
        <v>8</v>
      </c>
      <c r="F3">
        <v>1</v>
      </c>
      <c r="G3">
        <v>1</v>
      </c>
      <c r="H3">
        <v>30</v>
      </c>
      <c r="I3">
        <v>0.5</v>
      </c>
      <c r="J3" s="3" t="s">
        <v>16</v>
      </c>
      <c r="K3">
        <v>6.5000000000000002E-2</v>
      </c>
      <c r="L3">
        <v>0.93300000000000005</v>
      </c>
      <c r="N3">
        <v>8.9999999999999998E-4</v>
      </c>
      <c r="T3" s="6">
        <v>0</v>
      </c>
      <c r="U3">
        <f>T3*24</f>
        <v>0</v>
      </c>
      <c r="V3">
        <f>U3*60</f>
        <v>0</v>
      </c>
      <c r="W3" s="2">
        <f>($F$3*(1-$L$3))/(1-($L$3*EXP(-$N$3*U3)))</f>
        <v>1</v>
      </c>
      <c r="X3" s="2">
        <f t="shared" ref="X3" si="0">($F$3*(1-$L$3))/(1-($L$3*EXP(-$N$3*V3)))</f>
        <v>1</v>
      </c>
      <c r="Y3" s="2">
        <f>($F$6*(1-$K$6))/(1-($K$6*EXP(-$N$6*U3)))</f>
        <v>1</v>
      </c>
      <c r="Z3">
        <f>$O$6*($F$6-(($F$6*(1-$K$6))/(1-($K$6*EXP(-$N$6*U3)))))</f>
        <v>0</v>
      </c>
      <c r="AA3">
        <v>0</v>
      </c>
      <c r="AB3">
        <v>0</v>
      </c>
      <c r="AC3">
        <f>LN(2)/($Q$6/24)</f>
        <v>1.4145860827753985E-2</v>
      </c>
      <c r="AD3">
        <v>0</v>
      </c>
      <c r="AE3">
        <v>0</v>
      </c>
    </row>
    <row r="4" spans="4:33" x14ac:dyDescent="0.25">
      <c r="J4" s="3" t="s">
        <v>17</v>
      </c>
      <c r="K4">
        <v>-0.33</v>
      </c>
      <c r="L4">
        <v>1.67</v>
      </c>
      <c r="N4">
        <v>-0.42</v>
      </c>
      <c r="T4">
        <v>1</v>
      </c>
      <c r="U4">
        <f t="shared" ref="U4:U67" si="1">T4*24</f>
        <v>24</v>
      </c>
      <c r="V4">
        <f t="shared" ref="V4:V67" si="2">U4*60</f>
        <v>1440</v>
      </c>
      <c r="W4" s="2">
        <f t="shared" ref="W4:W44" si="3">($F$3*(1-$L$3))/(1-($L$3*EXP(-$N$3*U4)))</f>
        <v>0.77067560091493803</v>
      </c>
      <c r="X4" s="2">
        <f t="shared" ref="X4:X44" si="4">($F$3*(1-$L$4))/(1-($L$4*EXP(-$N$4*U4)))</f>
        <v>1.6814379798916901E-5</v>
      </c>
      <c r="Y4" s="2">
        <f t="shared" ref="Y4:Y44" si="5">($F$6*(1-$K$6))/(1-($K$6*EXP(-$N$6*U4)))</f>
        <v>0.83268901206343082</v>
      </c>
      <c r="Z4">
        <f>$O$6*($F$6-(($F$6*(1-$K$6))/(1-($K$6*EXP(-$N$6*U4)))))</f>
        <v>18.7134908766972</v>
      </c>
      <c r="AA4">
        <f>Z4-Z3</f>
        <v>18.7134908766972</v>
      </c>
      <c r="AB4">
        <f>LN(2)/($P$6/24)</f>
        <v>5.7762265046662105E-2</v>
      </c>
      <c r="AC4">
        <f t="shared" ref="AC4:AC67" si="6">LN(2)/($Q$6/24)</f>
        <v>1.4145860827753985E-2</v>
      </c>
      <c r="AD4">
        <f>(AD3*(EXP(-AB4*(T4-T3)))) + (AA4*EXP(-AB4*(T4-T3)))</f>
        <v>17.663183339117712</v>
      </c>
      <c r="AE4">
        <f>(AE3*(EXP(-AC4*(T4-T3)))) + (AA4*EXP(-AC4*(T4-T3)))</f>
        <v>18.45063597677872</v>
      </c>
      <c r="AG4" t="s">
        <v>31</v>
      </c>
    </row>
    <row r="5" spans="4:33" x14ac:dyDescent="0.25">
      <c r="T5">
        <v>2</v>
      </c>
      <c r="U5">
        <f t="shared" si="1"/>
        <v>48</v>
      </c>
      <c r="V5">
        <f t="shared" si="2"/>
        <v>2880</v>
      </c>
      <c r="W5" s="2">
        <f t="shared" si="3"/>
        <v>0.62941884049228636</v>
      </c>
      <c r="X5" s="2">
        <f t="shared" si="4"/>
        <v>7.0466317589223961E-10</v>
      </c>
      <c r="Y5" s="2">
        <f t="shared" si="5"/>
        <v>0.69601831981550655</v>
      </c>
      <c r="Z5">
        <f t="shared" ref="Z5:Z44" si="7">$O$6*($F$6-(($F$6*(1-$K$6))/(1-($K$6*EXP(-$N$6*U5)))))</f>
        <v>33.999909204841025</v>
      </c>
      <c r="AA5">
        <f t="shared" ref="AA5:AA68" si="8">Z5-Z4</f>
        <v>15.286418328143824</v>
      </c>
      <c r="AB5">
        <f t="shared" ref="AB5:AB67" si="9">LN(2)/($P$6/24)</f>
        <v>5.7762265046662105E-2</v>
      </c>
      <c r="AC5">
        <f t="shared" si="6"/>
        <v>1.4145860827753985E-2</v>
      </c>
      <c r="AD5">
        <f>(AD4*(EXP(-AB5*(T5-T4)))) + (AA5*EXP(-AB5*(T5-T4)))</f>
        <v>31.100282626822064</v>
      </c>
      <c r="AE5">
        <f t="shared" ref="AE5:AE68" si="10">(AE4*(EXP(-AC5*(T5-T4)))) + (AA5*EXP(-AC5*(T5-T4)))</f>
        <v>33.263174252756144</v>
      </c>
      <c r="AG5">
        <v>80</v>
      </c>
    </row>
    <row r="6" spans="4:33" x14ac:dyDescent="0.25">
      <c r="D6">
        <v>20</v>
      </c>
      <c r="E6">
        <v>7</v>
      </c>
      <c r="F6">
        <v>1</v>
      </c>
      <c r="G6">
        <v>18</v>
      </c>
      <c r="H6">
        <v>0</v>
      </c>
      <c r="J6" t="s">
        <v>23</v>
      </c>
      <c r="K6" s="5">
        <f>EXP(0.32)*(F6^-0.44)*(G6^0.63)*(E6^-0.29)*(D6^0.14)</f>
        <v>7.3597265796459723</v>
      </c>
      <c r="M6" s="2">
        <f>EXP(-2.46-(0.19*G6)-(0.14*E6)-(0.07*D6)+(0.01*D6*E6))</f>
        <v>1.0489139326277893E-3</v>
      </c>
      <c r="N6" s="2">
        <f>M6*(1-K6)</f>
        <v>-6.6708058170939361E-3</v>
      </c>
      <c r="O6" s="5">
        <f>EXP(1.49)*(F6^-0.48)*(G6^0.18)*(E6^0.96)*(D6^0.28)</f>
        <v>111.84854687363298</v>
      </c>
      <c r="P6" s="6">
        <f>12*24</f>
        <v>288</v>
      </c>
      <c r="Q6" s="6">
        <f>49*24</f>
        <v>1176</v>
      </c>
      <c r="R6" s="4">
        <f>LN(2)/P6</f>
        <v>2.4067610436109212E-3</v>
      </c>
      <c r="S6" s="4">
        <f>LN(2)/Q6</f>
        <v>5.8941086782308277E-4</v>
      </c>
      <c r="T6">
        <v>3</v>
      </c>
      <c r="U6">
        <f t="shared" si="1"/>
        <v>72</v>
      </c>
      <c r="V6">
        <f t="shared" si="2"/>
        <v>4320</v>
      </c>
      <c r="W6" s="2">
        <f t="shared" si="3"/>
        <v>0.53368941348713494</v>
      </c>
      <c r="X6" s="2">
        <f t="shared" si="4"/>
        <v>2.9532023055287686E-14</v>
      </c>
      <c r="Y6" s="2">
        <f t="shared" si="5"/>
        <v>0.58359978010183466</v>
      </c>
      <c r="Z6">
        <f t="shared" si="7"/>
        <v>46.573759513471025</v>
      </c>
      <c r="AA6">
        <f t="shared" si="8"/>
        <v>12.57385030863</v>
      </c>
      <c r="AB6">
        <f t="shared" si="9"/>
        <v>5.7762265046662105E-2</v>
      </c>
      <c r="AC6">
        <f t="shared" si="6"/>
        <v>1.4145860827753985E-2</v>
      </c>
      <c r="AD6">
        <f t="shared" ref="AD6:AD68" si="11">(AD5*(EXP(-AB6*(T6-T5)))) + (AA6*EXP(-AB6*(T6-T5)))</f>
        <v>41.222892206418734</v>
      </c>
      <c r="AE6">
        <f t="shared" si="10"/>
        <v>45.193184960157737</v>
      </c>
      <c r="AG6">
        <v>80</v>
      </c>
    </row>
    <row r="7" spans="4:33" x14ac:dyDescent="0.25">
      <c r="T7">
        <v>4</v>
      </c>
      <c r="U7">
        <f t="shared" si="1"/>
        <v>96</v>
      </c>
      <c r="V7">
        <f t="shared" si="2"/>
        <v>5760</v>
      </c>
      <c r="W7" s="2">
        <f t="shared" si="3"/>
        <v>0.46454560242577181</v>
      </c>
      <c r="X7" s="2">
        <f t="shared" si="4"/>
        <v>1.2376698775992189E-18</v>
      </c>
      <c r="Y7" s="2">
        <f t="shared" si="5"/>
        <v>0.49060123295482239</v>
      </c>
      <c r="Z7">
        <f t="shared" si="7"/>
        <v>56.975511873223397</v>
      </c>
      <c r="AA7">
        <f t="shared" si="8"/>
        <v>10.401752359752372</v>
      </c>
      <c r="AB7">
        <f t="shared" si="9"/>
        <v>5.7762265046662105E-2</v>
      </c>
      <c r="AC7">
        <f t="shared" si="6"/>
        <v>1.4145860827753985E-2</v>
      </c>
      <c r="AD7">
        <f t="shared" si="11"/>
        <v>48.727175907331478</v>
      </c>
      <c r="AE7">
        <f t="shared" si="10"/>
        <v>54.814035360917714</v>
      </c>
      <c r="AG7">
        <v>80</v>
      </c>
    </row>
    <row r="8" spans="4:33" x14ac:dyDescent="0.25">
      <c r="T8">
        <v>5</v>
      </c>
      <c r="U8">
        <f t="shared" si="1"/>
        <v>120</v>
      </c>
      <c r="V8">
        <f t="shared" si="2"/>
        <v>7200</v>
      </c>
      <c r="W8" s="2">
        <f t="shared" si="3"/>
        <v>0.41227356232226448</v>
      </c>
      <c r="X8" s="2">
        <f t="shared" si="4"/>
        <v>5.1870023365780419E-23</v>
      </c>
      <c r="Y8" s="2">
        <f t="shared" si="5"/>
        <v>0.41330445507243208</v>
      </c>
      <c r="Z8">
        <f t="shared" si="7"/>
        <v>65.621044157382727</v>
      </c>
      <c r="AA8">
        <f t="shared" si="8"/>
        <v>8.6455322841593301</v>
      </c>
      <c r="AB8">
        <f t="shared" si="9"/>
        <v>5.7762265046662105E-2</v>
      </c>
      <c r="AC8">
        <f t="shared" si="6"/>
        <v>1.4145860827753985E-2</v>
      </c>
      <c r="AD8">
        <f t="shared" si="11"/>
        <v>54.152625510930754</v>
      </c>
      <c r="AE8">
        <f t="shared" si="10"/>
        <v>62.568196900189022</v>
      </c>
      <c r="AG8">
        <v>80</v>
      </c>
    </row>
    <row r="9" spans="4:33" x14ac:dyDescent="0.25">
      <c r="T9">
        <v>6</v>
      </c>
      <c r="U9">
        <f t="shared" si="1"/>
        <v>144</v>
      </c>
      <c r="V9">
        <f t="shared" si="2"/>
        <v>8640</v>
      </c>
      <c r="W9" s="2">
        <f t="shared" si="3"/>
        <v>0.37137797241912579</v>
      </c>
      <c r="X9" s="2">
        <f t="shared" si="4"/>
        <v>2.1738424540035881E-27</v>
      </c>
      <c r="Y9" s="2">
        <f t="shared" si="5"/>
        <v>0.34880629455618428</v>
      </c>
      <c r="Z9">
        <f t="shared" si="7"/>
        <v>72.835069687147367</v>
      </c>
      <c r="AA9">
        <f t="shared" si="8"/>
        <v>7.2140255297646405</v>
      </c>
      <c r="AB9">
        <f t="shared" si="9"/>
        <v>5.7762265046662105E-2</v>
      </c>
      <c r="AC9">
        <f t="shared" si="6"/>
        <v>1.4145860827753985E-2</v>
      </c>
      <c r="AD9">
        <f t="shared" si="11"/>
        <v>57.922405572613698</v>
      </c>
      <c r="AE9">
        <f t="shared" si="10"/>
        <v>68.802041916666553</v>
      </c>
      <c r="AG9">
        <v>80</v>
      </c>
    </row>
    <row r="10" spans="4:33" x14ac:dyDescent="0.25">
      <c r="T10">
        <v>7</v>
      </c>
      <c r="U10">
        <f t="shared" si="1"/>
        <v>168</v>
      </c>
      <c r="V10">
        <f t="shared" si="2"/>
        <v>10080</v>
      </c>
      <c r="W10" s="2">
        <f t="shared" si="3"/>
        <v>0.33851628939962836</v>
      </c>
      <c r="X10" s="2">
        <f t="shared" si="4"/>
        <v>9.1104470524412108E-32</v>
      </c>
      <c r="Y10" s="2">
        <f t="shared" si="5"/>
        <v>0.29481149692457448</v>
      </c>
      <c r="Z10">
        <f t="shared" si="7"/>
        <v>78.874309340978797</v>
      </c>
      <c r="AA10">
        <f t="shared" si="8"/>
        <v>6.0392396538314301</v>
      </c>
      <c r="AB10">
        <f t="shared" si="9"/>
        <v>5.7762265046662105E-2</v>
      </c>
      <c r="AC10">
        <f t="shared" si="6"/>
        <v>1.4145860827753985E-2</v>
      </c>
      <c r="AD10">
        <f t="shared" si="11"/>
        <v>60.371753926101221</v>
      </c>
      <c r="AE10">
        <f t="shared" si="10"/>
        <v>73.79004010482997</v>
      </c>
      <c r="AG10">
        <v>80</v>
      </c>
    </row>
    <row r="11" spans="4:33" x14ac:dyDescent="0.25">
      <c r="T11">
        <v>8</v>
      </c>
      <c r="U11">
        <f t="shared" si="1"/>
        <v>192</v>
      </c>
      <c r="V11">
        <f t="shared" si="2"/>
        <v>11520</v>
      </c>
      <c r="W11" s="2">
        <f t="shared" si="3"/>
        <v>0.31153859918552584</v>
      </c>
      <c r="X11" s="2">
        <f t="shared" si="4"/>
        <v>3.818135272060443E-36</v>
      </c>
      <c r="Y11" s="2">
        <f t="shared" si="5"/>
        <v>0.24948587018404803</v>
      </c>
      <c r="Z11">
        <f t="shared" si="7"/>
        <v>83.943914828043376</v>
      </c>
      <c r="AA11">
        <f t="shared" si="8"/>
        <v>5.0696054870645781</v>
      </c>
      <c r="AB11">
        <f t="shared" si="9"/>
        <v>5.7762265046662105E-2</v>
      </c>
      <c r="AC11">
        <f t="shared" si="6"/>
        <v>1.4145860827753985E-2</v>
      </c>
      <c r="AD11">
        <f t="shared" si="11"/>
        <v>61.768418137057544</v>
      </c>
      <c r="AE11">
        <f t="shared" si="10"/>
        <v>77.751961067064585</v>
      </c>
      <c r="AG11">
        <v>80</v>
      </c>
    </row>
    <row r="12" spans="4:33" x14ac:dyDescent="0.25">
      <c r="T12">
        <v>9</v>
      </c>
      <c r="U12">
        <f t="shared" si="1"/>
        <v>216</v>
      </c>
      <c r="V12">
        <f t="shared" si="2"/>
        <v>12960</v>
      </c>
      <c r="W12" s="2">
        <f t="shared" si="3"/>
        <v>0.2889992608496928</v>
      </c>
      <c r="X12" s="2">
        <f t="shared" si="4"/>
        <v>1.6001582438093149E-40</v>
      </c>
      <c r="Y12" s="2">
        <f t="shared" si="5"/>
        <v>0.21135012992435986</v>
      </c>
      <c r="Z12">
        <f t="shared" si="7"/>
        <v>88.209341960039794</v>
      </c>
      <c r="AA12">
        <f t="shared" si="8"/>
        <v>4.2654271319964181</v>
      </c>
      <c r="AB12">
        <f t="shared" si="9"/>
        <v>5.7762265046662105E-2</v>
      </c>
      <c r="AC12">
        <f t="shared" si="6"/>
        <v>1.4145860827753985E-2</v>
      </c>
      <c r="AD12">
        <f t="shared" si="11"/>
        <v>62.327650317057611</v>
      </c>
      <c r="AE12">
        <f t="shared" si="10"/>
        <v>80.865349142922895</v>
      </c>
      <c r="AG12">
        <v>80</v>
      </c>
    </row>
    <row r="13" spans="4:33" x14ac:dyDescent="0.25">
      <c r="T13">
        <v>10</v>
      </c>
      <c r="U13">
        <f t="shared" si="1"/>
        <v>240</v>
      </c>
      <c r="V13">
        <f t="shared" si="2"/>
        <v>14400</v>
      </c>
      <c r="W13" s="2">
        <f t="shared" si="3"/>
        <v>0.2698903515862292</v>
      </c>
      <c r="X13" s="2">
        <f t="shared" si="4"/>
        <v>6.706169956752586E-45</v>
      </c>
      <c r="Y13" s="2">
        <f t="shared" si="5"/>
        <v>0.17920177253185848</v>
      </c>
      <c r="Z13">
        <f t="shared" si="7"/>
        <v>91.805089018765301</v>
      </c>
      <c r="AA13">
        <f t="shared" si="8"/>
        <v>3.5957470587255074</v>
      </c>
      <c r="AB13">
        <f t="shared" si="9"/>
        <v>5.7762265046662105E-2</v>
      </c>
      <c r="AC13">
        <f t="shared" si="6"/>
        <v>1.4145860827753985E-2</v>
      </c>
      <c r="AD13">
        <f t="shared" si="11"/>
        <v>62.223401387709451</v>
      </c>
      <c r="AE13">
        <f t="shared" si="10"/>
        <v>83.274732142939556</v>
      </c>
      <c r="AG13">
        <v>80</v>
      </c>
    </row>
    <row r="14" spans="4:33" x14ac:dyDescent="0.25">
      <c r="T14">
        <v>11</v>
      </c>
      <c r="U14">
        <f t="shared" si="1"/>
        <v>264</v>
      </c>
      <c r="V14">
        <f t="shared" si="2"/>
        <v>15840</v>
      </c>
      <c r="W14" s="2">
        <f t="shared" si="3"/>
        <v>0.25348765614460461</v>
      </c>
      <c r="X14" s="2">
        <f t="shared" si="4"/>
        <v>2.8105167512551479E-49</v>
      </c>
      <c r="Y14" s="2">
        <f t="shared" si="5"/>
        <v>0.15205664256699838</v>
      </c>
      <c r="Z14">
        <f t="shared" si="7"/>
        <v>94.841232360030816</v>
      </c>
      <c r="AA14">
        <f t="shared" si="8"/>
        <v>3.0361433412655146</v>
      </c>
      <c r="AB14">
        <f t="shared" si="9"/>
        <v>5.7762265046662105E-2</v>
      </c>
      <c r="AC14">
        <f t="shared" si="6"/>
        <v>1.4145860827753985E-2</v>
      </c>
      <c r="AD14">
        <f t="shared" si="11"/>
        <v>61.596807926981484</v>
      </c>
      <c r="AE14">
        <f t="shared" si="10"/>
        <v>85.098528910988833</v>
      </c>
      <c r="AG14">
        <v>80</v>
      </c>
    </row>
    <row r="15" spans="4:33" x14ac:dyDescent="0.25">
      <c r="T15">
        <v>12</v>
      </c>
      <c r="U15">
        <f t="shared" si="1"/>
        <v>288</v>
      </c>
      <c r="V15">
        <f t="shared" si="2"/>
        <v>17280</v>
      </c>
      <c r="W15" s="2">
        <f t="shared" si="3"/>
        <v>0.23925740733591183</v>
      </c>
      <c r="X15" s="2">
        <f t="shared" si="4"/>
        <v>1.1778711932482586E-53</v>
      </c>
      <c r="Y15" s="2">
        <f t="shared" si="5"/>
        <v>0.12910458834391667</v>
      </c>
      <c r="Z15">
        <f t="shared" si="7"/>
        <v>97.40838627264732</v>
      </c>
      <c r="AA15">
        <f t="shared" si="8"/>
        <v>2.5671539126165044</v>
      </c>
      <c r="AB15">
        <f t="shared" si="9"/>
        <v>5.7762265046662105E-2</v>
      </c>
      <c r="AC15">
        <f t="shared" si="6"/>
        <v>1.4145860827753985E-2</v>
      </c>
      <c r="AD15">
        <f t="shared" si="11"/>
        <v>60.562715380284956</v>
      </c>
      <c r="AE15">
        <f t="shared" si="10"/>
        <v>86.434306249522166</v>
      </c>
      <c r="AG15">
        <v>80</v>
      </c>
    </row>
    <row r="16" spans="4:33" x14ac:dyDescent="0.25">
      <c r="T16">
        <v>13</v>
      </c>
      <c r="U16">
        <f t="shared" si="1"/>
        <v>312</v>
      </c>
      <c r="V16">
        <f t="shared" si="2"/>
        <v>18720</v>
      </c>
      <c r="W16" s="2">
        <f t="shared" si="3"/>
        <v>0.22679754439674141</v>
      </c>
      <c r="X16" s="2">
        <f t="shared" si="4"/>
        <v>4.9363895350009446E-58</v>
      </c>
      <c r="Y16" s="2">
        <f t="shared" si="5"/>
        <v>0.10967536227131068</v>
      </c>
      <c r="Z16">
        <f t="shared" si="7"/>
        <v>99.581516975747604</v>
      </c>
      <c r="AA16">
        <f t="shared" si="8"/>
        <v>2.1731307031002842</v>
      </c>
      <c r="AB16">
        <f t="shared" si="9"/>
        <v>5.7762265046662105E-2</v>
      </c>
      <c r="AC16">
        <f t="shared" si="6"/>
        <v>1.4145860827753985E-2</v>
      </c>
      <c r="AD16">
        <f t="shared" si="11"/>
        <v>59.214753602459758</v>
      </c>
      <c r="AE16">
        <f t="shared" si="10"/>
        <v>87.362832237998234</v>
      </c>
      <c r="AG16">
        <v>80</v>
      </c>
    </row>
    <row r="17" spans="20:33" x14ac:dyDescent="0.25">
      <c r="T17">
        <v>14</v>
      </c>
      <c r="U17">
        <f t="shared" si="1"/>
        <v>336</v>
      </c>
      <c r="V17">
        <f t="shared" si="2"/>
        <v>20160</v>
      </c>
      <c r="W17" s="2">
        <f t="shared" si="3"/>
        <v>0.215799449939722</v>
      </c>
      <c r="X17" s="2">
        <f t="shared" si="4"/>
        <v>2.0688120892120751E-62</v>
      </c>
      <c r="Y17" s="2">
        <f t="shared" si="5"/>
        <v>9.32120845457651E-2</v>
      </c>
      <c r="Z17">
        <f t="shared" si="7"/>
        <v>101.42291066612694</v>
      </c>
      <c r="AA17">
        <f t="shared" si="8"/>
        <v>1.8413936903793342</v>
      </c>
      <c r="AB17">
        <f t="shared" si="9"/>
        <v>5.7762265046662105E-2</v>
      </c>
      <c r="AC17">
        <f t="shared" si="6"/>
        <v>1.4145860827753985E-2</v>
      </c>
      <c r="AD17">
        <f t="shared" si="11"/>
        <v>57.629329061020741</v>
      </c>
      <c r="AE17">
        <f t="shared" si="10"/>
        <v>87.951238549742229</v>
      </c>
      <c r="AG17">
        <v>80</v>
      </c>
    </row>
    <row r="18" spans="20:33" x14ac:dyDescent="0.25">
      <c r="T18">
        <v>15</v>
      </c>
      <c r="U18">
        <f t="shared" si="1"/>
        <v>360</v>
      </c>
      <c r="V18">
        <f t="shared" si="2"/>
        <v>21600</v>
      </c>
      <c r="W18" s="2">
        <f t="shared" si="3"/>
        <v>0.2060222937182844</v>
      </c>
      <c r="X18" s="2">
        <f t="shared" si="4"/>
        <v>8.6702709138397299E-67</v>
      </c>
      <c r="Y18" s="2">
        <f t="shared" si="5"/>
        <v>7.9250369158485434E-2</v>
      </c>
      <c r="Z18">
        <f t="shared" si="7"/>
        <v>102.98450824405741</v>
      </c>
      <c r="AA18">
        <f t="shared" si="8"/>
        <v>1.5615975779304705</v>
      </c>
      <c r="AB18">
        <f t="shared" si="9"/>
        <v>5.7762265046662105E-2</v>
      </c>
      <c r="AC18">
        <f t="shared" si="6"/>
        <v>1.4145860827753985E-2</v>
      </c>
      <c r="AD18">
        <f t="shared" si="11"/>
        <v>55.86879519833262</v>
      </c>
      <c r="AE18">
        <f t="shared" si="10"/>
        <v>88.255513924306683</v>
      </c>
      <c r="AG18">
        <v>80</v>
      </c>
    </row>
    <row r="19" spans="20:33" x14ac:dyDescent="0.25">
      <c r="T19">
        <v>16</v>
      </c>
      <c r="U19">
        <f t="shared" si="1"/>
        <v>384</v>
      </c>
      <c r="V19">
        <f t="shared" si="2"/>
        <v>23040</v>
      </c>
      <c r="W19" s="2">
        <f t="shared" si="3"/>
        <v>0.19727538951977619</v>
      </c>
      <c r="X19" s="2">
        <f t="shared" si="4"/>
        <v>3.6336600173292491E-71</v>
      </c>
      <c r="Y19" s="2">
        <f t="shared" si="5"/>
        <v>6.7401744152857199E-2</v>
      </c>
      <c r="Z19">
        <f t="shared" si="7"/>
        <v>104.30975973338752</v>
      </c>
      <c r="AA19">
        <f t="shared" si="8"/>
        <v>1.3252514893301139</v>
      </c>
      <c r="AB19">
        <f t="shared" si="9"/>
        <v>5.7762265046662105E-2</v>
      </c>
      <c r="AC19">
        <f t="shared" si="6"/>
        <v>1.4145860827753985E-2</v>
      </c>
      <c r="AD19">
        <f t="shared" si="11"/>
        <v>53.983991506802354</v>
      </c>
      <c r="AE19">
        <f t="shared" si="10"/>
        <v>88.322489056618679</v>
      </c>
      <c r="AG19">
        <v>80</v>
      </c>
    </row>
    <row r="20" spans="20:33" x14ac:dyDescent="0.25">
      <c r="T20">
        <v>17</v>
      </c>
      <c r="U20">
        <f t="shared" si="1"/>
        <v>408</v>
      </c>
      <c r="V20">
        <f t="shared" si="2"/>
        <v>24480</v>
      </c>
      <c r="W20" s="2">
        <f t="shared" si="3"/>
        <v>0.1894057898237568</v>
      </c>
      <c r="X20" s="2">
        <f t="shared" si="4"/>
        <v>1.5228457395099157E-75</v>
      </c>
      <c r="Y20" s="2">
        <f t="shared" si="5"/>
        <v>5.7340367788245174E-2</v>
      </c>
      <c r="Z20">
        <f t="shared" si="7"/>
        <v>105.43511005931809</v>
      </c>
      <c r="AA20">
        <f t="shared" si="8"/>
        <v>1.1253503259305688</v>
      </c>
      <c r="AB20">
        <f t="shared" si="9"/>
        <v>5.7762265046662105E-2</v>
      </c>
      <c r="AC20">
        <f t="shared" si="6"/>
        <v>1.4145860827753985E-2</v>
      </c>
      <c r="AD20">
        <f t="shared" si="11"/>
        <v>52.016292144711286</v>
      </c>
      <c r="AE20">
        <f t="shared" si="10"/>
        <v>88.191430141550711</v>
      </c>
      <c r="AG20">
        <v>80</v>
      </c>
    </row>
    <row r="21" spans="20:33" x14ac:dyDescent="0.25">
      <c r="T21">
        <v>18</v>
      </c>
      <c r="U21">
        <f t="shared" si="1"/>
        <v>432</v>
      </c>
      <c r="V21">
        <f t="shared" si="2"/>
        <v>25920</v>
      </c>
      <c r="W21" s="2">
        <f t="shared" si="3"/>
        <v>0.18228938964321509</v>
      </c>
      <c r="X21" s="2">
        <f t="shared" si="4"/>
        <v>6.3821577563218234E-80</v>
      </c>
      <c r="Y21" s="2">
        <f t="shared" si="5"/>
        <v>4.8792302465345411E-2</v>
      </c>
      <c r="Z21">
        <f t="shared" si="7"/>
        <v>106.39119874426532</v>
      </c>
      <c r="AA21">
        <f t="shared" si="8"/>
        <v>0.95608868494723254</v>
      </c>
      <c r="AB21">
        <f t="shared" si="9"/>
        <v>5.7762265046662105E-2</v>
      </c>
      <c r="AC21">
        <f t="shared" si="6"/>
        <v>1.4145860827753985E-2</v>
      </c>
      <c r="AD21">
        <f t="shared" si="11"/>
        <v>49.999269546706856</v>
      </c>
      <c r="AE21">
        <f t="shared" si="10"/>
        <v>87.895327971594455</v>
      </c>
      <c r="AG21">
        <v>80</v>
      </c>
    </row>
    <row r="22" spans="20:33" x14ac:dyDescent="0.25">
      <c r="T22">
        <v>19</v>
      </c>
      <c r="U22">
        <f t="shared" si="1"/>
        <v>456</v>
      </c>
      <c r="V22">
        <f t="shared" si="2"/>
        <v>27360</v>
      </c>
      <c r="W22" s="2">
        <f t="shared" si="3"/>
        <v>0.17582443358023953</v>
      </c>
      <c r="X22" s="2">
        <f t="shared" si="4"/>
        <v>2.6747251261108282E-84</v>
      </c>
      <c r="Y22" s="2">
        <f t="shared" si="5"/>
        <v>4.1526793883340518E-2</v>
      </c>
      <c r="Z22">
        <f t="shared" si="7"/>
        <v>107.20383532146047</v>
      </c>
      <c r="AA22">
        <f t="shared" si="8"/>
        <v>0.81263657719514981</v>
      </c>
      <c r="AB22">
        <f t="shared" si="9"/>
        <v>5.7762265046662105E-2</v>
      </c>
      <c r="AC22">
        <f t="shared" si="6"/>
        <v>1.4145860827753985E-2</v>
      </c>
      <c r="AD22">
        <f t="shared" si="11"/>
        <v>47.960052968744741</v>
      </c>
      <c r="AE22">
        <f t="shared" si="10"/>
        <v>87.461947795577629</v>
      </c>
      <c r="AG22">
        <v>80</v>
      </c>
    </row>
    <row r="23" spans="20:33" x14ac:dyDescent="0.25">
      <c r="T23">
        <v>20</v>
      </c>
      <c r="U23">
        <f t="shared" si="1"/>
        <v>480</v>
      </c>
      <c r="V23">
        <f t="shared" si="2"/>
        <v>28800</v>
      </c>
      <c r="W23" s="2">
        <f t="shared" si="3"/>
        <v>0.16992670132109136</v>
      </c>
      <c r="X23" s="2">
        <f t="shared" si="4"/>
        <v>1.1209617144235993E-88</v>
      </c>
      <c r="Y23" s="2">
        <f t="shared" si="5"/>
        <v>3.5349137004824428E-2</v>
      </c>
      <c r="Z23">
        <f t="shared" si="7"/>
        <v>107.8947972664064</v>
      </c>
      <c r="AA23">
        <f t="shared" si="8"/>
        <v>0.69096194494592567</v>
      </c>
      <c r="AB23">
        <f t="shared" si="9"/>
        <v>5.7762265046662105E-2</v>
      </c>
      <c r="AC23">
        <f t="shared" si="6"/>
        <v>1.4145860827753985E-2</v>
      </c>
      <c r="AD23">
        <f t="shared" si="11"/>
        <v>45.920443262926604</v>
      </c>
      <c r="AE23">
        <f t="shared" si="10"/>
        <v>86.914689441593538</v>
      </c>
      <c r="AG23">
        <v>80</v>
      </c>
    </row>
    <row r="24" spans="20:33" x14ac:dyDescent="0.25">
      <c r="T24">
        <v>21</v>
      </c>
      <c r="U24">
        <f t="shared" si="1"/>
        <v>504</v>
      </c>
      <c r="V24">
        <f t="shared" si="2"/>
        <v>30240</v>
      </c>
      <c r="W24" s="2">
        <f t="shared" si="3"/>
        <v>0.16452588628527878</v>
      </c>
      <c r="X24" s="2">
        <f t="shared" si="4"/>
        <v>4.6978852254273286E-93</v>
      </c>
      <c r="Y24" s="2">
        <f t="shared" si="5"/>
        <v>3.0094808471165725E-2</v>
      </c>
      <c r="Z24">
        <f t="shared" si="7"/>
        <v>108.4824862776928</v>
      </c>
      <c r="AA24">
        <f t="shared" si="8"/>
        <v>0.58768901128640039</v>
      </c>
      <c r="AB24">
        <f t="shared" si="9"/>
        <v>5.7762265046662105E-2</v>
      </c>
      <c r="AC24">
        <f t="shared" si="6"/>
        <v>1.4145860827753985E-2</v>
      </c>
      <c r="AD24">
        <f t="shared" si="11"/>
        <v>43.897831384432088</v>
      </c>
      <c r="AE24">
        <f t="shared" si="10"/>
        <v>86.273295697427727</v>
      </c>
      <c r="AG24">
        <v>80</v>
      </c>
    </row>
    <row r="25" spans="20:33" x14ac:dyDescent="0.25">
      <c r="T25">
        <v>22</v>
      </c>
      <c r="U25">
        <f t="shared" si="1"/>
        <v>528</v>
      </c>
      <c r="V25">
        <f t="shared" si="2"/>
        <v>31680</v>
      </c>
      <c r="W25" s="2">
        <f t="shared" si="3"/>
        <v>0.15956283613699365</v>
      </c>
      <c r="X25" s="2">
        <f t="shared" si="4"/>
        <v>1.9688563228616826E-97</v>
      </c>
      <c r="Y25" s="2">
        <f t="shared" si="5"/>
        <v>2.5624617652639407E-2</v>
      </c>
      <c r="Z25">
        <f t="shared" si="7"/>
        <v>108.98247062499281</v>
      </c>
      <c r="AA25">
        <f t="shared" si="8"/>
        <v>0.49998434730001406</v>
      </c>
      <c r="AB25">
        <f t="shared" si="9"/>
        <v>5.7762265046662105E-2</v>
      </c>
      <c r="AC25">
        <f t="shared" si="6"/>
        <v>1.4145860827753985E-2</v>
      </c>
      <c r="AD25">
        <f t="shared" si="11"/>
        <v>41.905957808357115</v>
      </c>
      <c r="AE25">
        <f t="shared" si="10"/>
        <v>85.554438408389458</v>
      </c>
      <c r="AG25">
        <v>80</v>
      </c>
    </row>
    <row r="26" spans="20:33" x14ac:dyDescent="0.25">
      <c r="T26">
        <v>23</v>
      </c>
      <c r="U26">
        <f t="shared" si="1"/>
        <v>552</v>
      </c>
      <c r="V26">
        <f t="shared" si="2"/>
        <v>33120</v>
      </c>
      <c r="W26" s="2">
        <f t="shared" si="3"/>
        <v>0.15498742498391577</v>
      </c>
      <c r="X26" s="2">
        <f t="shared" si="4"/>
        <v>8.2513621216018997E-102</v>
      </c>
      <c r="Y26" s="2">
        <f t="shared" si="5"/>
        <v>2.1820682770908855E-2</v>
      </c>
      <c r="Z26">
        <f t="shared" si="7"/>
        <v>109.4079352139163</v>
      </c>
      <c r="AA26">
        <f t="shared" si="8"/>
        <v>0.42546458892348937</v>
      </c>
      <c r="AB26">
        <f t="shared" si="9"/>
        <v>5.7762265046662105E-2</v>
      </c>
      <c r="AC26">
        <f t="shared" si="6"/>
        <v>1.4145860827753985E-2</v>
      </c>
      <c r="AD26">
        <f t="shared" si="11"/>
        <v>39.955542220071678</v>
      </c>
      <c r="AE26">
        <f t="shared" si="10"/>
        <v>84.772205355741335</v>
      </c>
      <c r="AG26">
        <v>80</v>
      </c>
    </row>
    <row r="27" spans="20:33" x14ac:dyDescent="0.25">
      <c r="T27">
        <v>24</v>
      </c>
      <c r="U27">
        <f t="shared" si="1"/>
        <v>576</v>
      </c>
      <c r="V27">
        <f t="shared" si="2"/>
        <v>34560</v>
      </c>
      <c r="W27" s="2">
        <f t="shared" si="3"/>
        <v>0.15075689476041682</v>
      </c>
      <c r="X27" s="2">
        <f t="shared" si="4"/>
        <v>3.4580977835319522E-106</v>
      </c>
      <c r="Y27" s="2">
        <f t="shared" si="5"/>
        <v>1.8583079536330004E-2</v>
      </c>
      <c r="Z27">
        <f t="shared" si="7"/>
        <v>109.77005643105733</v>
      </c>
      <c r="AA27">
        <f t="shared" si="8"/>
        <v>0.36212121714102352</v>
      </c>
      <c r="AB27">
        <f t="shared" si="9"/>
        <v>5.7762265046662105E-2</v>
      </c>
      <c r="AC27">
        <f t="shared" si="6"/>
        <v>1.4145860827753985E-2</v>
      </c>
      <c r="AD27">
        <f t="shared" si="11"/>
        <v>38.054806865730988</v>
      </c>
      <c r="AE27">
        <f t="shared" si="10"/>
        <v>83.938506133051533</v>
      </c>
      <c r="AG27">
        <v>80</v>
      </c>
    </row>
    <row r="28" spans="20:33" x14ac:dyDescent="0.25">
      <c r="T28">
        <v>25</v>
      </c>
      <c r="U28">
        <f t="shared" si="1"/>
        <v>600</v>
      </c>
      <c r="V28">
        <f t="shared" si="2"/>
        <v>36000</v>
      </c>
      <c r="W28" s="2">
        <f t="shared" si="3"/>
        <v>0.1468345493749221</v>
      </c>
      <c r="X28" s="2">
        <f t="shared" si="4"/>
        <v>1.4492686303466557E-110</v>
      </c>
      <c r="Y28" s="2">
        <f t="shared" si="5"/>
        <v>1.5827041048395267E-2</v>
      </c>
      <c r="Z28">
        <f t="shared" si="7"/>
        <v>110.07831533106064</v>
      </c>
      <c r="AA28">
        <f t="shared" si="8"/>
        <v>0.30825890000330958</v>
      </c>
      <c r="AB28">
        <f t="shared" si="9"/>
        <v>5.7762265046662105E-2</v>
      </c>
      <c r="AC28">
        <f t="shared" si="6"/>
        <v>1.4145860827753985E-2</v>
      </c>
      <c r="AD28">
        <f t="shared" si="11"/>
        <v>36.209912331995064</v>
      </c>
      <c r="AE28">
        <f t="shared" si="10"/>
        <v>83.063411529578119</v>
      </c>
      <c r="AG28">
        <v>80</v>
      </c>
    </row>
    <row r="29" spans="20:33" x14ac:dyDescent="0.25">
      <c r="T29">
        <v>26</v>
      </c>
      <c r="U29">
        <f t="shared" si="1"/>
        <v>624</v>
      </c>
      <c r="V29">
        <f t="shared" si="2"/>
        <v>37440</v>
      </c>
      <c r="W29" s="2">
        <f t="shared" si="3"/>
        <v>0.14318871708551306</v>
      </c>
      <c r="X29" s="2">
        <f t="shared" si="4"/>
        <v>6.0738003792411388E-115</v>
      </c>
      <c r="Y29" s="2">
        <f t="shared" si="5"/>
        <v>1.3480611840265814E-2</v>
      </c>
      <c r="Z29">
        <f t="shared" si="7"/>
        <v>110.34076002833176</v>
      </c>
      <c r="AA29">
        <f t="shared" si="8"/>
        <v>0.26244469727112119</v>
      </c>
      <c r="AB29">
        <f t="shared" si="9"/>
        <v>5.7762265046662105E-2</v>
      </c>
      <c r="AC29">
        <f t="shared" si="6"/>
        <v>1.4145860827753985E-2</v>
      </c>
      <c r="AD29">
        <f t="shared" si="11"/>
        <v>34.425320922879955</v>
      </c>
      <c r="AE29">
        <f t="shared" si="10"/>
        <v>82.155438064709102</v>
      </c>
      <c r="AG29">
        <v>80</v>
      </c>
    </row>
    <row r="30" spans="20:33" x14ac:dyDescent="0.25">
      <c r="T30">
        <v>27</v>
      </c>
      <c r="U30">
        <f t="shared" si="1"/>
        <v>648</v>
      </c>
      <c r="V30">
        <f t="shared" si="2"/>
        <v>38880</v>
      </c>
      <c r="W30" s="2">
        <f t="shared" si="3"/>
        <v>0.13979191895357909</v>
      </c>
      <c r="X30" s="2">
        <f t="shared" si="4"/>
        <v>2.5454943462100392E-119</v>
      </c>
      <c r="Y30" s="2">
        <f t="shared" si="5"/>
        <v>1.14826777232675E-2</v>
      </c>
      <c r="Z30">
        <f t="shared" si="7"/>
        <v>110.56422605606728</v>
      </c>
      <c r="AA30">
        <f t="shared" si="8"/>
        <v>0.22346602773552604</v>
      </c>
      <c r="AB30">
        <f t="shared" si="9"/>
        <v>5.7762265046662105E-2</v>
      </c>
      <c r="AC30">
        <f t="shared" si="6"/>
        <v>1.4145860827753985E-2</v>
      </c>
      <c r="AD30">
        <f t="shared" si="11"/>
        <v>32.704099968266618</v>
      </c>
      <c r="AE30">
        <f t="shared" si="10"/>
        <v>81.221787083475576</v>
      </c>
      <c r="AG30">
        <v>80</v>
      </c>
    </row>
    <row r="31" spans="20:33" x14ac:dyDescent="0.25">
      <c r="T31">
        <v>28</v>
      </c>
      <c r="U31">
        <f t="shared" si="1"/>
        <v>672</v>
      </c>
      <c r="V31">
        <f t="shared" si="2"/>
        <v>40320</v>
      </c>
      <c r="W31" s="2">
        <f t="shared" si="3"/>
        <v>0.13662019715583523</v>
      </c>
      <c r="X31" s="2">
        <f t="shared" si="4"/>
        <v>1.0668018476096942E-123</v>
      </c>
      <c r="Y31" s="2">
        <f t="shared" si="5"/>
        <v>9.7813078219681424E-3</v>
      </c>
      <c r="Z31">
        <f t="shared" si="7"/>
        <v>110.75452180722215</v>
      </c>
      <c r="AA31">
        <f t="shared" si="8"/>
        <v>0.19029575115486352</v>
      </c>
      <c r="AB31">
        <f t="shared" si="9"/>
        <v>5.7762265046662105E-2</v>
      </c>
      <c r="AC31">
        <f t="shared" si="6"/>
        <v>1.4145860827753985E-2</v>
      </c>
      <c r="AD31">
        <f t="shared" si="11"/>
        <v>31.048175150748591</v>
      </c>
      <c r="AE31">
        <f t="shared" si="10"/>
        <v>80.268546066068495</v>
      </c>
      <c r="AG31">
        <v>80</v>
      </c>
    </row>
    <row r="32" spans="20:33" x14ac:dyDescent="0.25">
      <c r="T32">
        <v>29</v>
      </c>
      <c r="U32">
        <f t="shared" si="1"/>
        <v>696</v>
      </c>
      <c r="V32">
        <f t="shared" si="2"/>
        <v>41760</v>
      </c>
      <c r="W32" s="2">
        <f t="shared" si="3"/>
        <v>0.13365256841437401</v>
      </c>
      <c r="X32" s="2">
        <f t="shared" si="4"/>
        <v>4.4709043795676743E-128</v>
      </c>
      <c r="Y32" s="2">
        <f t="shared" si="5"/>
        <v>8.3323568500559587E-3</v>
      </c>
      <c r="Z32">
        <f t="shared" si="7"/>
        <v>110.91658486792166</v>
      </c>
      <c r="AA32">
        <f t="shared" si="8"/>
        <v>0.16206306069950926</v>
      </c>
      <c r="AB32">
        <f t="shared" si="9"/>
        <v>5.7762265046662105E-2</v>
      </c>
      <c r="AC32">
        <f t="shared" si="6"/>
        <v>1.4145860827753985E-2</v>
      </c>
      <c r="AD32">
        <f t="shared" si="11"/>
        <v>29.458542140462502</v>
      </c>
      <c r="AE32">
        <f t="shared" si="10"/>
        <v>79.300858411003617</v>
      </c>
      <c r="AG32">
        <v>80</v>
      </c>
    </row>
    <row r="33" spans="4:33" x14ac:dyDescent="0.25">
      <c r="T33">
        <v>30</v>
      </c>
      <c r="U33">
        <f t="shared" si="1"/>
        <v>720</v>
      </c>
      <c r="V33">
        <f t="shared" si="2"/>
        <v>43200</v>
      </c>
      <c r="W33" s="2">
        <f t="shared" si="3"/>
        <v>0.13087057617290176</v>
      </c>
      <c r="X33" s="2">
        <f t="shared" si="4"/>
        <v>1.8737299730053227E-132</v>
      </c>
      <c r="Y33" s="2">
        <f t="shared" si="5"/>
        <v>7.0982849749901327E-3</v>
      </c>
      <c r="Z33">
        <f t="shared" si="7"/>
        <v>111.0546140138854</v>
      </c>
      <c r="AA33">
        <f t="shared" si="8"/>
        <v>0.13802914596374194</v>
      </c>
      <c r="AB33">
        <f t="shared" si="9"/>
        <v>5.7762265046662105E-2</v>
      </c>
      <c r="AC33">
        <f t="shared" si="6"/>
        <v>1.4145860827753985E-2</v>
      </c>
      <c r="AD33">
        <f t="shared" si="11"/>
        <v>27.935443380710318</v>
      </c>
      <c r="AE33">
        <f t="shared" si="10"/>
        <v>78.323066838320798</v>
      </c>
      <c r="AG33">
        <v>80</v>
      </c>
    </row>
    <row r="34" spans="4:33" x14ac:dyDescent="0.25">
      <c r="T34">
        <v>31</v>
      </c>
      <c r="U34">
        <f t="shared" si="1"/>
        <v>744</v>
      </c>
      <c r="V34">
        <f t="shared" si="2"/>
        <v>44640</v>
      </c>
      <c r="W34" s="2">
        <f t="shared" si="3"/>
        <v>0.12825792131424052</v>
      </c>
      <c r="X34" s="2">
        <f t="shared" si="4"/>
        <v>7.8526931324754023E-137</v>
      </c>
      <c r="Y34" s="2">
        <f t="shared" si="5"/>
        <v>6.0471600872033732E-3</v>
      </c>
      <c r="Z34">
        <f t="shared" si="7"/>
        <v>111.17218080516705</v>
      </c>
      <c r="AA34">
        <f t="shared" si="8"/>
        <v>0.11756679128164649</v>
      </c>
      <c r="AB34">
        <f t="shared" si="9"/>
        <v>5.7762265046662105E-2</v>
      </c>
      <c r="AC34">
        <f t="shared" si="6"/>
        <v>1.4145860827753985E-2</v>
      </c>
      <c r="AD34">
        <f t="shared" si="11"/>
        <v>26.478515694741471</v>
      </c>
      <c r="AE34">
        <f t="shared" si="10"/>
        <v>77.338834663385697</v>
      </c>
      <c r="AG34">
        <v>80</v>
      </c>
    </row>
    <row r="35" spans="4:33" x14ac:dyDescent="0.25">
      <c r="T35">
        <v>32</v>
      </c>
      <c r="U35">
        <f t="shared" si="1"/>
        <v>768</v>
      </c>
      <c r="V35">
        <f t="shared" si="2"/>
        <v>46080</v>
      </c>
      <c r="W35" s="2">
        <f t="shared" si="3"/>
        <v>0.12580015580481496</v>
      </c>
      <c r="X35" s="2">
        <f t="shared" si="4"/>
        <v>3.2910179332786751E-141</v>
      </c>
      <c r="Y35" s="2">
        <f t="shared" si="5"/>
        <v>5.1518133276231655E-3</v>
      </c>
      <c r="Z35">
        <f t="shared" si="7"/>
        <v>111.27232403917412</v>
      </c>
      <c r="AA35">
        <f t="shared" si="8"/>
        <v>0.10014323400707781</v>
      </c>
      <c r="AB35">
        <f t="shared" si="9"/>
        <v>5.7762265046662105E-2</v>
      </c>
      <c r="AC35">
        <f t="shared" si="6"/>
        <v>1.4145860827753985E-2</v>
      </c>
      <c r="AD35">
        <f t="shared" si="11"/>
        <v>25.086913428373695</v>
      </c>
      <c r="AE35">
        <f t="shared" si="10"/>
        <v>76.351248466303261</v>
      </c>
      <c r="AG35">
        <v>80</v>
      </c>
    </row>
    <row r="36" spans="4:33" x14ac:dyDescent="0.25">
      <c r="T36">
        <v>33</v>
      </c>
      <c r="U36">
        <f t="shared" si="1"/>
        <v>792</v>
      </c>
      <c r="V36">
        <f t="shared" si="2"/>
        <v>47520</v>
      </c>
      <c r="W36" s="2">
        <f t="shared" si="3"/>
        <v>0.12348442710149952</v>
      </c>
      <c r="X36" s="2">
        <f t="shared" si="4"/>
        <v>1.3792464386989573E-145</v>
      </c>
      <c r="Y36" s="2">
        <f t="shared" si="5"/>
        <v>4.389123639027377E-3</v>
      </c>
      <c r="Z36">
        <f t="shared" si="7"/>
        <v>111.35762977255906</v>
      </c>
      <c r="AA36">
        <f t="shared" si="8"/>
        <v>8.5305733384942073E-2</v>
      </c>
      <c r="AB36">
        <f t="shared" si="9"/>
        <v>5.7762265046662105E-2</v>
      </c>
      <c r="AC36">
        <f t="shared" si="6"/>
        <v>1.4145860827753985E-2</v>
      </c>
      <c r="AD36">
        <f t="shared" si="11"/>
        <v>23.759411059977889</v>
      </c>
      <c r="AE36">
        <f t="shared" si="10"/>
        <v>75.362905090782945</v>
      </c>
      <c r="AG36">
        <v>80</v>
      </c>
    </row>
    <row r="37" spans="4:33" x14ac:dyDescent="0.25">
      <c r="T37">
        <v>34</v>
      </c>
      <c r="U37">
        <f t="shared" si="1"/>
        <v>816</v>
      </c>
      <c r="V37">
        <f t="shared" si="2"/>
        <v>48960</v>
      </c>
      <c r="W37" s="2">
        <f t="shared" si="3"/>
        <v>0.12129926377149824</v>
      </c>
      <c r="X37" s="2">
        <f t="shared" si="4"/>
        <v>5.7803414543188783E-150</v>
      </c>
      <c r="Y37" s="2">
        <f t="shared" si="5"/>
        <v>3.739411124552124E-3</v>
      </c>
      <c r="Z37">
        <f t="shared" si="7"/>
        <v>111.43029917318873</v>
      </c>
      <c r="AA37">
        <f t="shared" si="8"/>
        <v>7.2669400629663983E-2</v>
      </c>
      <c r="AB37">
        <f t="shared" si="9"/>
        <v>5.7762265046662105E-2</v>
      </c>
      <c r="AC37">
        <f t="shared" si="6"/>
        <v>1.4145860827753985E-2</v>
      </c>
      <c r="AD37">
        <f t="shared" si="11"/>
        <v>22.494488564530773</v>
      </c>
      <c r="AE37">
        <f t="shared" si="10"/>
        <v>74.375985422014296</v>
      </c>
      <c r="AG37">
        <v>80</v>
      </c>
    </row>
    <row r="38" spans="4:33" x14ac:dyDescent="0.25">
      <c r="T38">
        <v>35</v>
      </c>
      <c r="U38">
        <f t="shared" si="1"/>
        <v>840</v>
      </c>
      <c r="V38">
        <f t="shared" si="2"/>
        <v>50400</v>
      </c>
      <c r="W38" s="2">
        <f t="shared" si="3"/>
        <v>0.11923439477523326</v>
      </c>
      <c r="X38" s="2">
        <f t="shared" si="4"/>
        <v>2.4225074207937225E-154</v>
      </c>
      <c r="Y38" s="2">
        <f t="shared" si="5"/>
        <v>3.1859222997473249E-3</v>
      </c>
      <c r="Z38">
        <f t="shared" si="7"/>
        <v>111.49220609395394</v>
      </c>
      <c r="AA38">
        <f t="shared" si="8"/>
        <v>6.1906920765210316E-2</v>
      </c>
      <c r="AB38">
        <f t="shared" si="9"/>
        <v>5.7762265046662105E-2</v>
      </c>
      <c r="AC38">
        <f t="shared" si="6"/>
        <v>1.4145860827753985E-2</v>
      </c>
      <c r="AD38">
        <f t="shared" si="11"/>
        <v>21.290402285260203</v>
      </c>
      <c r="AE38">
        <f t="shared" si="10"/>
        <v>73.392316994447853</v>
      </c>
      <c r="AG38">
        <v>80</v>
      </c>
    </row>
    <row r="39" spans="4:33" x14ac:dyDescent="0.25">
      <c r="T39">
        <v>36</v>
      </c>
      <c r="U39">
        <f t="shared" si="1"/>
        <v>864</v>
      </c>
      <c r="V39">
        <f t="shared" si="2"/>
        <v>51840</v>
      </c>
      <c r="W39" s="2">
        <f t="shared" si="3"/>
        <v>0.11728059640262013</v>
      </c>
      <c r="X39" s="2">
        <f t="shared" si="4"/>
        <v>1.0152587438266658E-158</v>
      </c>
      <c r="Y39" s="2">
        <f t="shared" si="5"/>
        <v>2.7143930523313166E-3</v>
      </c>
      <c r="Z39">
        <f t="shared" si="7"/>
        <v>111.54494595508584</v>
      </c>
      <c r="AA39">
        <f t="shared" si="8"/>
        <v>5.2739861131897214E-2</v>
      </c>
      <c r="AB39">
        <f t="shared" si="9"/>
        <v>5.7762265046662105E-2</v>
      </c>
      <c r="AC39">
        <f t="shared" si="6"/>
        <v>1.4145860827753985E-2</v>
      </c>
      <c r="AD39">
        <f t="shared" si="11"/>
        <v>20.145243623893528</v>
      </c>
      <c r="AE39">
        <f t="shared" si="10"/>
        <v>72.413427150759659</v>
      </c>
      <c r="AG39">
        <v>80</v>
      </c>
    </row>
    <row r="40" spans="4:33" x14ac:dyDescent="0.25">
      <c r="T40">
        <v>37</v>
      </c>
      <c r="U40">
        <f t="shared" si="1"/>
        <v>888</v>
      </c>
      <c r="V40">
        <f t="shared" si="2"/>
        <v>53280</v>
      </c>
      <c r="W40" s="2">
        <f t="shared" si="3"/>
        <v>0.1154295620487346</v>
      </c>
      <c r="X40" s="2">
        <f t="shared" si="4"/>
        <v>4.2548902350886485E-163</v>
      </c>
      <c r="Y40" s="2">
        <f t="shared" si="5"/>
        <v>2.3126773855173498E-3</v>
      </c>
      <c r="Z40">
        <f t="shared" si="7"/>
        <v>111.58987726867535</v>
      </c>
      <c r="AA40">
        <f t="shared" si="8"/>
        <v>4.4931313589515298E-2</v>
      </c>
      <c r="AB40">
        <f t="shared" si="9"/>
        <v>5.7762265046662105E-2</v>
      </c>
      <c r="AC40">
        <f t="shared" si="6"/>
        <v>1.4145860827753985E-2</v>
      </c>
      <c r="AD40">
        <f t="shared" si="11"/>
        <v>19.056987492039962</v>
      </c>
      <c r="AE40">
        <f t="shared" si="10"/>
        <v>71.440588199683006</v>
      </c>
      <c r="AG40">
        <v>80</v>
      </c>
    </row>
    <row r="41" spans="4:33" x14ac:dyDescent="0.25">
      <c r="D41">
        <f>LN(2)/11.1</f>
        <v>6.2445691942337414E-2</v>
      </c>
      <c r="T41">
        <v>38</v>
      </c>
      <c r="U41">
        <f t="shared" si="1"/>
        <v>912</v>
      </c>
      <c r="V41">
        <f t="shared" si="2"/>
        <v>54720</v>
      </c>
      <c r="W41" s="2">
        <f t="shared" si="3"/>
        <v>0.11367379094939244</v>
      </c>
      <c r="X41" s="2">
        <f t="shared" si="4"/>
        <v>1.7831997037933045E-167</v>
      </c>
      <c r="Y41" s="2">
        <f t="shared" si="5"/>
        <v>1.9704319028032357E-3</v>
      </c>
      <c r="Z41">
        <f t="shared" si="7"/>
        <v>111.628156928591</v>
      </c>
      <c r="AA41">
        <f t="shared" si="8"/>
        <v>3.827965991564497E-2</v>
      </c>
      <c r="AB41">
        <f t="shared" si="9"/>
        <v>5.7762265046662105E-2</v>
      </c>
      <c r="AC41">
        <f t="shared" si="6"/>
        <v>1.4145860827753985E-2</v>
      </c>
      <c r="AD41">
        <f t="shared" si="11"/>
        <v>18.023532158525416</v>
      </c>
      <c r="AE41">
        <f t="shared" si="10"/>
        <v>70.474855792511931</v>
      </c>
      <c r="AG41">
        <v>80</v>
      </c>
    </row>
    <row r="42" spans="4:33" x14ac:dyDescent="0.25">
      <c r="D42">
        <f>LN(2)/12.9</f>
        <v>5.3732339578290329E-2</v>
      </c>
      <c r="T42">
        <v>39</v>
      </c>
      <c r="U42">
        <f t="shared" si="1"/>
        <v>936</v>
      </c>
      <c r="V42">
        <f t="shared" si="2"/>
        <v>56160</v>
      </c>
      <c r="W42" s="2">
        <f t="shared" si="3"/>
        <v>0.1120064927324224</v>
      </c>
      <c r="X42" s="2">
        <f t="shared" si="4"/>
        <v>7.4732860495098036E-172</v>
      </c>
      <c r="Y42" s="2">
        <f t="shared" si="5"/>
        <v>1.6788475631250221E-3</v>
      </c>
      <c r="Z42">
        <f t="shared" si="7"/>
        <v>111.66077021327511</v>
      </c>
      <c r="AA42">
        <f t="shared" si="8"/>
        <v>3.2613284684117616E-2</v>
      </c>
      <c r="AB42">
        <f t="shared" si="9"/>
        <v>5.7762265046662105E-2</v>
      </c>
      <c r="AC42">
        <f t="shared" si="6"/>
        <v>1.4145860827753985E-2</v>
      </c>
      <c r="AD42">
        <f t="shared" si="11"/>
        <v>17.04273186989009</v>
      </c>
      <c r="AE42">
        <f t="shared" si="10"/>
        <v>69.51710154770052</v>
      </c>
      <c r="AG42">
        <v>80</v>
      </c>
    </row>
    <row r="43" spans="4:33" x14ac:dyDescent="0.25">
      <c r="T43">
        <v>40</v>
      </c>
      <c r="U43">
        <f t="shared" si="1"/>
        <v>960</v>
      </c>
      <c r="V43">
        <f t="shared" si="2"/>
        <v>57600</v>
      </c>
      <c r="W43" s="2">
        <f t="shared" si="3"/>
        <v>0.110421505222533</v>
      </c>
      <c r="X43" s="2">
        <f t="shared" si="4"/>
        <v>3.1320106356564734E-176</v>
      </c>
      <c r="Y43" s="2">
        <f t="shared" si="5"/>
        <v>1.4304215503151457E-3</v>
      </c>
      <c r="Z43">
        <f t="shared" si="7"/>
        <v>111.68855630181351</v>
      </c>
      <c r="AA43">
        <f t="shared" si="8"/>
        <v>2.7786088538391596E-2</v>
      </c>
      <c r="AB43">
        <f t="shared" si="9"/>
        <v>5.7762265046662105E-2</v>
      </c>
      <c r="AC43">
        <f t="shared" si="6"/>
        <v>1.4145860827753985E-2</v>
      </c>
      <c r="AD43">
        <f t="shared" si="11"/>
        <v>16.112423405132191</v>
      </c>
      <c r="AE43">
        <f t="shared" si="10"/>
        <v>68.568040793503187</v>
      </c>
      <c r="AG43">
        <v>80</v>
      </c>
    </row>
    <row r="44" spans="4:33" x14ac:dyDescent="0.25">
      <c r="T44">
        <v>41</v>
      </c>
      <c r="U44">
        <f t="shared" si="1"/>
        <v>984</v>
      </c>
      <c r="V44">
        <f t="shared" si="2"/>
        <v>59040</v>
      </c>
      <c r="W44" s="2">
        <f t="shared" si="3"/>
        <v>0.10891322340128996</v>
      </c>
      <c r="X44" s="2">
        <f t="shared" si="4"/>
        <v>1.3126074068192133E-180</v>
      </c>
      <c r="Y44" s="2">
        <f t="shared" si="5"/>
        <v>1.2187632042588591E-3</v>
      </c>
      <c r="Z44">
        <f t="shared" si="7"/>
        <v>111.71222998025358</v>
      </c>
      <c r="AA44">
        <f t="shared" si="8"/>
        <v>2.3673678440076174E-2</v>
      </c>
      <c r="AB44">
        <f t="shared" si="9"/>
        <v>5.7762265046662105E-2</v>
      </c>
      <c r="AC44">
        <f t="shared" si="6"/>
        <v>1.4145860827753985E-2</v>
      </c>
      <c r="AD44">
        <f t="shared" si="11"/>
        <v>15.230447544121851</v>
      </c>
      <c r="AE44">
        <f t="shared" si="10"/>
        <v>67.628256164695472</v>
      </c>
      <c r="AG44">
        <v>80</v>
      </c>
    </row>
    <row r="45" spans="4:33" x14ac:dyDescent="0.25">
      <c r="T45">
        <v>42</v>
      </c>
      <c r="U45">
        <f t="shared" si="1"/>
        <v>1008</v>
      </c>
      <c r="V45">
        <f t="shared" si="2"/>
        <v>60480</v>
      </c>
      <c r="W45" s="2">
        <f t="shared" ref="W45:W93" si="12">($F$3*(1-$L$3))/(1-($L$3*EXP(-$N$3*U45)))</f>
        <v>0.10747653779504657</v>
      </c>
      <c r="X45" s="2">
        <f t="shared" ref="X45:X93" si="13">($F$3*(1-$L$4))/(1-($L$4*EXP(-$N$4*U45)))</f>
        <v>5.5010611548435219E-185</v>
      </c>
      <c r="Y45" s="2">
        <f t="shared" ref="Y45:Y93" si="14">($F$6*(1-$K$6))/(1-($K$6*EXP(-$N$6*U45)))</f>
        <v>1.0384288890189744E-3</v>
      </c>
      <c r="Z45">
        <f t="shared" ref="Z45:Z93" si="15">$O$6*($F$6-(($F$6*(1-$K$6))/(1-($K$6*EXP(-$N$6*U45)))))</f>
        <v>111.73240011136461</v>
      </c>
      <c r="AA45">
        <f t="shared" si="8"/>
        <v>2.0170131111029832E-2</v>
      </c>
      <c r="AB45">
        <f t="shared" si="9"/>
        <v>5.7762265046662105E-2</v>
      </c>
      <c r="AC45">
        <f t="shared" si="6"/>
        <v>1.4145860827753985E-2</v>
      </c>
      <c r="AD45">
        <f t="shared" si="11"/>
        <v>14.394666276181722</v>
      </c>
      <c r="AE45">
        <f t="shared" si="10"/>
        <v>66.698217676752463</v>
      </c>
      <c r="AG45">
        <v>80</v>
      </c>
    </row>
    <row r="46" spans="4:33" x14ac:dyDescent="0.25">
      <c r="T46">
        <v>43</v>
      </c>
      <c r="U46">
        <f t="shared" si="1"/>
        <v>1032</v>
      </c>
      <c r="V46">
        <f t="shared" si="2"/>
        <v>61920</v>
      </c>
      <c r="W46" s="2">
        <f t="shared" si="12"/>
        <v>0.10610678086267525</v>
      </c>
      <c r="X46" s="2">
        <f t="shared" si="13"/>
        <v>2.3054626746818748E-189</v>
      </c>
      <c r="Y46" s="2">
        <f t="shared" si="14"/>
        <v>8.8478145487539902E-4</v>
      </c>
      <c r="Z46">
        <f t="shared" si="15"/>
        <v>111.74958535360443</v>
      </c>
      <c r="AA46">
        <f t="shared" si="8"/>
        <v>1.7185242239818876E-2</v>
      </c>
      <c r="AB46">
        <f t="shared" si="9"/>
        <v>5.7762265046662105E-2</v>
      </c>
      <c r="AC46">
        <f t="shared" si="6"/>
        <v>1.4145860827753985E-2</v>
      </c>
      <c r="AD46">
        <f t="shared" si="11"/>
        <v>13.602976446420753</v>
      </c>
      <c r="AE46">
        <f t="shared" si="10"/>
        <v>65.77829980590451</v>
      </c>
      <c r="AG46">
        <v>80</v>
      </c>
    </row>
    <row r="47" spans="4:33" x14ac:dyDescent="0.25">
      <c r="T47">
        <v>44</v>
      </c>
      <c r="U47">
        <f t="shared" si="1"/>
        <v>1056</v>
      </c>
      <c r="V47">
        <f t="shared" si="2"/>
        <v>63360</v>
      </c>
      <c r="W47" s="2">
        <f t="shared" si="12"/>
        <v>0.10479968019695392</v>
      </c>
      <c r="X47" s="2">
        <f t="shared" si="13"/>
        <v>9.6620597276432125E-194</v>
      </c>
      <c r="Y47" s="2">
        <f t="shared" si="14"/>
        <v>7.5387061079260564E-4</v>
      </c>
      <c r="Z47">
        <f t="shared" si="15"/>
        <v>111.76422754128509</v>
      </c>
      <c r="AA47">
        <f t="shared" si="8"/>
        <v>1.4642187680664165E-2</v>
      </c>
      <c r="AB47">
        <f t="shared" si="9"/>
        <v>5.7762265046662105E-2</v>
      </c>
      <c r="AC47">
        <f t="shared" si="6"/>
        <v>1.4145860827753985E-2</v>
      </c>
      <c r="AD47">
        <f t="shared" si="11"/>
        <v>12.853320428623897</v>
      </c>
      <c r="AE47">
        <f t="shared" si="10"/>
        <v>64.868796023332166</v>
      </c>
      <c r="AG47">
        <v>80</v>
      </c>
    </row>
    <row r="48" spans="4:33" x14ac:dyDescent="0.25">
      <c r="T48">
        <v>45</v>
      </c>
      <c r="U48">
        <f t="shared" si="1"/>
        <v>1080</v>
      </c>
      <c r="V48">
        <f t="shared" si="2"/>
        <v>64800</v>
      </c>
      <c r="W48" s="2">
        <f t="shared" si="12"/>
        <v>0.10355131755028708</v>
      </c>
      <c r="X48" s="2">
        <f t="shared" si="13"/>
        <v>4.0493129299274695E-198</v>
      </c>
      <c r="Y48" s="2">
        <f t="shared" si="14"/>
        <v>6.4233108113135695E-4</v>
      </c>
      <c r="Z48">
        <f t="shared" si="15"/>
        <v>111.77670307559667</v>
      </c>
      <c r="AA48">
        <f t="shared" si="8"/>
        <v>1.2475534311576553E-2</v>
      </c>
      <c r="AB48">
        <f t="shared" si="9"/>
        <v>5.7762265046662105E-2</v>
      </c>
      <c r="AC48">
        <f t="shared" si="6"/>
        <v>1.4145860827753985E-2</v>
      </c>
      <c r="AD48">
        <f t="shared" si="11"/>
        <v>12.143694321618627</v>
      </c>
      <c r="AE48">
        <f t="shared" si="10"/>
        <v>63.969931164007996</v>
      </c>
      <c r="AG48">
        <v>80</v>
      </c>
    </row>
    <row r="49" spans="20:33" x14ac:dyDescent="0.25">
      <c r="T49">
        <v>46</v>
      </c>
      <c r="U49">
        <f t="shared" si="1"/>
        <v>1104</v>
      </c>
      <c r="V49">
        <f t="shared" si="2"/>
        <v>66240</v>
      </c>
      <c r="W49" s="2">
        <f t="shared" si="12"/>
        <v>0.10235809285627302</v>
      </c>
      <c r="X49" s="2">
        <f t="shared" si="13"/>
        <v>1.6970434531226424E-202</v>
      </c>
      <c r="Y49" s="2">
        <f t="shared" si="14"/>
        <v>5.4729589187925214E-4</v>
      </c>
      <c r="Z49">
        <f t="shared" si="15"/>
        <v>111.78733262341638</v>
      </c>
      <c r="AA49">
        <f t="shared" si="8"/>
        <v>1.0629547819704044E-2</v>
      </c>
      <c r="AB49">
        <f t="shared" si="9"/>
        <v>5.7762265046662105E-2</v>
      </c>
      <c r="AC49">
        <f t="shared" si="6"/>
        <v>1.4145860827753985E-2</v>
      </c>
      <c r="AD49">
        <f t="shared" si="11"/>
        <v>11.472154088376806</v>
      </c>
      <c r="AE49">
        <f t="shared" si="10"/>
        <v>63.081871953356789</v>
      </c>
      <c r="AG49">
        <v>80</v>
      </c>
    </row>
    <row r="50" spans="20:33" x14ac:dyDescent="0.25">
      <c r="T50">
        <v>47</v>
      </c>
      <c r="U50">
        <f t="shared" si="1"/>
        <v>1128</v>
      </c>
      <c r="V50">
        <f t="shared" si="2"/>
        <v>67680</v>
      </c>
      <c r="W50" s="2">
        <f t="shared" si="12"/>
        <v>0.10121669255062955</v>
      </c>
      <c r="X50" s="2">
        <f t="shared" si="13"/>
        <v>7.1122102233728115E-207</v>
      </c>
      <c r="Y50" s="2">
        <f t="shared" si="14"/>
        <v>4.6632253092227004E-4</v>
      </c>
      <c r="Z50">
        <f t="shared" si="15"/>
        <v>111.79638937617489</v>
      </c>
      <c r="AA50">
        <f t="shared" si="8"/>
        <v>9.056752758510811E-3</v>
      </c>
      <c r="AB50">
        <f t="shared" si="9"/>
        <v>5.7762265046662105E-2</v>
      </c>
      <c r="AC50">
        <f t="shared" si="6"/>
        <v>1.4145860827753985E-2</v>
      </c>
      <c r="AD50">
        <f t="shared" si="11"/>
        <v>10.836819991430206</v>
      </c>
      <c r="AE50">
        <f t="shared" si="10"/>
        <v>62.204735966338426</v>
      </c>
      <c r="AG50">
        <v>80</v>
      </c>
    </row>
    <row r="51" spans="20:33" x14ac:dyDescent="0.25">
      <c r="T51">
        <v>48</v>
      </c>
      <c r="U51">
        <f t="shared" si="1"/>
        <v>1152</v>
      </c>
      <c r="V51">
        <f t="shared" si="2"/>
        <v>69120</v>
      </c>
      <c r="W51" s="2">
        <f t="shared" si="12"/>
        <v>0.10012406160379454</v>
      </c>
      <c r="X51" s="2">
        <f t="shared" si="13"/>
        <v>2.9806858609526213E-211</v>
      </c>
      <c r="Y51" s="2">
        <f t="shared" si="14"/>
        <v>3.9733006527614131E-4</v>
      </c>
      <c r="Z51">
        <f t="shared" si="15"/>
        <v>111.80410608320264</v>
      </c>
      <c r="AA51">
        <f t="shared" si="8"/>
        <v>7.7167070277539551E-3</v>
      </c>
      <c r="AB51">
        <f t="shared" si="9"/>
        <v>5.7762265046662105E-2</v>
      </c>
      <c r="AC51">
        <f t="shared" si="6"/>
        <v>1.4145860827753985E-2</v>
      </c>
      <c r="AD51">
        <f t="shared" si="11"/>
        <v>10.235879622608408</v>
      </c>
      <c r="AE51">
        <f t="shared" si="10"/>
        <v>61.33859925238292</v>
      </c>
      <c r="AG51">
        <v>80</v>
      </c>
    </row>
    <row r="52" spans="20:33" x14ac:dyDescent="0.25">
      <c r="T52">
        <v>49</v>
      </c>
      <c r="U52">
        <f t="shared" si="1"/>
        <v>1176</v>
      </c>
      <c r="V52">
        <f t="shared" si="2"/>
        <v>70560</v>
      </c>
      <c r="W52" s="2">
        <f t="shared" si="12"/>
        <v>9.9077378767565963E-2</v>
      </c>
      <c r="X52" s="2">
        <f t="shared" si="13"/>
        <v>1.2491880755276094E-215</v>
      </c>
      <c r="Y52" s="2">
        <f t="shared" si="14"/>
        <v>3.3854558523517975E-4</v>
      </c>
      <c r="Z52">
        <f t="shared" si="15"/>
        <v>111.81068104187395</v>
      </c>
      <c r="AA52">
        <f t="shared" si="8"/>
        <v>6.5749586713081953E-3</v>
      </c>
      <c r="AB52">
        <f t="shared" si="9"/>
        <v>5.7762265046662105E-2</v>
      </c>
      <c r="AC52">
        <f t="shared" si="6"/>
        <v>1.4145860827753985E-2</v>
      </c>
      <c r="AD52">
        <f t="shared" si="11"/>
        <v>9.667589778078856</v>
      </c>
      <c r="AE52">
        <f t="shared" si="10"/>
        <v>60.483502824674488</v>
      </c>
      <c r="AG52">
        <v>80</v>
      </c>
    </row>
    <row r="53" spans="20:33" x14ac:dyDescent="0.25">
      <c r="T53">
        <v>50</v>
      </c>
      <c r="U53">
        <f t="shared" si="1"/>
        <v>1200</v>
      </c>
      <c r="V53">
        <f t="shared" si="2"/>
        <v>72000</v>
      </c>
      <c r="W53" s="2">
        <f t="shared" si="12"/>
        <v>9.8074034612962949E-2</v>
      </c>
      <c r="X53" s="2">
        <f t="shared" si="13"/>
        <v>5.2352744329171286E-220</v>
      </c>
      <c r="Y53" s="2">
        <f t="shared" si="14"/>
        <v>2.8845858903069131E-4</v>
      </c>
      <c r="Z53">
        <f t="shared" si="15"/>
        <v>111.81628319961668</v>
      </c>
      <c r="AA53">
        <f t="shared" si="8"/>
        <v>5.6021577427287639E-3</v>
      </c>
      <c r="AB53">
        <f t="shared" si="9"/>
        <v>5.7762265046662105E-2</v>
      </c>
      <c r="AC53">
        <f t="shared" si="6"/>
        <v>1.4145860827753985E-2</v>
      </c>
      <c r="AD53">
        <f t="shared" si="11"/>
        <v>9.130277389861698</v>
      </c>
      <c r="AE53">
        <f t="shared" si="10"/>
        <v>59.639458182625802</v>
      </c>
      <c r="AG53">
        <v>80</v>
      </c>
    </row>
    <row r="54" spans="20:33" x14ac:dyDescent="0.25">
      <c r="T54">
        <v>51</v>
      </c>
      <c r="U54">
        <f t="shared" si="1"/>
        <v>1224</v>
      </c>
      <c r="V54">
        <f t="shared" si="2"/>
        <v>73440</v>
      </c>
      <c r="W54" s="2">
        <f t="shared" si="12"/>
        <v>9.7111611998886307E-2</v>
      </c>
      <c r="X54" s="2">
        <f t="shared" si="13"/>
        <v>2.1940730082924249E-224</v>
      </c>
      <c r="Y54" s="2">
        <f t="shared" si="14"/>
        <v>2.4578212850048711E-4</v>
      </c>
      <c r="Z54">
        <f t="shared" si="15"/>
        <v>111.8210564997127</v>
      </c>
      <c r="AA54">
        <f t="shared" si="8"/>
        <v>4.773300096019284E-3</v>
      </c>
      <c r="AB54">
        <f t="shared" si="9"/>
        <v>5.7762265046662105E-2</v>
      </c>
      <c r="AC54">
        <f t="shared" si="6"/>
        <v>1.4145860827753985E-2</v>
      </c>
      <c r="AD54">
        <f t="shared" si="11"/>
        <v>8.6223396912962702</v>
      </c>
      <c r="AE54">
        <f t="shared" si="10"/>
        <v>58.806452011194779</v>
      </c>
      <c r="AG54">
        <v>80</v>
      </c>
    </row>
    <row r="55" spans="20:33" x14ac:dyDescent="0.25">
      <c r="T55">
        <v>52</v>
      </c>
      <c r="U55">
        <f t="shared" si="1"/>
        <v>1248</v>
      </c>
      <c r="V55">
        <f t="shared" si="2"/>
        <v>74880</v>
      </c>
      <c r="W55" s="2">
        <f t="shared" si="12"/>
        <v>9.6187868663381249E-2</v>
      </c>
      <c r="X55" s="2">
        <f t="shared" si="13"/>
        <v>9.1952321266078443E-229</v>
      </c>
      <c r="Y55" s="2">
        <f t="shared" si="14"/>
        <v>2.0941971207555195E-4</v>
      </c>
      <c r="Z55">
        <f t="shared" si="15"/>
        <v>111.82512358315064</v>
      </c>
      <c r="AA55">
        <f t="shared" si="8"/>
        <v>4.0670834379454845E-3</v>
      </c>
      <c r="AB55">
        <f t="shared" si="9"/>
        <v>5.7762265046662105E-2</v>
      </c>
      <c r="AC55">
        <f t="shared" si="6"/>
        <v>1.4145860827753985E-2</v>
      </c>
      <c r="AD55">
        <f t="shared" si="11"/>
        <v>8.1422437654149622</v>
      </c>
      <c r="AE55">
        <f t="shared" si="10"/>
        <v>57.984450179290832</v>
      </c>
      <c r="AG55">
        <v>80</v>
      </c>
    </row>
    <row r="56" spans="20:33" x14ac:dyDescent="0.25">
      <c r="T56">
        <v>53</v>
      </c>
      <c r="U56">
        <f t="shared" si="1"/>
        <v>1272</v>
      </c>
      <c r="V56">
        <f t="shared" si="2"/>
        <v>76320</v>
      </c>
      <c r="W56" s="2">
        <f t="shared" si="12"/>
        <v>9.5300721673168984E-2</v>
      </c>
      <c r="X56" s="2">
        <f t="shared" si="13"/>
        <v>3.8536682025911849E-233</v>
      </c>
      <c r="Y56" s="2">
        <f t="shared" si="14"/>
        <v>1.7843711082692808E-4</v>
      </c>
      <c r="Z56">
        <f t="shared" si="15"/>
        <v>111.82858894207867</v>
      </c>
      <c r="AA56">
        <f t="shared" si="8"/>
        <v>3.4653589280253527E-3</v>
      </c>
      <c r="AB56">
        <f t="shared" si="9"/>
        <v>5.7762265046662105E-2</v>
      </c>
      <c r="AC56">
        <f t="shared" si="6"/>
        <v>1.4145860827753985E-2</v>
      </c>
      <c r="AD56">
        <f t="shared" si="11"/>
        <v>7.6885256010442369</v>
      </c>
      <c r="AE56">
        <f t="shared" si="10"/>
        <v>57.173401141321364</v>
      </c>
      <c r="AG56">
        <v>80</v>
      </c>
    </row>
    <row r="57" spans="20:33" x14ac:dyDescent="0.25">
      <c r="T57">
        <v>54</v>
      </c>
      <c r="U57">
        <f t="shared" si="1"/>
        <v>1296</v>
      </c>
      <c r="V57">
        <f t="shared" si="2"/>
        <v>77760</v>
      </c>
      <c r="W57" s="2">
        <f t="shared" si="12"/>
        <v>9.4448233504075954E-2</v>
      </c>
      <c r="X57" s="2">
        <f t="shared" si="13"/>
        <v>1.6150498879404103E-237</v>
      </c>
      <c r="Y57" s="2">
        <f t="shared" si="14"/>
        <v>1.5203834038466445E-4</v>
      </c>
      <c r="Z57">
        <f t="shared" si="15"/>
        <v>111.83154160619188</v>
      </c>
      <c r="AA57">
        <f t="shared" si="8"/>
        <v>2.95266411320938E-3</v>
      </c>
      <c r="AB57">
        <f t="shared" si="9"/>
        <v>5.7762265046662105E-2</v>
      </c>
      <c r="AC57">
        <f t="shared" si="6"/>
        <v>1.4145860827753985E-2</v>
      </c>
      <c r="AD57">
        <f t="shared" si="11"/>
        <v>7.2597887610316691</v>
      </c>
      <c r="AE57">
        <f t="shared" si="10"/>
        <v>56.373238830454355</v>
      </c>
      <c r="AG57">
        <v>80</v>
      </c>
    </row>
    <row r="58" spans="20:33" x14ac:dyDescent="0.25">
      <c r="T58">
        <v>55</v>
      </c>
      <c r="U58">
        <f t="shared" si="1"/>
        <v>1320</v>
      </c>
      <c r="V58">
        <f t="shared" si="2"/>
        <v>79200</v>
      </c>
      <c r="W58" s="2">
        <f t="shared" si="12"/>
        <v>9.3628599556238201E-2</v>
      </c>
      <c r="X58" s="2">
        <f t="shared" si="13"/>
        <v>6.7685799695525734E-242</v>
      </c>
      <c r="Y58" s="2">
        <f t="shared" si="14"/>
        <v>1.2954519962179748E-4</v>
      </c>
      <c r="Z58">
        <f t="shared" si="15"/>
        <v>111.83405743130082</v>
      </c>
      <c r="AA58">
        <f t="shared" si="8"/>
        <v>2.515825108943659E-3</v>
      </c>
      <c r="AB58">
        <f t="shared" si="9"/>
        <v>5.7762265046662105E-2</v>
      </c>
      <c r="AC58">
        <f t="shared" si="6"/>
        <v>1.4145860827753985E-2</v>
      </c>
      <c r="AD58">
        <f t="shared" si="11"/>
        <v>6.8547027497285811</v>
      </c>
      <c r="AE58">
        <f t="shared" si="10"/>
        <v>55.583885119010411</v>
      </c>
      <c r="AG58">
        <v>80</v>
      </c>
    </row>
    <row r="59" spans="20:33" x14ac:dyDescent="0.25">
      <c r="T59">
        <v>56</v>
      </c>
      <c r="U59">
        <f t="shared" si="1"/>
        <v>1344</v>
      </c>
      <c r="V59">
        <f t="shared" si="2"/>
        <v>80640</v>
      </c>
      <c r="W59" s="2">
        <f t="shared" si="12"/>
        <v>9.2840136934455891E-2</v>
      </c>
      <c r="X59" s="2">
        <f t="shared" si="13"/>
        <v>2.8366724239492141E-246</v>
      </c>
      <c r="Y59" s="2">
        <f t="shared" si="14"/>
        <v>1.1037983895071875E-4</v>
      </c>
      <c r="Z59">
        <f t="shared" si="15"/>
        <v>111.8362010490422</v>
      </c>
      <c r="AA59">
        <f t="shared" si="8"/>
        <v>2.1436177413818314E-3</v>
      </c>
      <c r="AB59">
        <f t="shared" si="9"/>
        <v>5.7762265046662105E-2</v>
      </c>
      <c r="AC59">
        <f t="shared" si="6"/>
        <v>1.4145860827753985E-2</v>
      </c>
      <c r="AD59">
        <f t="shared" si="11"/>
        <v>6.4720011522596783</v>
      </c>
      <c r="AE59">
        <f t="shared" si="10"/>
        <v>54.805251910197271</v>
      </c>
      <c r="AG59">
        <v>80</v>
      </c>
    </row>
    <row r="60" spans="20:33" x14ac:dyDescent="0.25">
      <c r="T60">
        <v>57</v>
      </c>
      <c r="U60">
        <f t="shared" si="1"/>
        <v>1368</v>
      </c>
      <c r="V60">
        <f t="shared" si="2"/>
        <v>82080</v>
      </c>
      <c r="W60" s="2">
        <f t="shared" si="12"/>
        <v>9.2081274346611411E-2</v>
      </c>
      <c r="X60" s="2">
        <f t="shared" si="13"/>
        <v>1.1888328832623278E-250</v>
      </c>
      <c r="Y60" s="2">
        <f t="shared" si="14"/>
        <v>9.4049909330279756E-5</v>
      </c>
      <c r="Z60">
        <f t="shared" si="15"/>
        <v>111.8380275279408</v>
      </c>
      <c r="AA60">
        <f t="shared" si="8"/>
        <v>1.8264788985931091E-3</v>
      </c>
      <c r="AB60">
        <f t="shared" si="9"/>
        <v>5.7762265046662105E-2</v>
      </c>
      <c r="AC60">
        <f t="shared" si="6"/>
        <v>1.4145860827753985E-2</v>
      </c>
      <c r="AD60">
        <f t="shared" si="11"/>
        <v>6.1104796057792692</v>
      </c>
      <c r="AE60">
        <f t="shared" si="10"/>
        <v>54.03724291586893</v>
      </c>
      <c r="AG60">
        <v>80</v>
      </c>
    </row>
    <row r="61" spans="20:33" x14ac:dyDescent="0.25">
      <c r="T61">
        <v>58</v>
      </c>
      <c r="U61">
        <f t="shared" si="1"/>
        <v>1392</v>
      </c>
      <c r="V61">
        <f t="shared" si="2"/>
        <v>83520</v>
      </c>
      <c r="W61" s="2">
        <f t="shared" si="12"/>
        <v>9.1350542992287606E-2</v>
      </c>
      <c r="X61" s="2">
        <f t="shared" si="13"/>
        <v>4.982329339099473E-255</v>
      </c>
      <c r="Y61" s="2">
        <f t="shared" si="14"/>
        <v>8.013590968423639E-5</v>
      </c>
      <c r="Z61">
        <f t="shared" si="15"/>
        <v>111.8395837885824</v>
      </c>
      <c r="AA61">
        <f t="shared" si="8"/>
        <v>1.5562606416068547E-3</v>
      </c>
      <c r="AB61">
        <f t="shared" si="9"/>
        <v>5.7762265046662105E-2</v>
      </c>
      <c r="AC61">
        <f t="shared" si="6"/>
        <v>1.4145860827753985E-2</v>
      </c>
      <c r="AD61">
        <f t="shared" si="11"/>
        <v>5.7689936525038634</v>
      </c>
      <c r="AE61">
        <f t="shared" si="10"/>
        <v>53.279755166878722</v>
      </c>
      <c r="AG61">
        <v>80</v>
      </c>
    </row>
    <row r="62" spans="20:33" x14ac:dyDescent="0.25">
      <c r="T62">
        <v>59</v>
      </c>
      <c r="U62">
        <f t="shared" si="1"/>
        <v>1416</v>
      </c>
      <c r="V62">
        <f t="shared" si="2"/>
        <v>84960</v>
      </c>
      <c r="W62" s="2">
        <f t="shared" si="12"/>
        <v>9.0646568330164989E-2</v>
      </c>
      <c r="X62" s="2">
        <f t="shared" si="13"/>
        <v>2.0880651934132123E-259</v>
      </c>
      <c r="Y62" s="2">
        <f t="shared" si="14"/>
        <v>6.828040712823304E-5</v>
      </c>
      <c r="Z62">
        <f t="shared" si="15"/>
        <v>111.84090980931575</v>
      </c>
      <c r="AA62">
        <f t="shared" si="8"/>
        <v>1.3260207333445351E-3</v>
      </c>
      <c r="AB62">
        <f t="shared" si="9"/>
        <v>5.7762265046662105E-2</v>
      </c>
      <c r="AC62">
        <f t="shared" si="6"/>
        <v>1.4145860827753985E-2</v>
      </c>
      <c r="AD62">
        <f t="shared" si="11"/>
        <v>5.4464565155304241</v>
      </c>
      <c r="AE62">
        <f t="shared" si="10"/>
        <v>52.532680295688792</v>
      </c>
      <c r="AG62">
        <v>80</v>
      </c>
    </row>
    <row r="63" spans="20:33" x14ac:dyDescent="0.25">
      <c r="T63">
        <v>60</v>
      </c>
      <c r="U63">
        <f t="shared" si="1"/>
        <v>1440</v>
      </c>
      <c r="V63">
        <f t="shared" si="2"/>
        <v>86400</v>
      </c>
      <c r="W63" s="2">
        <f t="shared" si="12"/>
        <v>8.9968062626879688E-2</v>
      </c>
      <c r="X63" s="2">
        <f t="shared" si="13"/>
        <v>8.7509595516467773E-264</v>
      </c>
      <c r="Y63" s="2">
        <f t="shared" si="14"/>
        <v>5.8178852673311486E-5</v>
      </c>
      <c r="Z63">
        <f t="shared" si="15"/>
        <v>111.8420396535027</v>
      </c>
      <c r="AA63">
        <f t="shared" si="8"/>
        <v>1.1298441869485032E-3</v>
      </c>
      <c r="AB63">
        <f t="shared" si="9"/>
        <v>5.7762265046662105E-2</v>
      </c>
      <c r="AC63">
        <f t="shared" si="6"/>
        <v>1.4145860827753985E-2</v>
      </c>
      <c r="AD63">
        <f t="shared" si="11"/>
        <v>5.1418368310524043</v>
      </c>
      <c r="AE63">
        <f t="shared" si="10"/>
        <v>51.795905625018555</v>
      </c>
      <c r="AG63">
        <v>80</v>
      </c>
    </row>
    <row r="64" spans="20:33" x14ac:dyDescent="0.25">
      <c r="T64">
        <v>61</v>
      </c>
      <c r="U64">
        <f t="shared" si="1"/>
        <v>1464</v>
      </c>
      <c r="V64">
        <f t="shared" si="2"/>
        <v>87840</v>
      </c>
      <c r="W64" s="2">
        <f t="shared" si="12"/>
        <v>8.9313818202147274E-2</v>
      </c>
      <c r="X64" s="2">
        <f t="shared" si="13"/>
        <v>3.6674761552521508E-268</v>
      </c>
      <c r="Y64" s="2">
        <f t="shared" si="14"/>
        <v>4.9571756175871062E-5</v>
      </c>
      <c r="Z64">
        <f t="shared" si="15"/>
        <v>111.84300234473874</v>
      </c>
      <c r="AA64">
        <f t="shared" si="8"/>
        <v>9.6269123604031392E-4</v>
      </c>
      <c r="AB64">
        <f t="shared" si="9"/>
        <v>5.7762265046662105E-2</v>
      </c>
      <c r="AC64">
        <f t="shared" si="6"/>
        <v>1.4145860827753985E-2</v>
      </c>
      <c r="AD64">
        <f t="shared" si="11"/>
        <v>4.8541563643597483</v>
      </c>
      <c r="AE64">
        <f t="shared" si="10"/>
        <v>51.069315091307466</v>
      </c>
      <c r="AG64">
        <v>80</v>
      </c>
    </row>
    <row r="65" spans="20:33" x14ac:dyDescent="0.25">
      <c r="T65">
        <v>62</v>
      </c>
      <c r="U65">
        <f t="shared" si="1"/>
        <v>1488</v>
      </c>
      <c r="V65">
        <f t="shared" si="2"/>
        <v>89280</v>
      </c>
      <c r="W65" s="2">
        <f t="shared" si="12"/>
        <v>8.8682701295409908E-2</v>
      </c>
      <c r="X65" s="2">
        <f t="shared" si="13"/>
        <v>1.5370178858629855E-272</v>
      </c>
      <c r="Y65" s="2">
        <f t="shared" si="14"/>
        <v>4.2238019305215519E-5</v>
      </c>
      <c r="Z65">
        <f t="shared" si="15"/>
        <v>111.84382261255087</v>
      </c>
      <c r="AA65">
        <f t="shared" si="8"/>
        <v>8.2026781213073718E-4</v>
      </c>
      <c r="AB65">
        <f t="shared" si="9"/>
        <v>5.7762265046662105E-2</v>
      </c>
      <c r="AC65">
        <f t="shared" si="6"/>
        <v>1.4145860827753985E-2</v>
      </c>
      <c r="AD65">
        <f t="shared" si="11"/>
        <v>4.5824877317769159</v>
      </c>
      <c r="AE65">
        <f t="shared" si="10"/>
        <v>50.352790027503211</v>
      </c>
      <c r="AG65">
        <v>80</v>
      </c>
    </row>
    <row r="66" spans="20:33" x14ac:dyDescent="0.25">
      <c r="T66">
        <v>63</v>
      </c>
      <c r="U66">
        <f t="shared" si="1"/>
        <v>1512</v>
      </c>
      <c r="V66">
        <f t="shared" si="2"/>
        <v>90720</v>
      </c>
      <c r="W66" s="2">
        <f t="shared" si="12"/>
        <v>8.8073646488295743E-2</v>
      </c>
      <c r="X66" s="2">
        <f t="shared" si="13"/>
        <v>6.4415523958601681E-277</v>
      </c>
      <c r="Y66" s="2">
        <f t="shared" si="14"/>
        <v>3.5989255108375793E-5</v>
      </c>
      <c r="Z66">
        <f t="shared" si="15"/>
        <v>111.84452152774604</v>
      </c>
      <c r="AA66">
        <f t="shared" si="8"/>
        <v>6.9891519517284451E-4</v>
      </c>
      <c r="AB66">
        <f t="shared" si="9"/>
        <v>5.7762265046662105E-2</v>
      </c>
      <c r="AC66">
        <f t="shared" si="6"/>
        <v>1.4145860827753985E-2</v>
      </c>
      <c r="AD66">
        <f t="shared" si="11"/>
        <v>4.3259521463026962</v>
      </c>
      <c r="AE66">
        <f t="shared" si="10"/>
        <v>49.646209826055276</v>
      </c>
      <c r="AG66">
        <v>80</v>
      </c>
    </row>
    <row r="67" spans="20:33" x14ac:dyDescent="0.25">
      <c r="T67">
        <v>64</v>
      </c>
      <c r="U67">
        <f t="shared" si="1"/>
        <v>1536</v>
      </c>
      <c r="V67">
        <f t="shared" si="2"/>
        <v>92160</v>
      </c>
      <c r="W67" s="2">
        <f t="shared" si="12"/>
        <v>8.7485651624999772E-2</v>
      </c>
      <c r="X67" s="2">
        <f t="shared" si="13"/>
        <v>2.6996170734418327E-281</v>
      </c>
      <c r="Y67" s="2">
        <f t="shared" si="14"/>
        <v>3.0664948139964263E-5</v>
      </c>
      <c r="Z67">
        <f t="shared" si="15"/>
        <v>111.84511704374357</v>
      </c>
      <c r="AA67">
        <f t="shared" si="8"/>
        <v>5.9551599753149276E-4</v>
      </c>
      <c r="AB67">
        <f t="shared" si="9"/>
        <v>5.7762265046662105E-2</v>
      </c>
      <c r="AC67">
        <f t="shared" si="6"/>
        <v>1.4145860827753985E-2</v>
      </c>
      <c r="AD67">
        <f t="shared" si="11"/>
        <v>4.0837172010382154</v>
      </c>
      <c r="AE67">
        <f t="shared" si="10"/>
        <v>48.949452499900424</v>
      </c>
      <c r="AG67">
        <v>80</v>
      </c>
    </row>
    <row r="68" spans="20:33" x14ac:dyDescent="0.25">
      <c r="T68">
        <v>65</v>
      </c>
      <c r="U68">
        <f t="shared" ref="U68:U93" si="16">T68*24</f>
        <v>1560</v>
      </c>
      <c r="V68">
        <f t="shared" ref="V68:V93" si="17">U68*60</f>
        <v>93600</v>
      </c>
      <c r="W68" s="2">
        <f t="shared" si="12"/>
        <v>8.6917773179486221E-2</v>
      </c>
      <c r="X68" s="2">
        <f t="shared" si="13"/>
        <v>1.1313937845018937E-285</v>
      </c>
      <c r="Y68" s="2">
        <f t="shared" si="14"/>
        <v>2.6128330749286769E-5</v>
      </c>
      <c r="Z68">
        <f t="shared" si="15"/>
        <v>111.84562445780644</v>
      </c>
      <c r="AA68">
        <f t="shared" si="8"/>
        <v>5.0741406286647361E-4</v>
      </c>
      <c r="AB68">
        <f t="shared" ref="AB68:AB93" si="18">LN(2)/($P$6/24)</f>
        <v>5.7762265046662105E-2</v>
      </c>
      <c r="AC68">
        <f t="shared" ref="AC68:AC93" si="19">LN(2)/($Q$6/24)</f>
        <v>1.4145860827753985E-2</v>
      </c>
      <c r="AD68">
        <f t="shared" si="11"/>
        <v>3.8549947014161883</v>
      </c>
      <c r="AE68">
        <f t="shared" si="10"/>
        <v>48.262395156592412</v>
      </c>
      <c r="AG68">
        <v>80</v>
      </c>
    </row>
    <row r="69" spans="20:33" x14ac:dyDescent="0.25">
      <c r="T69">
        <v>66</v>
      </c>
      <c r="U69">
        <f t="shared" si="16"/>
        <v>1584</v>
      </c>
      <c r="V69">
        <f t="shared" si="17"/>
        <v>95040</v>
      </c>
      <c r="W69" s="2">
        <f t="shared" si="12"/>
        <v>8.6369122024318123E-2</v>
      </c>
      <c r="X69" s="2">
        <f t="shared" si="13"/>
        <v>4.7416054232365278E-290</v>
      </c>
      <c r="Y69" s="2">
        <f t="shared" si="14"/>
        <v>2.2262869536687165E-5</v>
      </c>
      <c r="Z69">
        <f t="shared" si="15"/>
        <v>111.84605680402608</v>
      </c>
      <c r="AA69">
        <f t="shared" ref="AA69:AA93" si="20">Z69-Z68</f>
        <v>4.3234621963961217E-4</v>
      </c>
      <c r="AB69">
        <f t="shared" si="18"/>
        <v>5.7762265046662105E-2</v>
      </c>
      <c r="AC69">
        <f t="shared" si="19"/>
        <v>1.4145860827753985E-2</v>
      </c>
      <c r="AD69">
        <f t="shared" ref="AD69:AD93" si="21">(AD68*(EXP(-AB69*(T69-T68)))) + (AA69*EXP(-AB69*(T69-T68)))</f>
        <v>3.6390385546816781</v>
      </c>
      <c r="AE69">
        <f t="shared" ref="AE69:AE93" si="22">(AE68*(EXP(-AC69*(T69-T68)))) + (AA69*EXP(-AC69*(T69-T68)))</f>
        <v>47.584914398484102</v>
      </c>
      <c r="AG69">
        <v>80</v>
      </c>
    </row>
    <row r="70" spans="20:33" x14ac:dyDescent="0.25">
      <c r="T70">
        <v>67</v>
      </c>
      <c r="U70">
        <f t="shared" si="16"/>
        <v>1608</v>
      </c>
      <c r="V70">
        <f t="shared" si="17"/>
        <v>96480</v>
      </c>
      <c r="W70" s="2">
        <f t="shared" si="12"/>
        <v>8.5838859561070527E-2</v>
      </c>
      <c r="X70" s="2">
        <f t="shared" si="13"/>
        <v>1.9871792030008648E-294</v>
      </c>
      <c r="Y70" s="2">
        <f t="shared" si="14"/>
        <v>1.8969271681775835E-5</v>
      </c>
      <c r="Z70">
        <f t="shared" si="15"/>
        <v>111.84642518816013</v>
      </c>
      <c r="AA70">
        <f t="shared" si="20"/>
        <v>3.6838413404893799E-4</v>
      </c>
      <c r="AB70">
        <f t="shared" si="18"/>
        <v>5.7762265046662105E-2</v>
      </c>
      <c r="AC70">
        <f t="shared" si="19"/>
        <v>1.4145860827753985E-2</v>
      </c>
      <c r="AD70">
        <f t="shared" si="21"/>
        <v>3.4351427229436808</v>
      </c>
      <c r="AE70">
        <f t="shared" si="22"/>
        <v>46.916886659958152</v>
      </c>
      <c r="AG70">
        <v>80</v>
      </c>
    </row>
    <row r="71" spans="20:33" x14ac:dyDescent="0.25">
      <c r="T71">
        <v>68</v>
      </c>
      <c r="U71">
        <f t="shared" si="16"/>
        <v>1632</v>
      </c>
      <c r="V71">
        <f t="shared" si="17"/>
        <v>97920</v>
      </c>
      <c r="W71" s="2">
        <f t="shared" si="12"/>
        <v>8.5326194176781014E-2</v>
      </c>
      <c r="X71" s="2">
        <f t="shared" si="13"/>
        <v>8.3281522445707259E-299</v>
      </c>
      <c r="Y71" s="2">
        <f t="shared" si="14"/>
        <v>1.6162934212639321E-5</v>
      </c>
      <c r="Z71">
        <f t="shared" si="15"/>
        <v>111.84673907292807</v>
      </c>
      <c r="AA71">
        <f t="shared" si="20"/>
        <v>3.13884767948025E-4</v>
      </c>
      <c r="AB71">
        <f t="shared" si="18"/>
        <v>5.7762265046662105E-2</v>
      </c>
      <c r="AC71">
        <f t="shared" si="19"/>
        <v>1.4145860827753985E-2</v>
      </c>
      <c r="AD71">
        <f t="shared" si="21"/>
        <v>3.2426392443515963</v>
      </c>
      <c r="AE71">
        <f t="shared" si="22"/>
        <v>46.258188491074691</v>
      </c>
      <c r="AG71">
        <v>80</v>
      </c>
    </row>
    <row r="72" spans="20:33" x14ac:dyDescent="0.25">
      <c r="T72">
        <v>69</v>
      </c>
      <c r="U72">
        <f t="shared" si="16"/>
        <v>1656</v>
      </c>
      <c r="V72">
        <f t="shared" si="17"/>
        <v>99360</v>
      </c>
      <c r="W72" s="2">
        <f t="shared" si="12"/>
        <v>8.4830377994830578E-2</v>
      </c>
      <c r="X72" s="2">
        <f t="shared" si="13"/>
        <v>3.4902800766031544E-303</v>
      </c>
      <c r="Y72" s="2">
        <f t="shared" si="14"/>
        <v>1.3771770671998205E-5</v>
      </c>
      <c r="Z72">
        <f t="shared" si="15"/>
        <v>111.84700652109545</v>
      </c>
      <c r="AA72">
        <f t="shared" si="20"/>
        <v>2.6744816737789279E-4</v>
      </c>
      <c r="AB72">
        <f t="shared" si="18"/>
        <v>5.7762265046662105E-2</v>
      </c>
      <c r="AC72">
        <f t="shared" si="19"/>
        <v>1.4145860827753985E-2</v>
      </c>
      <c r="AD72">
        <f t="shared" si="21"/>
        <v>3.0608963254922106</v>
      </c>
      <c r="AE72">
        <f t="shared" si="22"/>
        <v>45.608696795616225</v>
      </c>
      <c r="AG72">
        <v>80</v>
      </c>
    </row>
    <row r="73" spans="20:33" x14ac:dyDescent="0.25">
      <c r="T73">
        <v>70</v>
      </c>
      <c r="U73">
        <f t="shared" si="16"/>
        <v>1680</v>
      </c>
      <c r="V73">
        <f t="shared" si="17"/>
        <v>100800</v>
      </c>
      <c r="W73" s="2">
        <f t="shared" si="12"/>
        <v>8.4350703892100781E-2</v>
      </c>
      <c r="X73" s="2">
        <f t="shared" si="13"/>
        <v>1.4627560418428497E-307</v>
      </c>
      <c r="Y73" s="2">
        <f t="shared" si="14"/>
        <v>1.1734359337022743E-5</v>
      </c>
      <c r="Z73">
        <f t="shared" si="15"/>
        <v>111.84723440259265</v>
      </c>
      <c r="AA73">
        <f t="shared" si="20"/>
        <v>2.2788149719588091E-4</v>
      </c>
      <c r="AB73">
        <f t="shared" si="18"/>
        <v>5.7762265046662105E-2</v>
      </c>
      <c r="AC73">
        <f t="shared" si="19"/>
        <v>1.4145860827753985E-2</v>
      </c>
      <c r="AD73">
        <f t="shared" si="21"/>
        <v>2.8893165069054203</v>
      </c>
      <c r="AE73">
        <f t="shared" si="22"/>
        <v>44.968289030328741</v>
      </c>
      <c r="AG73">
        <v>80</v>
      </c>
    </row>
    <row r="74" spans="20:33" x14ac:dyDescent="0.25">
      <c r="T74">
        <v>71</v>
      </c>
      <c r="U74">
        <f t="shared" si="16"/>
        <v>1704</v>
      </c>
      <c r="V74">
        <f t="shared" si="17"/>
        <v>102240</v>
      </c>
      <c r="W74" s="2">
        <f t="shared" si="12"/>
        <v>8.3886502757288928E-2</v>
      </c>
      <c r="X74" s="2" t="e">
        <f t="shared" si="13"/>
        <v>#NUM!</v>
      </c>
      <c r="Y74" s="2">
        <f t="shared" si="14"/>
        <v>9.9983654139946289E-6</v>
      </c>
      <c r="Z74">
        <f t="shared" si="15"/>
        <v>111.84742857099032</v>
      </c>
      <c r="AA74">
        <f t="shared" si="20"/>
        <v>1.9416839766961402E-4</v>
      </c>
      <c r="AB74">
        <f t="shared" si="18"/>
        <v>5.7762265046662105E-2</v>
      </c>
      <c r="AC74">
        <f t="shared" si="19"/>
        <v>1.4145860827753985E-2</v>
      </c>
      <c r="AD74">
        <f t="shared" si="21"/>
        <v>2.7273349026381202</v>
      </c>
      <c r="AE74">
        <f t="shared" si="22"/>
        <v>44.336843371151211</v>
      </c>
      <c r="AG74">
        <v>80</v>
      </c>
    </row>
    <row r="75" spans="20:33" x14ac:dyDescent="0.25">
      <c r="T75">
        <v>72</v>
      </c>
      <c r="U75">
        <f t="shared" si="16"/>
        <v>1728</v>
      </c>
      <c r="V75">
        <f t="shared" si="17"/>
        <v>103680</v>
      </c>
      <c r="W75" s="2">
        <f t="shared" si="12"/>
        <v>8.3437140967934156E-2</v>
      </c>
      <c r="X75" s="2" t="e">
        <f t="shared" si="13"/>
        <v>#NUM!</v>
      </c>
      <c r="Y75" s="2">
        <f t="shared" si="14"/>
        <v>8.5191966700161196E-6</v>
      </c>
      <c r="Z75">
        <f t="shared" si="15"/>
        <v>111.84759401386491</v>
      </c>
      <c r="AA75">
        <f t="shared" si="20"/>
        <v>1.6544287458941653E-4</v>
      </c>
      <c r="AB75">
        <f t="shared" si="18"/>
        <v>5.7762265046662105E-2</v>
      </c>
      <c r="AC75">
        <f t="shared" si="19"/>
        <v>1.4145860827753985E-2</v>
      </c>
      <c r="AD75">
        <f t="shared" si="21"/>
        <v>2.5744175139598902</v>
      </c>
      <c r="AE75">
        <f t="shared" si="22"/>
        <v>43.714238851367057</v>
      </c>
      <c r="AG75">
        <v>80</v>
      </c>
    </row>
    <row r="76" spans="20:33" x14ac:dyDescent="0.25">
      <c r="T76">
        <v>73</v>
      </c>
      <c r="U76">
        <f t="shared" si="16"/>
        <v>1752</v>
      </c>
      <c r="V76">
        <f t="shared" si="17"/>
        <v>105120</v>
      </c>
      <c r="W76" s="2">
        <f t="shared" si="12"/>
        <v>8.3002018066064234E-2</v>
      </c>
      <c r="X76" s="2" t="e">
        <f t="shared" si="13"/>
        <v>#NUM!</v>
      </c>
      <c r="Y76" s="2">
        <f t="shared" si="14"/>
        <v>7.2588579627319379E-6</v>
      </c>
      <c r="Z76">
        <f t="shared" si="15"/>
        <v>111.84773498091789</v>
      </c>
      <c r="AA76">
        <f t="shared" si="20"/>
        <v>1.4096705298527468E-4</v>
      </c>
      <c r="AB76">
        <f t="shared" si="18"/>
        <v>5.7762265046662105E-2</v>
      </c>
      <c r="AC76">
        <f t="shared" si="19"/>
        <v>1.4145860827753985E-2</v>
      </c>
      <c r="AD76">
        <f t="shared" si="21"/>
        <v>2.4300596167248529</v>
      </c>
      <c r="AE76">
        <f t="shared" si="22"/>
        <v>43.100355475881273</v>
      </c>
      <c r="AG76">
        <v>80</v>
      </c>
    </row>
    <row r="77" spans="20:33" x14ac:dyDescent="0.25">
      <c r="T77">
        <v>74</v>
      </c>
      <c r="U77">
        <f t="shared" si="16"/>
        <v>1776</v>
      </c>
      <c r="V77">
        <f t="shared" si="17"/>
        <v>106560</v>
      </c>
      <c r="W77" s="2">
        <f t="shared" si="12"/>
        <v>8.2580564614454094E-2</v>
      </c>
      <c r="X77" s="2" t="e">
        <f t="shared" si="13"/>
        <v>#NUM!</v>
      </c>
      <c r="Y77" s="2">
        <f t="shared" si="14"/>
        <v>6.1849752399038728E-6</v>
      </c>
      <c r="Z77">
        <f t="shared" si="15"/>
        <v>111.84785509313996</v>
      </c>
      <c r="AA77">
        <f t="shared" si="20"/>
        <v>1.2011222206353978E-4</v>
      </c>
      <c r="AB77">
        <f t="shared" si="18"/>
        <v>5.7762265046662105E-2</v>
      </c>
      <c r="AC77">
        <f t="shared" si="19"/>
        <v>1.4145860827753985E-2</v>
      </c>
      <c r="AD77">
        <f t="shared" si="21"/>
        <v>2.2937842213527548</v>
      </c>
      <c r="AE77">
        <f t="shared" si="22"/>
        <v>42.495074315203617</v>
      </c>
      <c r="AG77">
        <v>80</v>
      </c>
    </row>
    <row r="78" spans="20:33" x14ac:dyDescent="0.25">
      <c r="T78">
        <v>75</v>
      </c>
      <c r="U78">
        <f t="shared" si="16"/>
        <v>1800</v>
      </c>
      <c r="V78">
        <f t="shared" si="17"/>
        <v>108000</v>
      </c>
      <c r="W78" s="2">
        <f t="shared" si="12"/>
        <v>8.2172240217329398E-2</v>
      </c>
      <c r="X78" s="2" t="e">
        <f t="shared" si="13"/>
        <v>#NUM!</v>
      </c>
      <c r="Y78" s="2">
        <f t="shared" si="14"/>
        <v>5.2699639351312813E-6</v>
      </c>
      <c r="Z78">
        <f t="shared" si="15"/>
        <v>111.84795743582477</v>
      </c>
      <c r="AA78">
        <f t="shared" si="20"/>
        <v>1.0234268481212894E-4</v>
      </c>
      <c r="AB78">
        <f t="shared" si="18"/>
        <v>5.7762265046662105E-2</v>
      </c>
      <c r="AC78">
        <f t="shared" si="19"/>
        <v>1.4145860827753985E-2</v>
      </c>
      <c r="AD78">
        <f t="shared" si="21"/>
        <v>2.1651406040007299</v>
      </c>
      <c r="AE78">
        <f t="shared" si="22"/>
        <v>41.898277582188086</v>
      </c>
      <c r="AG78">
        <v>80</v>
      </c>
    </row>
    <row r="79" spans="20:33" x14ac:dyDescent="0.25">
      <c r="T79">
        <v>76</v>
      </c>
      <c r="U79">
        <f t="shared" si="16"/>
        <v>1824</v>
      </c>
      <c r="V79">
        <f t="shared" si="17"/>
        <v>109440</v>
      </c>
      <c r="W79" s="2">
        <f t="shared" si="12"/>
        <v>8.1776531690981508E-2</v>
      </c>
      <c r="X79" s="2" t="e">
        <f t="shared" si="13"/>
        <v>#NUM!</v>
      </c>
      <c r="Y79" s="2">
        <f t="shared" si="14"/>
        <v>4.4903203960372499E-6</v>
      </c>
      <c r="Z79">
        <f t="shared" si="15"/>
        <v>111.84804463782169</v>
      </c>
      <c r="AA79">
        <f t="shared" si="20"/>
        <v>8.7201996919361591E-5</v>
      </c>
      <c r="AB79">
        <f t="shared" si="18"/>
        <v>5.7762265046662105E-2</v>
      </c>
      <c r="AC79">
        <f t="shared" si="19"/>
        <v>1.4145860827753985E-2</v>
      </c>
      <c r="AD79">
        <f t="shared" si="21"/>
        <v>2.0437029071853225</v>
      </c>
      <c r="AE79">
        <f t="shared" si="22"/>
        <v>41.309848694126742</v>
      </c>
      <c r="AG79">
        <v>80</v>
      </c>
    </row>
    <row r="80" spans="20:33" x14ac:dyDescent="0.25">
      <c r="T80">
        <v>77</v>
      </c>
      <c r="U80">
        <f t="shared" si="16"/>
        <v>1848</v>
      </c>
      <c r="V80">
        <f t="shared" si="17"/>
        <v>110880</v>
      </c>
      <c r="W80" s="2">
        <f t="shared" si="12"/>
        <v>8.139295137120911E-2</v>
      </c>
      <c r="X80" s="2" t="e">
        <f t="shared" si="13"/>
        <v>#NUM!</v>
      </c>
      <c r="Y80" s="2">
        <f t="shared" si="14"/>
        <v>3.8260181422370932E-6</v>
      </c>
      <c r="Z80">
        <f t="shared" si="15"/>
        <v>111.84811893906347</v>
      </c>
      <c r="AA80">
        <f t="shared" si="20"/>
        <v>7.4301241781427052E-5</v>
      </c>
      <c r="AB80">
        <f t="shared" si="18"/>
        <v>5.7762265046662105E-2</v>
      </c>
      <c r="AC80">
        <f t="shared" si="19"/>
        <v>1.4145860827753985E-2</v>
      </c>
      <c r="AD80">
        <f t="shared" si="21"/>
        <v>1.9290688078786431</v>
      </c>
      <c r="AE80">
        <f t="shared" si="22"/>
        <v>40.72967232241102</v>
      </c>
      <c r="AG80">
        <v>80</v>
      </c>
    </row>
    <row r="81" spans="20:33" x14ac:dyDescent="0.25">
      <c r="T81">
        <v>78</v>
      </c>
      <c r="U81">
        <f t="shared" si="16"/>
        <v>1872</v>
      </c>
      <c r="V81">
        <f t="shared" si="17"/>
        <v>112320</v>
      </c>
      <c r="W81" s="2">
        <f t="shared" si="12"/>
        <v>8.1021035545791584E-2</v>
      </c>
      <c r="X81" s="2" t="e">
        <f t="shared" si="13"/>
        <v>#NUM!</v>
      </c>
      <c r="Y81" s="2">
        <f t="shared" si="14"/>
        <v>3.2599934436426093E-6</v>
      </c>
      <c r="Z81">
        <f t="shared" si="15"/>
        <v>111.8481822481035</v>
      </c>
      <c r="AA81">
        <f t="shared" si="20"/>
        <v>6.3309040029935204E-5</v>
      </c>
      <c r="AB81">
        <f t="shared" si="18"/>
        <v>5.7762265046662105E-2</v>
      </c>
      <c r="AC81">
        <f t="shared" si="19"/>
        <v>1.4145860827753985E-2</v>
      </c>
      <c r="AD81">
        <f t="shared" si="21"/>
        <v>1.8208582509287929</v>
      </c>
      <c r="AE81">
        <f t="shared" si="22"/>
        <v>40.157634431645363</v>
      </c>
      <c r="AG81">
        <v>80</v>
      </c>
    </row>
    <row r="82" spans="20:33" x14ac:dyDescent="0.25">
      <c r="T82">
        <v>79</v>
      </c>
      <c r="U82">
        <f t="shared" si="16"/>
        <v>1896</v>
      </c>
      <c r="V82">
        <f t="shared" si="17"/>
        <v>113760</v>
      </c>
      <c r="W82" s="2">
        <f t="shared" si="12"/>
        <v>8.0660343001346516E-2</v>
      </c>
      <c r="X82" s="2" t="e">
        <f t="shared" si="13"/>
        <v>#NUM!</v>
      </c>
      <c r="Y82" s="2">
        <f t="shared" si="14"/>
        <v>2.7777070043665015E-6</v>
      </c>
      <c r="Z82">
        <f t="shared" si="15"/>
        <v>111.8482361911409</v>
      </c>
      <c r="AA82">
        <f t="shared" si="20"/>
        <v>5.3943037400472349E-5</v>
      </c>
      <c r="AB82">
        <f t="shared" si="18"/>
        <v>5.7762265046662105E-2</v>
      </c>
      <c r="AC82">
        <f t="shared" si="19"/>
        <v>1.4145860827753985E-2</v>
      </c>
      <c r="AD82">
        <f t="shared" si="21"/>
        <v>1.7187122455335553</v>
      </c>
      <c r="AE82">
        <f t="shared" si="22"/>
        <v>39.593622309818883</v>
      </c>
      <c r="AG82">
        <v>80</v>
      </c>
    </row>
    <row r="83" spans="20:33" x14ac:dyDescent="0.25">
      <c r="T83">
        <v>80</v>
      </c>
      <c r="U83">
        <f t="shared" si="16"/>
        <v>1920</v>
      </c>
      <c r="V83">
        <f t="shared" si="17"/>
        <v>115200</v>
      </c>
      <c r="W83" s="2">
        <f t="shared" si="12"/>
        <v>8.0310453674947338E-2</v>
      </c>
      <c r="X83" s="2" t="e">
        <f t="shared" si="13"/>
        <v>#NUM!</v>
      </c>
      <c r="Y83" s="2">
        <f t="shared" si="14"/>
        <v>2.3667704926570494E-6</v>
      </c>
      <c r="Z83">
        <f t="shared" si="15"/>
        <v>111.8482821537926</v>
      </c>
      <c r="AA83">
        <f t="shared" si="20"/>
        <v>4.596265169709568E-5</v>
      </c>
      <c r="AB83">
        <f t="shared" si="18"/>
        <v>5.7762265046662105E-2</v>
      </c>
      <c r="AC83">
        <f t="shared" si="19"/>
        <v>1.4145860827753985E-2</v>
      </c>
      <c r="AD83">
        <f t="shared" si="21"/>
        <v>1.6222917224168742</v>
      </c>
      <c r="AE83">
        <f t="shared" si="22"/>
        <v>39.037524590902031</v>
      </c>
      <c r="AG83">
        <v>80</v>
      </c>
    </row>
    <row r="84" spans="20:33" x14ac:dyDescent="0.25">
      <c r="T84">
        <v>81</v>
      </c>
      <c r="U84">
        <f t="shared" si="16"/>
        <v>1944</v>
      </c>
      <c r="V84">
        <f t="shared" si="17"/>
        <v>116640</v>
      </c>
      <c r="W84" s="2">
        <f t="shared" si="12"/>
        <v>7.9970967401791923E-2</v>
      </c>
      <c r="X84" s="2" t="e">
        <f t="shared" si="13"/>
        <v>#NUM!</v>
      </c>
      <c r="Y84" s="2">
        <f t="shared" si="14"/>
        <v>2.0166283231649963E-6</v>
      </c>
      <c r="Z84">
        <f t="shared" si="15"/>
        <v>111.84832131668544</v>
      </c>
      <c r="AA84">
        <f t="shared" si="20"/>
        <v>3.9162892846889008E-5</v>
      </c>
      <c r="AB84">
        <f t="shared" si="18"/>
        <v>5.7762265046662105E-2</v>
      </c>
      <c r="AC84">
        <f t="shared" si="19"/>
        <v>1.4145860827753985E-2</v>
      </c>
      <c r="AD84">
        <f t="shared" si="21"/>
        <v>1.5312764493139965</v>
      </c>
      <c r="AE84">
        <f t="shared" si="22"/>
        <v>38.489231271032786</v>
      </c>
      <c r="AG84">
        <v>80</v>
      </c>
    </row>
    <row r="85" spans="20:33" x14ac:dyDescent="0.25">
      <c r="T85">
        <v>82</v>
      </c>
      <c r="U85">
        <f t="shared" si="16"/>
        <v>1968</v>
      </c>
      <c r="V85">
        <f t="shared" si="17"/>
        <v>118080</v>
      </c>
      <c r="W85" s="2">
        <f t="shared" si="12"/>
        <v>7.9641502751030213E-2</v>
      </c>
      <c r="X85" s="2" t="e">
        <f t="shared" si="13"/>
        <v>#NUM!</v>
      </c>
      <c r="Y85" s="2">
        <f t="shared" si="14"/>
        <v>1.7182865172321512E-6</v>
      </c>
      <c r="Z85">
        <f t="shared" si="15"/>
        <v>111.84835468578292</v>
      </c>
      <c r="AA85">
        <f t="shared" si="20"/>
        <v>3.336909747986283E-5</v>
      </c>
      <c r="AB85">
        <f t="shared" si="18"/>
        <v>5.7762265046662105E-2</v>
      </c>
      <c r="AC85">
        <f t="shared" si="19"/>
        <v>1.4145860827753985E-2</v>
      </c>
      <c r="AD85">
        <f t="shared" si="21"/>
        <v>1.4453640023558614</v>
      </c>
      <c r="AE85">
        <f t="shared" si="22"/>
        <v>37.948633719283983</v>
      </c>
      <c r="AG85">
        <v>80</v>
      </c>
    </row>
    <row r="86" spans="20:33" x14ac:dyDescent="0.25">
      <c r="T86">
        <v>83</v>
      </c>
      <c r="U86">
        <f t="shared" si="16"/>
        <v>1992</v>
      </c>
      <c r="V86">
        <f t="shared" si="17"/>
        <v>119520</v>
      </c>
      <c r="W86" s="2">
        <f t="shared" si="12"/>
        <v>7.9321695942591405E-2</v>
      </c>
      <c r="X86" s="2" t="e">
        <f t="shared" si="13"/>
        <v>#NUM!</v>
      </c>
      <c r="Y86" s="2">
        <f t="shared" si="14"/>
        <v>1.4640816762697204E-6</v>
      </c>
      <c r="Z86">
        <f t="shared" si="15"/>
        <v>111.84838311822499</v>
      </c>
      <c r="AA86">
        <f t="shared" si="20"/>
        <v>2.8432442064740826E-5</v>
      </c>
      <c r="AB86">
        <f t="shared" si="18"/>
        <v>5.7762265046662105E-2</v>
      </c>
      <c r="AC86">
        <f t="shared" si="19"/>
        <v>1.4145860827753985E-2</v>
      </c>
      <c r="AD86">
        <f t="shared" si="21"/>
        <v>1.364268790950212</v>
      </c>
      <c r="AE86">
        <f t="shared" si="22"/>
        <v>37.415624683855555</v>
      </c>
      <c r="AG86">
        <v>80</v>
      </c>
    </row>
    <row r="87" spans="20:33" x14ac:dyDescent="0.25">
      <c r="T87">
        <v>84</v>
      </c>
      <c r="U87">
        <f t="shared" si="16"/>
        <v>2016</v>
      </c>
      <c r="V87">
        <f t="shared" si="17"/>
        <v>120960</v>
      </c>
      <c r="W87" s="2">
        <f t="shared" si="12"/>
        <v>7.9011199838508073E-2</v>
      </c>
      <c r="X87" s="2" t="e">
        <f t="shared" si="13"/>
        <v>#NUM!</v>
      </c>
      <c r="Y87" s="2">
        <f t="shared" si="14"/>
        <v>1.2474841337386947E-6</v>
      </c>
      <c r="Z87">
        <f t="shared" si="15"/>
        <v>111.84840734434538</v>
      </c>
      <c r="AA87">
        <f t="shared" si="20"/>
        <v>2.4226120387993433E-5</v>
      </c>
      <c r="AB87">
        <f t="shared" si="18"/>
        <v>5.7762265046662105E-2</v>
      </c>
      <c r="AC87">
        <f t="shared" si="19"/>
        <v>1.4145860827753985E-2</v>
      </c>
      <c r="AD87">
        <f t="shared" si="21"/>
        <v>1.2877211337839467</v>
      </c>
      <c r="AE87">
        <f t="shared" si="22"/>
        <v>36.890098294411025</v>
      </c>
      <c r="AG87">
        <v>80</v>
      </c>
    </row>
    <row r="88" spans="20:33" x14ac:dyDescent="0.25">
      <c r="T88">
        <v>85</v>
      </c>
      <c r="U88">
        <f t="shared" si="16"/>
        <v>2040</v>
      </c>
      <c r="V88">
        <f t="shared" si="17"/>
        <v>122400</v>
      </c>
      <c r="W88" s="2">
        <f t="shared" si="12"/>
        <v>7.8709683002824535E-2</v>
      </c>
      <c r="X88" s="2" t="e">
        <f t="shared" si="13"/>
        <v>#NUM!</v>
      </c>
      <c r="Y88" s="2">
        <f t="shared" si="14"/>
        <v>1.0629302292313627E-6</v>
      </c>
      <c r="Z88">
        <f t="shared" si="15"/>
        <v>111.84842798643142</v>
      </c>
      <c r="AA88">
        <f t="shared" si="20"/>
        <v>2.0642086042244046E-5</v>
      </c>
      <c r="AB88">
        <f t="shared" si="18"/>
        <v>5.7762265046662105E-2</v>
      </c>
      <c r="AC88">
        <f t="shared" si="19"/>
        <v>1.4145860827753985E-2</v>
      </c>
      <c r="AD88">
        <f t="shared" si="21"/>
        <v>1.2154663836107893</v>
      </c>
      <c r="AE88">
        <f t="shared" si="22"/>
        <v>36.37195006116935</v>
      </c>
      <c r="AG88">
        <v>80</v>
      </c>
    </row>
    <row r="89" spans="20:33" x14ac:dyDescent="0.25">
      <c r="T89">
        <v>86</v>
      </c>
      <c r="U89">
        <f t="shared" si="16"/>
        <v>2064</v>
      </c>
      <c r="V89">
        <f t="shared" si="17"/>
        <v>123840</v>
      </c>
      <c r="W89" s="2">
        <f t="shared" si="12"/>
        <v>7.8416828824706533E-2</v>
      </c>
      <c r="X89" s="2" t="e">
        <f t="shared" si="13"/>
        <v>#NUM!</v>
      </c>
      <c r="Y89" s="2">
        <f t="shared" si="14"/>
        <v>9.0567939624068396E-7</v>
      </c>
      <c r="Z89">
        <f t="shared" si="15"/>
        <v>111.84844557470858</v>
      </c>
      <c r="AA89">
        <f t="shared" si="20"/>
        <v>1.7588277160029975E-5</v>
      </c>
      <c r="AB89">
        <f t="shared" si="18"/>
        <v>5.7762265046662105E-2</v>
      </c>
      <c r="AC89">
        <f t="shared" si="19"/>
        <v>1.4145860827753985E-2</v>
      </c>
      <c r="AD89">
        <f t="shared" si="21"/>
        <v>1.1472640985413529</v>
      </c>
      <c r="AE89">
        <f t="shared" si="22"/>
        <v>35.861076871273283</v>
      </c>
      <c r="AG89">
        <v>80</v>
      </c>
    </row>
    <row r="90" spans="20:33" x14ac:dyDescent="0.25">
      <c r="T90">
        <v>87</v>
      </c>
      <c r="U90">
        <f t="shared" si="16"/>
        <v>2088</v>
      </c>
      <c r="V90">
        <f t="shared" si="17"/>
        <v>125280</v>
      </c>
      <c r="W90" s="2">
        <f t="shared" si="12"/>
        <v>7.8132334699847358E-2</v>
      </c>
      <c r="X90" s="2" t="e">
        <f t="shared" si="13"/>
        <v>#NUM!</v>
      </c>
      <c r="Y90" s="2">
        <f t="shared" si="14"/>
        <v>7.7169239261219062E-7</v>
      </c>
      <c r="Z90">
        <f t="shared" si="15"/>
        <v>111.84846056096023</v>
      </c>
      <c r="AA90">
        <f t="shared" si="20"/>
        <v>1.4986251656523564E-5</v>
      </c>
      <c r="AB90">
        <f t="shared" si="18"/>
        <v>5.7762265046662105E-2</v>
      </c>
      <c r="AC90">
        <f t="shared" si="19"/>
        <v>1.4145860827753985E-2</v>
      </c>
      <c r="AD90">
        <f t="shared" si="21"/>
        <v>1.0828872576130841</v>
      </c>
      <c r="AE90">
        <f t="shared" si="22"/>
        <v>35.357376982877199</v>
      </c>
      <c r="AG90">
        <v>80</v>
      </c>
    </row>
    <row r="91" spans="20:33" x14ac:dyDescent="0.25">
      <c r="T91">
        <v>88</v>
      </c>
      <c r="U91">
        <f t="shared" si="16"/>
        <v>2112</v>
      </c>
      <c r="V91">
        <f t="shared" si="17"/>
        <v>126720</v>
      </c>
      <c r="W91" s="2">
        <f t="shared" si="12"/>
        <v>7.7855911265695132E-2</v>
      </c>
      <c r="X91" s="2" t="e">
        <f t="shared" si="13"/>
        <v>#NUM!</v>
      </c>
      <c r="Y91" s="2">
        <f t="shared" si="14"/>
        <v>6.5752754577776484E-7</v>
      </c>
      <c r="Z91">
        <f t="shared" si="15"/>
        <v>111.84847333013246</v>
      </c>
      <c r="AA91">
        <f t="shared" si="20"/>
        <v>1.2769172229809556E-5</v>
      </c>
      <c r="AB91">
        <f t="shared" si="18"/>
        <v>5.7762265046662105E-2</v>
      </c>
      <c r="AC91">
        <f t="shared" si="19"/>
        <v>1.4145860827753985E-2</v>
      </c>
      <c r="AD91">
        <f t="shared" si="21"/>
        <v>1.0221215184849757</v>
      </c>
      <c r="AE91">
        <f t="shared" si="22"/>
        <v>34.860750017331263</v>
      </c>
      <c r="AG91">
        <v>80</v>
      </c>
    </row>
    <row r="92" spans="20:33" x14ac:dyDescent="0.25">
      <c r="T92">
        <v>89</v>
      </c>
      <c r="U92">
        <f t="shared" si="16"/>
        <v>2136</v>
      </c>
      <c r="V92">
        <f t="shared" si="17"/>
        <v>128160</v>
      </c>
      <c r="W92" s="2">
        <f t="shared" si="12"/>
        <v>7.758728168641478E-2</v>
      </c>
      <c r="X92" s="2" t="e">
        <f t="shared" si="13"/>
        <v>#NUM!</v>
      </c>
      <c r="Y92" s="2">
        <f t="shared" si="14"/>
        <v>5.6025234762419477E-7</v>
      </c>
      <c r="Z92">
        <f t="shared" si="15"/>
        <v>111.84848421022203</v>
      </c>
      <c r="AA92">
        <f t="shared" si="20"/>
        <v>1.0880089561737805E-5</v>
      </c>
      <c r="AB92">
        <f t="shared" si="18"/>
        <v>5.7762265046662105E-2</v>
      </c>
      <c r="AC92">
        <f t="shared" si="19"/>
        <v>1.4145860827753985E-2</v>
      </c>
      <c r="AD92">
        <f t="shared" si="21"/>
        <v>0.96476451517423223</v>
      </c>
      <c r="AE92">
        <f t="shared" si="22"/>
        <v>34.371096949782697</v>
      </c>
      <c r="AG92">
        <v>80</v>
      </c>
    </row>
    <row r="93" spans="20:33" x14ac:dyDescent="0.25">
      <c r="T93">
        <v>90</v>
      </c>
      <c r="U93">
        <f t="shared" si="16"/>
        <v>2160</v>
      </c>
      <c r="V93">
        <f t="shared" si="17"/>
        <v>129600</v>
      </c>
      <c r="W93" s="2">
        <f t="shared" si="12"/>
        <v>7.7326180983848553E-2</v>
      </c>
      <c r="X93" s="2" t="e">
        <f t="shared" si="13"/>
        <v>#NUM!</v>
      </c>
      <c r="Y93" s="2">
        <f t="shared" si="14"/>
        <v>4.7736812814040162E-7</v>
      </c>
      <c r="Z93">
        <f t="shared" si="15"/>
        <v>111.84849348070152</v>
      </c>
      <c r="AA93">
        <f t="shared" si="20"/>
        <v>9.2704794951714575E-6</v>
      </c>
      <c r="AB93">
        <f t="shared" si="18"/>
        <v>5.7762265046662105E-2</v>
      </c>
      <c r="AC93">
        <f t="shared" si="19"/>
        <v>1.4145860827753985E-2</v>
      </c>
      <c r="AD93">
        <f t="shared" si="21"/>
        <v>0.9106251938272274</v>
      </c>
      <c r="AE93">
        <f t="shared" si="22"/>
        <v>33.888320098466785</v>
      </c>
      <c r="AG93">
        <v>80</v>
      </c>
    </row>
  </sheetData>
  <mergeCells count="3">
    <mergeCell ref="D1:I1"/>
    <mergeCell ref="K1:N1"/>
    <mergeCell ref="W1:Y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Foster</dc:creator>
  <cp:lastModifiedBy>Allan Foster</cp:lastModifiedBy>
  <dcterms:created xsi:type="dcterms:W3CDTF">2024-10-05T21:46:19Z</dcterms:created>
  <dcterms:modified xsi:type="dcterms:W3CDTF">2024-10-07T04:05:27Z</dcterms:modified>
</cp:coreProperties>
</file>