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17060" windowHeight="9540"/>
  </bookViews>
  <sheets>
    <sheet name="Sheet1" sheetId="1" r:id="rId1"/>
  </sheets>
  <externalReferences>
    <externalReference r:id="rId2"/>
  </externalReferenc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12" i="1" l="1"/>
  <c r="J180" i="1"/>
  <c r="J179" i="1"/>
  <c r="H517" i="1"/>
  <c r="H282" i="1"/>
  <c r="H246" i="1"/>
  <c r="H245" i="1"/>
  <c r="H244" i="1"/>
  <c r="H240" i="1"/>
  <c r="F973" i="1"/>
  <c r="F622" i="1"/>
  <c r="F282" i="1"/>
  <c r="F240" i="1"/>
  <c r="F244" i="1"/>
  <c r="F245" i="1"/>
  <c r="F246" i="1"/>
  <c r="F238" i="1"/>
  <c r="H973" i="1"/>
  <c r="H513" i="1"/>
  <c r="C310" i="1"/>
  <c r="C303" i="1"/>
  <c r="C315" i="1"/>
  <c r="C317" i="1"/>
  <c r="C316" i="1"/>
  <c r="C314" i="1"/>
  <c r="C313" i="1"/>
  <c r="C312" i="1"/>
  <c r="C311" i="1"/>
  <c r="C309" i="1"/>
  <c r="C308" i="1"/>
  <c r="C307" i="1"/>
  <c r="C306" i="1"/>
  <c r="C305" i="1"/>
  <c r="C304" i="1"/>
  <c r="C302" i="1"/>
  <c r="C301" i="1"/>
  <c r="C300" i="1"/>
  <c r="H288" i="1"/>
  <c r="H248" i="1"/>
  <c r="H408" i="1"/>
  <c r="F953" i="1"/>
  <c r="H953" i="1"/>
  <c r="D953" i="1"/>
  <c r="H622" i="1"/>
  <c r="H934" i="1"/>
  <c r="H448" i="1"/>
  <c r="D622" i="1"/>
  <c r="H878" i="1"/>
  <c r="H808" i="1"/>
  <c r="H782" i="1"/>
  <c r="H747" i="1"/>
  <c r="F391" i="1"/>
  <c r="F383" i="1"/>
  <c r="F369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C320" i="1"/>
  <c r="H945" i="1"/>
  <c r="H967" i="1"/>
  <c r="F967" i="1"/>
  <c r="H923" i="1"/>
  <c r="F923" i="1"/>
  <c r="D923" i="1"/>
  <c r="H917" i="1"/>
  <c r="H671" i="1"/>
  <c r="H853" i="1"/>
  <c r="H818" i="1"/>
  <c r="H740" i="1"/>
  <c r="H726" i="1"/>
  <c r="D726" i="1"/>
  <c r="F726" i="1"/>
  <c r="H646" i="1"/>
  <c r="H610" i="1"/>
  <c r="H581" i="1"/>
  <c r="H541" i="1"/>
  <c r="F975" i="1"/>
  <c r="H975" i="1"/>
  <c r="D975" i="1"/>
  <c r="H509" i="1"/>
  <c r="H502" i="1"/>
  <c r="H489" i="1"/>
  <c r="H484" i="1"/>
  <c r="H477" i="1"/>
  <c r="H455" i="1"/>
  <c r="H442" i="1"/>
  <c r="H438" i="1"/>
  <c r="H421" i="1"/>
  <c r="H416" i="1"/>
  <c r="H412" i="1"/>
  <c r="H403" i="1"/>
  <c r="H391" i="1"/>
  <c r="D391" i="1"/>
  <c r="H383" i="1"/>
  <c r="F520" i="1"/>
  <c r="H369" i="1"/>
  <c r="H520" i="1"/>
  <c r="D520" i="1"/>
  <c r="F288" i="1"/>
  <c r="D290" i="1"/>
  <c r="H290" i="1"/>
  <c r="F248" i="1"/>
</calcChain>
</file>

<file path=xl/sharedStrings.xml><?xml version="1.0" encoding="utf-8"?>
<sst xmlns="http://schemas.openxmlformats.org/spreadsheetml/2006/main" count="927" uniqueCount="664">
  <si>
    <t>BOROUGH OF WEST MIFFLIN</t>
  </si>
  <si>
    <t>Table of Contents</t>
  </si>
  <si>
    <t>Budget Message</t>
  </si>
  <si>
    <t xml:space="preserve">Budget Schedule </t>
  </si>
  <si>
    <t>Budget Legal Notice</t>
  </si>
  <si>
    <t>Revenue Summary</t>
  </si>
  <si>
    <t>Expenditure Summary</t>
  </si>
  <si>
    <t>Revenue Narrative</t>
  </si>
  <si>
    <t>General Fund Revenue Details</t>
  </si>
  <si>
    <t>General Fund Expenditure Details</t>
  </si>
  <si>
    <t xml:space="preserve">Budget Available for Public Inspection </t>
  </si>
  <si>
    <t>Brian Kamauf</t>
  </si>
  <si>
    <t>Borough Manager</t>
  </si>
  <si>
    <t xml:space="preserve">BOROUGH OF WEST MIFFLIN </t>
  </si>
  <si>
    <t>Real Estate</t>
  </si>
  <si>
    <t>Act 511 Taxes</t>
  </si>
  <si>
    <t>Licenses &amp; Permits</t>
  </si>
  <si>
    <t>Fines &amp; Forfeitures</t>
  </si>
  <si>
    <t>Interest Earnings</t>
  </si>
  <si>
    <t>Rent/Leases</t>
  </si>
  <si>
    <t xml:space="preserve">Intergovernmental </t>
  </si>
  <si>
    <t>350, 354, 355, 359</t>
  </si>
  <si>
    <t>Charges for Services</t>
  </si>
  <si>
    <t>361, 362, 364, 367</t>
  </si>
  <si>
    <t>Miscellaneous</t>
  </si>
  <si>
    <t>380 &amp; 382</t>
  </si>
  <si>
    <t>321 &amp; 322</t>
  </si>
  <si>
    <t>Interfund Transfers</t>
  </si>
  <si>
    <t>Total Revenues</t>
  </si>
  <si>
    <t xml:space="preserve">Revenue Summary </t>
  </si>
  <si>
    <t xml:space="preserve">Expenditure Summary </t>
  </si>
  <si>
    <t xml:space="preserve">Expenditures </t>
  </si>
  <si>
    <t>Revenue</t>
  </si>
  <si>
    <t>Council</t>
  </si>
  <si>
    <t>Administration</t>
  </si>
  <si>
    <t>Police</t>
  </si>
  <si>
    <t>EMS</t>
  </si>
  <si>
    <t xml:space="preserve">Dispatch </t>
  </si>
  <si>
    <t>School Crossing Guards</t>
  </si>
  <si>
    <t>Borough Building</t>
  </si>
  <si>
    <t>Public Works Building</t>
  </si>
  <si>
    <t xml:space="preserve">Sanitary </t>
  </si>
  <si>
    <t>Public Works</t>
  </si>
  <si>
    <t>Parks &amp; Recreation</t>
  </si>
  <si>
    <t>471 &amp; 472</t>
  </si>
  <si>
    <t>Insurance</t>
  </si>
  <si>
    <t>Employee Benefits</t>
  </si>
  <si>
    <t>Other Financial Uses</t>
  </si>
  <si>
    <t>Pension</t>
  </si>
  <si>
    <t>Transfers</t>
  </si>
  <si>
    <t>Total Expenditures</t>
  </si>
  <si>
    <t>Bond</t>
  </si>
  <si>
    <t>3000 Lebanon Church</t>
  </si>
  <si>
    <t>Tax Collector</t>
  </si>
  <si>
    <t>Fire Protection</t>
  </si>
  <si>
    <t>Community Development</t>
  </si>
  <si>
    <t xml:space="preserve"> </t>
  </si>
  <si>
    <t>Excess Revenue Over Expenditure</t>
  </si>
  <si>
    <t>Real Estate Taxes</t>
  </si>
  <si>
    <t>Revenues</t>
  </si>
  <si>
    <t>Act 511</t>
  </si>
  <si>
    <t>Deed Transfers</t>
  </si>
  <si>
    <t>Local Service Tax</t>
  </si>
  <si>
    <t>Amusmement Tax</t>
  </si>
  <si>
    <t>Mechanical Device Tax</t>
  </si>
  <si>
    <t>EIT Current &amp; Deliquent</t>
  </si>
  <si>
    <t>General Fund Revenue Detail</t>
  </si>
  <si>
    <t>Category</t>
  </si>
  <si>
    <t>301-110</t>
  </si>
  <si>
    <t>301-200</t>
  </si>
  <si>
    <t>Real Estate Current</t>
  </si>
  <si>
    <t xml:space="preserve">Real Estate Deliqunet </t>
  </si>
  <si>
    <t xml:space="preserve">Total Real Estate Taxes </t>
  </si>
  <si>
    <t>301 Real Estate Tax</t>
  </si>
  <si>
    <t>310-100</t>
  </si>
  <si>
    <t>310-210</t>
  </si>
  <si>
    <t>310-230</t>
  </si>
  <si>
    <t>Deed Transfer Tax</t>
  </si>
  <si>
    <t>EIT/Current</t>
  </si>
  <si>
    <t>EIT/Delq</t>
  </si>
  <si>
    <t>Mercantile Tax/Current</t>
  </si>
  <si>
    <t>Mercantile Tax/Delq</t>
  </si>
  <si>
    <t>Local Services Tax</t>
  </si>
  <si>
    <t>Local Services Tax/Prior</t>
  </si>
  <si>
    <t>Amusement Tax</t>
  </si>
  <si>
    <t>Business Privilege Tax</t>
  </si>
  <si>
    <t>Business Privilege Tax/Prior</t>
  </si>
  <si>
    <t>310-310</t>
  </si>
  <si>
    <t>310-330</t>
  </si>
  <si>
    <t>310-510</t>
  </si>
  <si>
    <t>310-530</t>
  </si>
  <si>
    <t>310-610</t>
  </si>
  <si>
    <t>310-700</t>
  </si>
  <si>
    <t>310-800</t>
  </si>
  <si>
    <t>310-830</t>
  </si>
  <si>
    <t>Total Act 511 Taxes</t>
  </si>
  <si>
    <t>310 Act 511 Taxes</t>
  </si>
  <si>
    <t>321 Licenses &amp; Permits</t>
  </si>
  <si>
    <t>321-020</t>
  </si>
  <si>
    <t>321-030</t>
  </si>
  <si>
    <t>321-600</t>
  </si>
  <si>
    <t>321-610</t>
  </si>
  <si>
    <t>321-800</t>
  </si>
  <si>
    <t>Billboard Permits</t>
  </si>
  <si>
    <t>Mobile Home Permits</t>
  </si>
  <si>
    <t>Amusement/Mercantile</t>
  </si>
  <si>
    <t>Peddlers' Licenses</t>
  </si>
  <si>
    <t>Cable TV Franchise</t>
  </si>
  <si>
    <t>Total Licenses &amp; Permits</t>
  </si>
  <si>
    <t xml:space="preserve">322 Licenses &amp; Permits </t>
  </si>
  <si>
    <t>322-081</t>
  </si>
  <si>
    <t>322-082</t>
  </si>
  <si>
    <t>322-083</t>
  </si>
  <si>
    <t>Pole Permits</t>
  </si>
  <si>
    <t>Street Opening Permits</t>
  </si>
  <si>
    <t>Grading Permits</t>
  </si>
  <si>
    <t xml:space="preserve">331 Fines &amp; Forfeitures </t>
  </si>
  <si>
    <t>331-110</t>
  </si>
  <si>
    <t>331-120</t>
  </si>
  <si>
    <t>Vehicle Code Violations</t>
  </si>
  <si>
    <t>Ordinance Violations</t>
  </si>
  <si>
    <t>Total Fines &amp; Forfeitures</t>
  </si>
  <si>
    <t>341 Interest Earnings</t>
  </si>
  <si>
    <t>341-100</t>
  </si>
  <si>
    <t xml:space="preserve">Interest Earnings </t>
  </si>
  <si>
    <t>Total Interest Earnings</t>
  </si>
  <si>
    <t xml:space="preserve">342 Rent/Leases </t>
  </si>
  <si>
    <t>342-100</t>
  </si>
  <si>
    <t>Total Rent/Leases</t>
  </si>
  <si>
    <t xml:space="preserve">350 Intergovernmental </t>
  </si>
  <si>
    <t>350-900</t>
  </si>
  <si>
    <t>1% Sales Tax</t>
  </si>
  <si>
    <t>350-200</t>
  </si>
  <si>
    <t xml:space="preserve">Total Intergovernmental </t>
  </si>
  <si>
    <t xml:space="preserve">354 Intergovernmental </t>
  </si>
  <si>
    <t>354-010</t>
  </si>
  <si>
    <t>354-020</t>
  </si>
  <si>
    <t>354-025</t>
  </si>
  <si>
    <t>354-060</t>
  </si>
  <si>
    <t>354-070</t>
  </si>
  <si>
    <t>P.U.R.T.A.</t>
  </si>
  <si>
    <t>State Dog Law</t>
  </si>
  <si>
    <t>Task Force</t>
  </si>
  <si>
    <t>Act 205 Pension Aid</t>
  </si>
  <si>
    <t>Fire Relief Allocation</t>
  </si>
  <si>
    <t xml:space="preserve">355 Intergovernmental </t>
  </si>
  <si>
    <t>355-080</t>
  </si>
  <si>
    <t>State Liquor License</t>
  </si>
  <si>
    <t xml:space="preserve">359 Intergovernmental </t>
  </si>
  <si>
    <t>359-100</t>
  </si>
  <si>
    <t>359-150</t>
  </si>
  <si>
    <t>Bettis - Pilot</t>
  </si>
  <si>
    <t>ACHA - Pilot</t>
  </si>
  <si>
    <t xml:space="preserve">361 Charges for Services </t>
  </si>
  <si>
    <t>361-010</t>
  </si>
  <si>
    <t>361-051</t>
  </si>
  <si>
    <t>361-310</t>
  </si>
  <si>
    <t>361-320</t>
  </si>
  <si>
    <t>Copies</t>
  </si>
  <si>
    <t>Sale - Maps/Ordinances</t>
  </si>
  <si>
    <t>Zoning Hearing Fees</t>
  </si>
  <si>
    <t>Planning Application Fees</t>
  </si>
  <si>
    <t>Total Charges for Services</t>
  </si>
  <si>
    <t>362 Charges for Services</t>
  </si>
  <si>
    <t>362-010</t>
  </si>
  <si>
    <t>362-104</t>
  </si>
  <si>
    <t>362-140</t>
  </si>
  <si>
    <t>362-410</t>
  </si>
  <si>
    <t>362-411</t>
  </si>
  <si>
    <t>362-412</t>
  </si>
  <si>
    <t>362-413</t>
  </si>
  <si>
    <t>362-414</t>
  </si>
  <si>
    <t>362-415</t>
  </si>
  <si>
    <t>362-416</t>
  </si>
  <si>
    <t>Police Special Duty</t>
  </si>
  <si>
    <t>WMASD School Guards</t>
  </si>
  <si>
    <t>False Burglar/Fire Alarms</t>
  </si>
  <si>
    <t>Building Permits</t>
  </si>
  <si>
    <t>Sign Permits</t>
  </si>
  <si>
    <t>Demolition Permits</t>
  </si>
  <si>
    <t>State Fee-Building Permits</t>
  </si>
  <si>
    <t>Plan Review Fees</t>
  </si>
  <si>
    <t>Residential Occupancy</t>
  </si>
  <si>
    <t>Secondhand Dealers License</t>
  </si>
  <si>
    <t>364 Charges for Services</t>
  </si>
  <si>
    <t>364-120</t>
  </si>
  <si>
    <t>364-300</t>
  </si>
  <si>
    <t>Sewage User Fees</t>
  </si>
  <si>
    <t>Recycling Proceeds</t>
  </si>
  <si>
    <t>364-400</t>
  </si>
  <si>
    <t>Sanitation Fees</t>
  </si>
  <si>
    <t>367-401</t>
  </si>
  <si>
    <t>367-402</t>
  </si>
  <si>
    <t>367 Charges for Services</t>
  </si>
  <si>
    <t>Park/Ballfield Permits</t>
  </si>
  <si>
    <t>Recreations Fees</t>
  </si>
  <si>
    <t>380 Miscellaneous Revenue</t>
  </si>
  <si>
    <t>380-010</t>
  </si>
  <si>
    <t>380-012</t>
  </si>
  <si>
    <t>380-020</t>
  </si>
  <si>
    <t>Miscellaneous Revenue</t>
  </si>
  <si>
    <t>HealthCare Contrib.</t>
  </si>
  <si>
    <t>Total Miscellaneous Revenue</t>
  </si>
  <si>
    <t>382 Miscellaneous Revenue</t>
  </si>
  <si>
    <t>382-100</t>
  </si>
  <si>
    <t>382-200</t>
  </si>
  <si>
    <t>382-300</t>
  </si>
  <si>
    <t>USX Easement</t>
  </si>
  <si>
    <t>Sale of Borough Property</t>
  </si>
  <si>
    <t>Refunds</t>
  </si>
  <si>
    <t>Fire Escrow In/Out</t>
  </si>
  <si>
    <t>TOTAL REVENUE</t>
  </si>
  <si>
    <t>General Fund Expense Detail</t>
  </si>
  <si>
    <t xml:space="preserve">400 Council/Mayor </t>
  </si>
  <si>
    <t>400-111</t>
  </si>
  <si>
    <t>400-161</t>
  </si>
  <si>
    <t>400-300</t>
  </si>
  <si>
    <t>400-311</t>
  </si>
  <si>
    <t>400-313</t>
  </si>
  <si>
    <t>400-314</t>
  </si>
  <si>
    <t>400-420</t>
  </si>
  <si>
    <t>400-460</t>
  </si>
  <si>
    <t>Salaries-Elected Officials</t>
  </si>
  <si>
    <t>FICA/Medicare</t>
  </si>
  <si>
    <t>Audit Expense</t>
  </si>
  <si>
    <t>Engineer Expense</t>
  </si>
  <si>
    <t>Legal Expense</t>
  </si>
  <si>
    <t>Association Dues</t>
  </si>
  <si>
    <t xml:space="preserve">TOTAL Council/Mayor </t>
  </si>
  <si>
    <t>Conferences/Seminars</t>
  </si>
  <si>
    <t>401 Administration</t>
  </si>
  <si>
    <t>401-110</t>
  </si>
  <si>
    <t>401-156</t>
  </si>
  <si>
    <t>401-161</t>
  </si>
  <si>
    <t>401-210</t>
  </si>
  <si>
    <t>401-213</t>
  </si>
  <si>
    <t>401-300</t>
  </si>
  <si>
    <t>401-325</t>
  </si>
  <si>
    <t>401-341</t>
  </si>
  <si>
    <t>401-342</t>
  </si>
  <si>
    <t>401-374</t>
  </si>
  <si>
    <t>401-375</t>
  </si>
  <si>
    <t>401-420</t>
  </si>
  <si>
    <t>401-450</t>
  </si>
  <si>
    <t>401-455</t>
  </si>
  <si>
    <t>401-460</t>
  </si>
  <si>
    <t xml:space="preserve">TOTAL Administration </t>
  </si>
  <si>
    <t>401-461</t>
  </si>
  <si>
    <t>Salaries</t>
  </si>
  <si>
    <t>Medical/Life/Disability</t>
  </si>
  <si>
    <t>Office Supplies</t>
  </si>
  <si>
    <t>Office Equipment</t>
  </si>
  <si>
    <t>Subscriptions/Periodicals</t>
  </si>
  <si>
    <t>Postage</t>
  </si>
  <si>
    <t>Advertising Expense</t>
  </si>
  <si>
    <t>Printing Expense</t>
  </si>
  <si>
    <t>Equipment Repair/Maint</t>
  </si>
  <si>
    <t>Computer</t>
  </si>
  <si>
    <t>Membership Dues</t>
  </si>
  <si>
    <t>Ordinance Codification</t>
  </si>
  <si>
    <t>Consultant Services</t>
  </si>
  <si>
    <t>Vehicle Lease</t>
  </si>
  <si>
    <t>403 Tax Collector</t>
  </si>
  <si>
    <t>403-111</t>
  </si>
  <si>
    <t>403-161</t>
  </si>
  <si>
    <t>403-210</t>
  </si>
  <si>
    <t>403-300</t>
  </si>
  <si>
    <t>403-316</t>
  </si>
  <si>
    <t>403-321</t>
  </si>
  <si>
    <t>403-325</t>
  </si>
  <si>
    <t>403-342</t>
  </si>
  <si>
    <t>403-374</t>
  </si>
  <si>
    <t>403-375</t>
  </si>
  <si>
    <t>403-400</t>
  </si>
  <si>
    <t>403-480</t>
  </si>
  <si>
    <t>Salary-Tax Collector</t>
  </si>
  <si>
    <t>Municipal Lien Cost</t>
  </si>
  <si>
    <t xml:space="preserve">Phone/Internet </t>
  </si>
  <si>
    <t>Printing/Tax Duplicate</t>
  </si>
  <si>
    <t>TOTAL Tax Collector</t>
  </si>
  <si>
    <t>Commission/Legal Tax</t>
  </si>
  <si>
    <t>Tax Office/Utilities</t>
  </si>
  <si>
    <t>409 Bldg Lebanon Church Rd</t>
  </si>
  <si>
    <t>409-226</t>
  </si>
  <si>
    <t>409-300</t>
  </si>
  <si>
    <t>409-361</t>
  </si>
  <si>
    <t>409-362</t>
  </si>
  <si>
    <t>409-366</t>
  </si>
  <si>
    <t>Janitorial Supplies</t>
  </si>
  <si>
    <t>Misc</t>
  </si>
  <si>
    <t>Electricity</t>
  </si>
  <si>
    <t>Natural Gas</t>
  </si>
  <si>
    <t>Water</t>
  </si>
  <si>
    <t xml:space="preserve">Total Bldg Lebanon Church Rd </t>
  </si>
  <si>
    <t>420 Borough Building</t>
  </si>
  <si>
    <t>420-110</t>
  </si>
  <si>
    <t>420-151</t>
  </si>
  <si>
    <t>420-156</t>
  </si>
  <si>
    <t>420-161</t>
  </si>
  <si>
    <t>420-163</t>
  </si>
  <si>
    <t>420-183</t>
  </si>
  <si>
    <t>420-226</t>
  </si>
  <si>
    <t>420-300</t>
  </si>
  <si>
    <t>420-321</t>
  </si>
  <si>
    <t>420-361</t>
  </si>
  <si>
    <t>420-362</t>
  </si>
  <si>
    <t>420-366</t>
  </si>
  <si>
    <t>420-373</t>
  </si>
  <si>
    <t>420-374</t>
  </si>
  <si>
    <t>420-455</t>
  </si>
  <si>
    <t>420-456</t>
  </si>
  <si>
    <t>Wages-FT</t>
  </si>
  <si>
    <t>Workers Compensation</t>
  </si>
  <si>
    <t>Unemployment Compensation</t>
  </si>
  <si>
    <t>Overtime</t>
  </si>
  <si>
    <t>Phone/Internet</t>
  </si>
  <si>
    <t>Electricity Expense</t>
  </si>
  <si>
    <t>Contracted Services</t>
  </si>
  <si>
    <t xml:space="preserve">Building Taxes </t>
  </si>
  <si>
    <t xml:space="preserve">TOTAL Borough Building </t>
  </si>
  <si>
    <t>Unemployment Comp</t>
  </si>
  <si>
    <t>Bldg Equip Repair/Maint</t>
  </si>
  <si>
    <t xml:space="preserve">421 Bldg Public Works </t>
  </si>
  <si>
    <t>421-226</t>
  </si>
  <si>
    <t>421-321</t>
  </si>
  <si>
    <t>421-361</t>
  </si>
  <si>
    <t>421-362</t>
  </si>
  <si>
    <t>421-366</t>
  </si>
  <si>
    <t>421-373</t>
  </si>
  <si>
    <t>421-374</t>
  </si>
  <si>
    <t>421-455</t>
  </si>
  <si>
    <t>TOTAL Bldg Public Works</t>
  </si>
  <si>
    <t>Building Repair/Maint</t>
  </si>
  <si>
    <t xml:space="preserve">410 Police </t>
  </si>
  <si>
    <t>410-110</t>
  </si>
  <si>
    <t>410-115</t>
  </si>
  <si>
    <t>410-156</t>
  </si>
  <si>
    <t>410-161</t>
  </si>
  <si>
    <t>410-163</t>
  </si>
  <si>
    <t>410-172</t>
  </si>
  <si>
    <t>410-182</t>
  </si>
  <si>
    <t>410-183</t>
  </si>
  <si>
    <t>410-184</t>
  </si>
  <si>
    <t>410-191</t>
  </si>
  <si>
    <t>410-200</t>
  </si>
  <si>
    <t>410-210</t>
  </si>
  <si>
    <t>410-211</t>
  </si>
  <si>
    <t>410-213</t>
  </si>
  <si>
    <t>410-215</t>
  </si>
  <si>
    <t>410-231</t>
  </si>
  <si>
    <t>410-251</t>
  </si>
  <si>
    <t>410-260</t>
  </si>
  <si>
    <t>410-265</t>
  </si>
  <si>
    <t>410-300</t>
  </si>
  <si>
    <t>410-315</t>
  </si>
  <si>
    <t>410-374</t>
  </si>
  <si>
    <t>410-453</t>
  </si>
  <si>
    <t>410-454</t>
  </si>
  <si>
    <t>410-455</t>
  </si>
  <si>
    <t>410-458</t>
  </si>
  <si>
    <t>410-460</t>
  </si>
  <si>
    <t>410-462</t>
  </si>
  <si>
    <t>410-531</t>
  </si>
  <si>
    <t>410-537</t>
  </si>
  <si>
    <t>Salaries-FT</t>
  </si>
  <si>
    <t>Salaries-Records Clerk</t>
  </si>
  <si>
    <t>Holiday Pay</t>
  </si>
  <si>
    <t>Longevity</t>
  </si>
  <si>
    <t>Special Duty</t>
  </si>
  <si>
    <t>Uniform Allowance</t>
  </si>
  <si>
    <t>Safety Supplies/Equipment</t>
  </si>
  <si>
    <t>Computer Supplies</t>
  </si>
  <si>
    <t>Educational Supplies</t>
  </si>
  <si>
    <t>Gasoline</t>
  </si>
  <si>
    <t>Vehicle-Parts/Repairs</t>
  </si>
  <si>
    <t>Equipment</t>
  </si>
  <si>
    <t>Firearms/Ammunition</t>
  </si>
  <si>
    <t>Training/Testing</t>
  </si>
  <si>
    <t>Equipment Repair/Main</t>
  </si>
  <si>
    <t>Traffic Signal/Elec-Maint</t>
  </si>
  <si>
    <t>Police Dog Unit</t>
  </si>
  <si>
    <t>Animal Control Services</t>
  </si>
  <si>
    <t>Computer Equipment-Maint</t>
  </si>
  <si>
    <t>Conference/Seminar</t>
  </si>
  <si>
    <t>Equipment Purchase</t>
  </si>
  <si>
    <t>Civil Service Commission</t>
  </si>
  <si>
    <t>D.A.R.E. Program</t>
  </si>
  <si>
    <t>TOTAL Police</t>
  </si>
  <si>
    <t>411 Fire Protection</t>
  </si>
  <si>
    <t>411-151</t>
  </si>
  <si>
    <t>411-200</t>
  </si>
  <si>
    <t>411-231</t>
  </si>
  <si>
    <t>411-300</t>
  </si>
  <si>
    <t>411-363</t>
  </si>
  <si>
    <t>411-543</t>
  </si>
  <si>
    <t>411-570</t>
  </si>
  <si>
    <t>Emergency Management</t>
  </si>
  <si>
    <t>Gasoline/Diesel</t>
  </si>
  <si>
    <t>Fire Hydrant Rentals</t>
  </si>
  <si>
    <t>TOTAL Fire Protection</t>
  </si>
  <si>
    <t>Allocation to VFD</t>
  </si>
  <si>
    <t>412 Emergency Medical Service</t>
  </si>
  <si>
    <t>412-151</t>
  </si>
  <si>
    <t>412-231</t>
  </si>
  <si>
    <t>412-543</t>
  </si>
  <si>
    <t>Fuels/Lubricants</t>
  </si>
  <si>
    <t>Allocation</t>
  </si>
  <si>
    <t>TOTAL EMS</t>
  </si>
  <si>
    <t>412-545</t>
  </si>
  <si>
    <t>414 Community Development</t>
  </si>
  <si>
    <t>414-110</t>
  </si>
  <si>
    <t>414-156</t>
  </si>
  <si>
    <t>414-161</t>
  </si>
  <si>
    <t>414-210</t>
  </si>
  <si>
    <t>414-231</t>
  </si>
  <si>
    <t>414-251</t>
  </si>
  <si>
    <t>414-300</t>
  </si>
  <si>
    <t>414-314</t>
  </si>
  <si>
    <t>414-325</t>
  </si>
  <si>
    <t>414-341</t>
  </si>
  <si>
    <t>414-374</t>
  </si>
  <si>
    <t>414-455</t>
  </si>
  <si>
    <t>414-458</t>
  </si>
  <si>
    <t>414-460</t>
  </si>
  <si>
    <t>Vehicle Repair/Parts</t>
  </si>
  <si>
    <t>Legal Advertising</t>
  </si>
  <si>
    <t>TOTAL Community Develop</t>
  </si>
  <si>
    <t>414-713</t>
  </si>
  <si>
    <t>Equiment Purchase</t>
  </si>
  <si>
    <t>Conferences/Certification</t>
  </si>
  <si>
    <t>414-183</t>
  </si>
  <si>
    <t>415 Dispatch Communications</t>
  </si>
  <si>
    <t>415-110</t>
  </si>
  <si>
    <t>415-156</t>
  </si>
  <si>
    <t>415-161</t>
  </si>
  <si>
    <t>415-183</t>
  </si>
  <si>
    <t>415-191</t>
  </si>
  <si>
    <t>415-210</t>
  </si>
  <si>
    <t>415-300</t>
  </si>
  <si>
    <t>415-315</t>
  </si>
  <si>
    <t>415-456</t>
  </si>
  <si>
    <t>Wages</t>
  </si>
  <si>
    <t>Uniforms</t>
  </si>
  <si>
    <t>Training</t>
  </si>
  <si>
    <t xml:space="preserve">TOTAL Dispatch </t>
  </si>
  <si>
    <t>419 School Crossing Guards</t>
  </si>
  <si>
    <t>419-115</t>
  </si>
  <si>
    <t>419-161</t>
  </si>
  <si>
    <t>419-191</t>
  </si>
  <si>
    <t>419-200</t>
  </si>
  <si>
    <t>419-300</t>
  </si>
  <si>
    <t>419-356</t>
  </si>
  <si>
    <t>419-357</t>
  </si>
  <si>
    <t>Safety Supplies</t>
  </si>
  <si>
    <t>Liability Insurance</t>
  </si>
  <si>
    <t>Life Insurance</t>
  </si>
  <si>
    <t>TOTAL School Crossing Guards</t>
  </si>
  <si>
    <t>430 Public Works</t>
  </si>
  <si>
    <t>430-110</t>
  </si>
  <si>
    <t>430-115</t>
  </si>
  <si>
    <t>430-156</t>
  </si>
  <si>
    <t>430-161</t>
  </si>
  <si>
    <t>430-183</t>
  </si>
  <si>
    <t>430-191</t>
  </si>
  <si>
    <t>430-200</t>
  </si>
  <si>
    <t>430-222</t>
  </si>
  <si>
    <t>430-231</t>
  </si>
  <si>
    <t>430-244</t>
  </si>
  <si>
    <t>430-246</t>
  </si>
  <si>
    <t>430-251</t>
  </si>
  <si>
    <t>430-261</t>
  </si>
  <si>
    <t>430-300</t>
  </si>
  <si>
    <t>430-374</t>
  </si>
  <si>
    <t>430-384</t>
  </si>
  <si>
    <t>430-455</t>
  </si>
  <si>
    <t>430-456</t>
  </si>
  <si>
    <t>430-711</t>
  </si>
  <si>
    <t>430-712</t>
  </si>
  <si>
    <t>Wages-PT</t>
  </si>
  <si>
    <t>Supplies</t>
  </si>
  <si>
    <t>Chemical Supplies</t>
  </si>
  <si>
    <t>Storm Sewer Repair</t>
  </si>
  <si>
    <t>Snow Removal Supplies</t>
  </si>
  <si>
    <t>Street Signs/Paint</t>
  </si>
  <si>
    <t>Equipment Rental</t>
  </si>
  <si>
    <t>Radio Repair/Maint</t>
  </si>
  <si>
    <t>Road Reconstruction</t>
  </si>
  <si>
    <t>Paving Materials</t>
  </si>
  <si>
    <t>TOTAL Public Works</t>
  </si>
  <si>
    <t>427 Sanitation &amp; Recycling</t>
  </si>
  <si>
    <t>427-110</t>
  </si>
  <si>
    <t>427-156</t>
  </si>
  <si>
    <t>427-161</t>
  </si>
  <si>
    <t>427-163</t>
  </si>
  <si>
    <t>427-183</t>
  </si>
  <si>
    <t>427-200</t>
  </si>
  <si>
    <t>427-231</t>
  </si>
  <si>
    <t>427-251</t>
  </si>
  <si>
    <t>427-300</t>
  </si>
  <si>
    <t>427-374</t>
  </si>
  <si>
    <t>427-425</t>
  </si>
  <si>
    <t>427-426</t>
  </si>
  <si>
    <t>427-427</t>
  </si>
  <si>
    <t>Landfill Expense</t>
  </si>
  <si>
    <t>Recycling Expense</t>
  </si>
  <si>
    <t>TOTAL Sanitation &amp; Recycle</t>
  </si>
  <si>
    <t>Equip Purchase/Lease</t>
  </si>
  <si>
    <t>454 Parks &amp; Recreation</t>
  </si>
  <si>
    <t>454-110</t>
  </si>
  <si>
    <t>454-115</t>
  </si>
  <si>
    <t>454-156</t>
  </si>
  <si>
    <t>454-161</t>
  </si>
  <si>
    <t>454-183</t>
  </si>
  <si>
    <t>454-200</t>
  </si>
  <si>
    <t>454-231</t>
  </si>
  <si>
    <t>454-251</t>
  </si>
  <si>
    <t>454-300</t>
  </si>
  <si>
    <t>454-371</t>
  </si>
  <si>
    <t>454-374</t>
  </si>
  <si>
    <t>454-455</t>
  </si>
  <si>
    <t>454-540</t>
  </si>
  <si>
    <t>454-550</t>
  </si>
  <si>
    <t>Grounds Maintenance</t>
  </si>
  <si>
    <t xml:space="preserve">Equipment </t>
  </si>
  <si>
    <t>Park Activities/Programs</t>
  </si>
  <si>
    <t>Grants/Subsidies</t>
  </si>
  <si>
    <t>Special Events</t>
  </si>
  <si>
    <t>TOTAL Parks &amp; Recreation</t>
  </si>
  <si>
    <t>471 Debt Service</t>
  </si>
  <si>
    <t>471-004</t>
  </si>
  <si>
    <t>471-006</t>
  </si>
  <si>
    <t>Principal Bond Issue</t>
  </si>
  <si>
    <t>Admin Fee- Bond Issue</t>
  </si>
  <si>
    <t>TOTAL Debt Service</t>
  </si>
  <si>
    <t>472 Debt Service/Interest</t>
  </si>
  <si>
    <t>472-011</t>
  </si>
  <si>
    <t>472-014</t>
  </si>
  <si>
    <t>Interest- Tax Anticipation</t>
  </si>
  <si>
    <t>Interest- Bond Issue</t>
  </si>
  <si>
    <t>TOTAL Debt Service/Interest</t>
  </si>
  <si>
    <t>491 Other Financial Uses</t>
  </si>
  <si>
    <t>491-000</t>
  </si>
  <si>
    <t>491-010</t>
  </si>
  <si>
    <t>491-020</t>
  </si>
  <si>
    <t>Act 77 Program</t>
  </si>
  <si>
    <t>Refunds/Reimbursements</t>
  </si>
  <si>
    <t>RAD 25% Payment</t>
  </si>
  <si>
    <t>TOTAL Other Financial Uses</t>
  </si>
  <si>
    <t>492 Pension Plans</t>
  </si>
  <si>
    <t>492-060</t>
  </si>
  <si>
    <t>492-065</t>
  </si>
  <si>
    <t>Police Pension Plan</t>
  </si>
  <si>
    <t>Employee Pension Plan</t>
  </si>
  <si>
    <t>TOTAL Pension Plans</t>
  </si>
  <si>
    <t>486 Insurance</t>
  </si>
  <si>
    <t>486-351</t>
  </si>
  <si>
    <t>486-352</t>
  </si>
  <si>
    <t>486-353</t>
  </si>
  <si>
    <t>486-355</t>
  </si>
  <si>
    <t>486-356</t>
  </si>
  <si>
    <t>486-358</t>
  </si>
  <si>
    <t>486-359</t>
  </si>
  <si>
    <t>486-360</t>
  </si>
  <si>
    <t>Property</t>
  </si>
  <si>
    <t>Liability</t>
  </si>
  <si>
    <t>Bonds/WC</t>
  </si>
  <si>
    <t>Vehicles</t>
  </si>
  <si>
    <t>Police Professional</t>
  </si>
  <si>
    <t>Umbrella</t>
  </si>
  <si>
    <t>Public Officials</t>
  </si>
  <si>
    <t>Policy Deductibles</t>
  </si>
  <si>
    <t xml:space="preserve">TOTAL Insurance </t>
  </si>
  <si>
    <t>487 Employee Benefits</t>
  </si>
  <si>
    <t>487-170</t>
  </si>
  <si>
    <t>487-190</t>
  </si>
  <si>
    <t>Sick Pay Sell Back</t>
  </si>
  <si>
    <t>Retiree Benefits</t>
  </si>
  <si>
    <t>TOTAL Employee Benefits</t>
  </si>
  <si>
    <t>487-163</t>
  </si>
  <si>
    <t>Umemployment Comp</t>
  </si>
  <si>
    <t>Bus Stop Advertising</t>
  </si>
  <si>
    <t>399 Iterfund Transfers</t>
  </si>
  <si>
    <t>399-100</t>
  </si>
  <si>
    <t>Total Iterfund Transfers</t>
  </si>
  <si>
    <t>TOTAL EXPENDITURES</t>
  </si>
  <si>
    <t>Public Notices</t>
  </si>
  <si>
    <t xml:space="preserve">Proposed Date for Adoption Final Budget and Millege Tax Resolution </t>
  </si>
  <si>
    <t>Public Hearing for Budget</t>
  </si>
  <si>
    <t xml:space="preserve">The following pages contain a summary of Revenues and Expenses and a Detailed version of the proposed budget by Department </t>
  </si>
  <si>
    <t>and Line Item.</t>
  </si>
  <si>
    <t>Breakdown of Expenditures</t>
  </si>
  <si>
    <t xml:space="preserve">Breakdown of Expenditures </t>
  </si>
  <si>
    <t xml:space="preserve">Expenses </t>
  </si>
  <si>
    <t>Percent of Budget</t>
  </si>
  <si>
    <t>Admin</t>
  </si>
  <si>
    <t>Tax Office</t>
  </si>
  <si>
    <t>Buildings</t>
  </si>
  <si>
    <t>Disbatch</t>
  </si>
  <si>
    <t>School Guards</t>
  </si>
  <si>
    <t>Sanitary</t>
  </si>
  <si>
    <t>Park &amp; Recreation</t>
  </si>
  <si>
    <t>Fire</t>
  </si>
  <si>
    <t>Debit Service</t>
  </si>
  <si>
    <t>Total Expenses</t>
  </si>
  <si>
    <t>Community Develop</t>
  </si>
  <si>
    <t xml:space="preserve">Legal Notices </t>
  </si>
  <si>
    <t xml:space="preserve">General Fund Revenue Narrative </t>
  </si>
  <si>
    <t>REVENUE AND EXPENDITURE SUMMARIES</t>
  </si>
  <si>
    <t xml:space="preserve">GENERAL FUND REVENUE AND EXPENDITURE DETAILS </t>
  </si>
  <si>
    <t>12-16</t>
  </si>
  <si>
    <t>17-30</t>
  </si>
  <si>
    <t xml:space="preserve">Summaries:  </t>
  </si>
  <si>
    <t xml:space="preserve">Details:  </t>
  </si>
  <si>
    <t>2016 Budget</t>
  </si>
  <si>
    <t>2017 BUDGET</t>
  </si>
  <si>
    <t>359-200</t>
  </si>
  <si>
    <t>PIA Pilot</t>
  </si>
  <si>
    <t>409-317</t>
  </si>
  <si>
    <t>Taxes</t>
  </si>
  <si>
    <t>409-367</t>
  </si>
  <si>
    <t>409-373 &amp;374</t>
  </si>
  <si>
    <t>409-455</t>
  </si>
  <si>
    <t>Sewage</t>
  </si>
  <si>
    <t>Contracted Svc</t>
  </si>
  <si>
    <t>Bldg/Eqp Reapir &amp; Maint</t>
  </si>
  <si>
    <t>471-005</t>
  </si>
  <si>
    <t>Principal - Penn Vest</t>
  </si>
  <si>
    <t>472-015</t>
  </si>
  <si>
    <t>Interset- Penn Vest</t>
  </si>
  <si>
    <t>487-156</t>
  </si>
  <si>
    <t>487-158</t>
  </si>
  <si>
    <t>Medical/Hospitalization</t>
  </si>
  <si>
    <t>Grant</t>
  </si>
  <si>
    <t>430-713</t>
  </si>
  <si>
    <t>The Borough’s two main sources of Revenue are Real Estate Tax Collection and Act 511 Taxes, no major changes are expected in 2017.</t>
  </si>
  <si>
    <t xml:space="preserve">More than 50% of the Borough's revenue comes from Real Estate Tax collection.  </t>
  </si>
  <si>
    <t>Real Estate Information</t>
  </si>
  <si>
    <t>Certified Value as of 1/15/2016</t>
  </si>
  <si>
    <t>Taxable Value</t>
  </si>
  <si>
    <t>Exempt Value</t>
  </si>
  <si>
    <t>PURTA Value</t>
  </si>
  <si>
    <t>All Real Estate</t>
  </si>
  <si>
    <t xml:space="preserve">business hours of 9:00 A.M. to 4:00 P.M., Monday through Friday, in the Managers Office, located at 1020 Lebanon Road, </t>
  </si>
  <si>
    <t xml:space="preserve">West Mifflin, PA 15122.  A Public Hearing regarding the Proposed Budget will be held on Wednesday, </t>
  </si>
  <si>
    <t>place you are invited to attend and take such part as you see fit.</t>
  </si>
  <si>
    <t>492-66</t>
  </si>
  <si>
    <t>457 Match</t>
  </si>
  <si>
    <t>Proposed 2018 Budget</t>
  </si>
  <si>
    <t>2018 PROPOSED BUDGET</t>
  </si>
  <si>
    <t xml:space="preserve">2018 Budget Effective </t>
  </si>
  <si>
    <t>2018 BUDGET MEETING</t>
  </si>
  <si>
    <t>2017 Budget</t>
  </si>
  <si>
    <t xml:space="preserve">As required by Borough Code, the following is a balanced 2018 Budget Proposal submitted to Borough Council and the Mayor for </t>
  </si>
  <si>
    <t>consideration, by the Borough Manager and now available for Public Inspection as of November 1, 2017.</t>
  </si>
  <si>
    <t xml:space="preserve">NOTICE IS HEREBY GIVEN THAT the 2018 Proposed Budget is available for public inspection during regular  </t>
  </si>
  <si>
    <t xml:space="preserve">November 15, 2017 at 6:30P.M. in Council Chambers at the West Mifflin Borough Building.  At said time and </t>
  </si>
  <si>
    <t>364-500</t>
  </si>
  <si>
    <t>TV Recycling Tag</t>
  </si>
  <si>
    <t>392 Iterfund Transfers</t>
  </si>
  <si>
    <t>392-500</t>
  </si>
  <si>
    <t>Federal Forfeiture</t>
  </si>
  <si>
    <t>Reserve/Capital Projects</t>
  </si>
  <si>
    <t xml:space="preserve">The Proposed Budget Revenues and Expenses are $15,340,509.   </t>
  </si>
  <si>
    <t xml:space="preserve">Business Privilege Tax Current &amp; Delinquent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</si>
</sst>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#,##0.000000000000_);\(#,##0.000000000000\)"/>
    <numFmt numFmtId="166" formatCode="#,##0.00000000000_);\(#,##0.00000000000\)"/>
    <numFmt numFmtId="167" formatCode="&quot;$&quot;#,##0"/>
    <numFmt numFmtId="168" formatCode="#,##0.00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Albertus MT Lt"/>
    </font>
    <font>
      <sz val="36"/>
      <color theme="1"/>
      <name val="Albertus MT Lt"/>
    </font>
    <font>
      <sz val="20"/>
      <color theme="1"/>
      <name val="Albertus MT Lt"/>
    </font>
    <font>
      <sz val="14"/>
      <color theme="1"/>
      <name val="Albertus MT Lt"/>
    </font>
    <font>
      <sz val="12"/>
      <color theme="1"/>
      <name val="Albertus MT Lt"/>
    </font>
    <font>
      <sz val="12"/>
      <color rgb="FF333333"/>
      <name val="Albertus MT Lt"/>
    </font>
    <font>
      <b/>
      <sz val="10"/>
      <color theme="1"/>
      <name val="Albertus MT Lt"/>
    </font>
    <font>
      <sz val="10"/>
      <color theme="1"/>
      <name val="Albertus MT Lt"/>
    </font>
    <font>
      <b/>
      <sz val="11"/>
      <color theme="1"/>
      <name val="Albertus MT Lt"/>
    </font>
    <font>
      <b/>
      <u/>
      <sz val="11"/>
      <color theme="1"/>
      <name val="Albertus MT Lt"/>
    </font>
    <font>
      <b/>
      <sz val="11"/>
      <name val="Albertus MT Lt"/>
    </font>
    <font>
      <b/>
      <u/>
      <sz val="11"/>
      <name val="Albertus MT Lt"/>
    </font>
    <font>
      <sz val="11"/>
      <name val="Albertus MT Lt"/>
    </font>
    <font>
      <b/>
      <sz val="12"/>
      <color theme="1"/>
      <name val="Albertus MT Lt"/>
    </font>
    <font>
      <b/>
      <sz val="28"/>
      <color theme="1"/>
      <name val="Albertus MT Lt"/>
    </font>
    <font>
      <sz val="24"/>
      <color theme="1"/>
      <name val="Albertus MT Lt"/>
    </font>
    <font>
      <sz val="11"/>
      <color theme="1"/>
      <name val="Calibri"/>
      <family val="2"/>
      <scheme val="minor"/>
    </font>
    <font>
      <u/>
      <sz val="11"/>
      <color theme="1"/>
      <name val="Albertus MT Lt"/>
    </font>
    <font>
      <i/>
      <sz val="11"/>
      <color theme="1"/>
      <name val="Albertus MT Lt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7" fillId="0" borderId="0" applyFont="0" applyFill="0" applyBorder="0" applyAlignment="0" applyProtection="0"/>
  </cellStyleXfs>
  <cellXfs count="1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5" fillId="0" borderId="10" xfId="0" applyFont="1" applyBorder="1"/>
    <xf numFmtId="0" fontId="5" fillId="0" borderId="10" xfId="0" applyFont="1" applyBorder="1" applyAlignment="1">
      <alignment horizontal="right"/>
    </xf>
    <xf numFmtId="0" fontId="5" fillId="0" borderId="0" xfId="0" applyFont="1"/>
    <xf numFmtId="0" fontId="5" fillId="0" borderId="0" xfId="0" applyFont="1" applyBorder="1"/>
    <xf numFmtId="0" fontId="5" fillId="0" borderId="9" xfId="0" applyFont="1" applyBorder="1"/>
    <xf numFmtId="0" fontId="5" fillId="0" borderId="0" xfId="0" applyFont="1" applyAlignment="1">
      <alignment horizontal="left"/>
    </xf>
    <xf numFmtId="0" fontId="5" fillId="0" borderId="9" xfId="0" applyFont="1" applyBorder="1" applyAlignment="1">
      <alignment horizontal="right"/>
    </xf>
    <xf numFmtId="0" fontId="5" fillId="0" borderId="0" xfId="0" quotePrefix="1" applyFont="1"/>
    <xf numFmtId="15" fontId="5" fillId="0" borderId="0" xfId="0" quotePrefix="1" applyNumberFormat="1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1" fillId="0" borderId="11" xfId="0" applyFont="1" applyBorder="1"/>
    <xf numFmtId="0" fontId="1" fillId="0" borderId="0" xfId="0" applyFont="1" applyAlignment="1">
      <alignment horizontal="left"/>
    </xf>
    <xf numFmtId="37" fontId="8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8" fillId="0" borderId="0" xfId="0" applyFont="1"/>
    <xf numFmtId="0" fontId="9" fillId="0" borderId="11" xfId="0" applyFont="1" applyBorder="1"/>
    <xf numFmtId="37" fontId="7" fillId="0" borderId="11" xfId="0" applyNumberFormat="1" applyFont="1" applyBorder="1"/>
    <xf numFmtId="0" fontId="9" fillId="0" borderId="0" xfId="0" applyFont="1" applyBorder="1"/>
    <xf numFmtId="0" fontId="9" fillId="0" borderId="0" xfId="0" applyFont="1"/>
    <xf numFmtId="0" fontId="7" fillId="2" borderId="11" xfId="0" applyFont="1" applyFill="1" applyBorder="1" applyAlignment="1">
      <alignment vertical="center" wrapText="1"/>
    </xf>
    <xf numFmtId="0" fontId="1" fillId="2" borderId="11" xfId="0" applyFont="1" applyFill="1" applyBorder="1"/>
    <xf numFmtId="0" fontId="1" fillId="2" borderId="11" xfId="0" applyFont="1" applyFill="1" applyBorder="1" applyAlignment="1">
      <alignment wrapText="1"/>
    </xf>
    <xf numFmtId="15" fontId="3" fillId="0" borderId="0" xfId="0" quotePrefix="1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37" fontId="1" fillId="0" borderId="0" xfId="0" applyNumberFormat="1" applyFont="1"/>
    <xf numFmtId="0" fontId="1" fillId="0" borderId="13" xfId="0" applyFont="1" applyBorder="1"/>
    <xf numFmtId="37" fontId="1" fillId="0" borderId="13" xfId="0" applyNumberFormat="1" applyFont="1" applyBorder="1"/>
    <xf numFmtId="0" fontId="9" fillId="0" borderId="14" xfId="0" applyFont="1" applyBorder="1"/>
    <xf numFmtId="0" fontId="1" fillId="0" borderId="14" xfId="0" applyFon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5" fontId="3" fillId="0" borderId="5" xfId="0" quotePrefix="1" applyNumberFormat="1" applyFont="1" applyBorder="1" applyAlignment="1">
      <alignment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9" fillId="0" borderId="0" xfId="0" applyFont="1" applyAlignment="1"/>
    <xf numFmtId="37" fontId="9" fillId="0" borderId="11" xfId="0" applyNumberFormat="1" applyFont="1" applyBorder="1"/>
    <xf numFmtId="0" fontId="9" fillId="3" borderId="0" xfId="0" applyFont="1" applyFill="1"/>
    <xf numFmtId="37" fontId="9" fillId="3" borderId="0" xfId="0" applyNumberFormat="1" applyFont="1" applyFill="1"/>
    <xf numFmtId="0" fontId="10" fillId="0" borderId="0" xfId="0" applyFont="1"/>
    <xf numFmtId="3" fontId="8" fillId="0" borderId="0" xfId="0" applyNumberFormat="1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10" fontId="12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left"/>
    </xf>
    <xf numFmtId="3" fontId="11" fillId="0" borderId="0" xfId="0" applyNumberFormat="1" applyFont="1"/>
    <xf numFmtId="10" fontId="11" fillId="0" borderId="0" xfId="0" applyNumberFormat="1" applyFont="1"/>
    <xf numFmtId="0" fontId="11" fillId="0" borderId="0" xfId="0" applyFont="1" applyAlignment="1">
      <alignment horizontal="right"/>
    </xf>
    <xf numFmtId="10" fontId="13" fillId="0" borderId="0" xfId="0" applyNumberFormat="1" applyFont="1"/>
    <xf numFmtId="3" fontId="11" fillId="0" borderId="0" xfId="0" applyNumberFormat="1" applyFont="1" applyBorder="1"/>
    <xf numFmtId="0" fontId="14" fillId="0" borderId="0" xfId="0" applyFont="1"/>
    <xf numFmtId="16" fontId="5" fillId="0" borderId="0" xfId="0" quotePrefix="1" applyNumberFormat="1" applyFont="1" applyAlignment="1">
      <alignment horizontal="left"/>
    </xf>
    <xf numFmtId="0" fontId="5" fillId="0" borderId="0" xfId="0" quotePrefix="1" applyFont="1" applyAlignment="1">
      <alignment horizontal="left"/>
    </xf>
    <xf numFmtId="3" fontId="1" fillId="0" borderId="0" xfId="0" applyNumberFormat="1" applyFont="1"/>
    <xf numFmtId="39" fontId="1" fillId="0" borderId="0" xfId="0" applyNumberFormat="1" applyFont="1"/>
    <xf numFmtId="165" fontId="1" fillId="0" borderId="0" xfId="0" applyNumberFormat="1" applyFont="1"/>
    <xf numFmtId="164" fontId="1" fillId="0" borderId="0" xfId="1" applyFont="1"/>
    <xf numFmtId="0" fontId="1" fillId="0" borderId="0" xfId="0" applyFont="1" applyAlignment="1"/>
    <xf numFmtId="166" fontId="1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right"/>
    </xf>
    <xf numFmtId="3" fontId="1" fillId="0" borderId="2" xfId="0" applyNumberFormat="1" applyFont="1" applyBorder="1"/>
    <xf numFmtId="3" fontId="1" fillId="0" borderId="0" xfId="0" applyNumberFormat="1" applyFont="1" applyBorder="1"/>
    <xf numFmtId="3" fontId="2" fillId="0" borderId="0" xfId="0" applyNumberFormat="1" applyFont="1" applyBorder="1" applyAlignment="1">
      <alignment vertical="center"/>
    </xf>
    <xf numFmtId="3" fontId="3" fillId="0" borderId="0" xfId="0" quotePrefix="1" applyNumberFormat="1" applyFont="1" applyBorder="1" applyAlignment="1">
      <alignment vertical="center"/>
    </xf>
    <xf numFmtId="3" fontId="1" fillId="0" borderId="7" xfId="0" applyNumberFormat="1" applyFont="1" applyBorder="1"/>
    <xf numFmtId="3" fontId="4" fillId="0" borderId="0" xfId="0" applyNumberFormat="1" applyFont="1" applyBorder="1"/>
    <xf numFmtId="3" fontId="5" fillId="0" borderId="10" xfId="0" applyNumberFormat="1" applyFont="1" applyBorder="1"/>
    <xf numFmtId="3" fontId="5" fillId="0" borderId="0" xfId="0" applyNumberFormat="1" applyFont="1"/>
    <xf numFmtId="3" fontId="5" fillId="0" borderId="0" xfId="0" applyNumberFormat="1" applyFont="1" applyAlignment="1">
      <alignment horizontal="left"/>
    </xf>
    <xf numFmtId="3" fontId="5" fillId="0" borderId="0" xfId="0" quotePrefix="1" applyNumberFormat="1" applyFont="1" applyAlignment="1">
      <alignment horizontal="left"/>
    </xf>
    <xf numFmtId="3" fontId="1" fillId="0" borderId="14" xfId="0" applyNumberFormat="1" applyFont="1" applyBorder="1"/>
    <xf numFmtId="3" fontId="1" fillId="2" borderId="11" xfId="0" applyNumberFormat="1" applyFont="1" applyFill="1" applyBorder="1" applyAlignment="1">
      <alignment wrapText="1"/>
    </xf>
    <xf numFmtId="3" fontId="9" fillId="0" borderId="11" xfId="0" applyNumberFormat="1" applyFont="1" applyBorder="1"/>
    <xf numFmtId="3" fontId="7" fillId="0" borderId="11" xfId="0" applyNumberFormat="1" applyFont="1" applyBorder="1"/>
    <xf numFmtId="3" fontId="1" fillId="0" borderId="13" xfId="0" applyNumberFormat="1" applyFont="1" applyBorder="1"/>
    <xf numFmtId="0" fontId="18" fillId="0" borderId="0" xfId="0" applyFont="1"/>
    <xf numFmtId="167" fontId="1" fillId="0" borderId="0" xfId="0" applyNumberFormat="1" applyFont="1"/>
    <xf numFmtId="3" fontId="18" fillId="0" borderId="0" xfId="0" applyNumberFormat="1" applyFont="1"/>
    <xf numFmtId="0" fontId="7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168" fontId="1" fillId="0" borderId="0" xfId="0" applyNumberFormat="1" applyFont="1"/>
    <xf numFmtId="3" fontId="5" fillId="0" borderId="0" xfId="0" applyNumberFormat="1" applyFont="1" applyBorder="1"/>
    <xf numFmtId="0" fontId="19" fillId="0" borderId="0" xfId="0" applyFont="1"/>
    <xf numFmtId="3" fontId="19" fillId="0" borderId="0" xfId="0" applyNumberFormat="1" applyFont="1"/>
    <xf numFmtId="37" fontId="7" fillId="0" borderId="0" xfId="0" applyNumberFormat="1" applyFont="1" applyBorder="1"/>
    <xf numFmtId="14" fontId="5" fillId="0" borderId="0" xfId="0" quotePrefix="1" applyNumberFormat="1" applyFont="1"/>
    <xf numFmtId="14" fontId="5" fillId="0" borderId="0" xfId="0" applyNumberFormat="1" applyFont="1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5" fontId="3" fillId="0" borderId="0" xfId="0" quotePrefix="1" applyNumberFormat="1" applyFont="1" applyBorder="1" applyAlignment="1">
      <alignment horizontal="center" vertical="center"/>
    </xf>
    <xf numFmtId="0" fontId="3" fillId="0" borderId="0" xfId="0" quotePrefix="1" applyNumberFormat="1" applyFont="1" applyBorder="1" applyAlignment="1">
      <alignment horizontal="center" vertical="center"/>
    </xf>
    <xf numFmtId="0" fontId="3" fillId="0" borderId="5" xfId="0" quotePrefix="1" applyNumberFormat="1" applyFont="1" applyBorder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7" fillId="2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9" fillId="3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1474291734848"/>
          <c:y val="0.009803921568627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81993769470405"/>
          <c:y val="0.162673478075777"/>
          <c:w val="0.748785046728972"/>
          <c:h val="0.818595146871009"/>
        </c:manualLayout>
      </c:layout>
      <c:pieChart>
        <c:varyColors val="1"/>
        <c:ser>
          <c:idx val="0"/>
          <c:order val="0"/>
          <c:tx>
            <c:strRef>
              <c:f>'[1]Pie Chart 3'!$B$5</c:f>
              <c:strCache>
                <c:ptCount val="1"/>
                <c:pt idx="0">
                  <c:v>Expenses 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4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0"/>
              <c:layout>
                <c:manualLayout>
                  <c:x val="-0.0108015061201462"/>
                  <c:y val="-0.030727175700547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447062575122035"/>
                  <c:y val="-0.05241705782627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124019059533446"/>
                  <c:y val="-0.017226415162834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102319152551974"/>
                  <c:y val="-0.054992296003485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090061937351289"/>
                  <c:y val="-0.067162704247031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179252459096819"/>
                  <c:y val="-0.023985798455691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0654152-F464-4834-B1B4-F97F50D052AB}" type="CATEGORYNAME">
                      <a:rPr lang="en-US" sz="1000">
                        <a:solidFill>
                          <a:schemeClr val="bg1"/>
                        </a:solidFill>
                      </a:rPr>
                      <a:pPr>
                        <a:defRPr sz="1000" b="0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[CATEGORY NAME]</a:t>
                    </a:fld>
                    <a:r>
                      <a:rPr lang="en-US" sz="1000">
                        <a:solidFill>
                          <a:schemeClr val="bg1"/>
                        </a:solidFill>
                      </a:rPr>
                      <a:t>
</a:t>
                    </a:r>
                    <a:fld id="{7360017A-4700-437B-95E6-E5DBE8F1C59B}" type="PERCENTAGE">
                      <a:rPr lang="en-US" sz="1000">
                        <a:solidFill>
                          <a:schemeClr val="bg1"/>
                        </a:solidFill>
                      </a:rPr>
                      <a:pPr>
                        <a:defRPr sz="1000" b="0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[PERCENTAGE]</a:t>
                    </a:fld>
                    <a:endParaRPr lang="en-US" sz="1000">
                      <a:solidFill>
                        <a:schemeClr val="bg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7"/>
              <c:layout>
                <c:manualLayout>
                  <c:x val="0.0528486275664139"/>
                  <c:y val="0.11642384324600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0.00655707245227426"/>
                  <c:y val="0.0025515636456374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Public Works</a:t>
                    </a:r>
                    <a:r>
                      <a:rPr lang="en-US" baseline="0"/>
                      <a:t>
</a:t>
                    </a:r>
                    <a:fld id="{8E0AAFD4-9CF3-4EC0-9F51-F2D2D925FAE8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9"/>
              <c:layout>
                <c:manualLayout>
                  <c:x val="0.101016711040616"/>
                  <c:y val="-0.08511077815677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0.0371644479691837"/>
                  <c:y val="-0.04393892059039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-0.018331248313587"/>
                  <c:y val="-0.048924174934564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>
                <c:manualLayout>
                  <c:x val="-0.125239777270832"/>
                  <c:y val="0.057889153897256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-0.123678833370128"/>
                  <c:y val="-0.0069565785604600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"/>
              <c:layout>
                <c:manualLayout>
                  <c:x val="-0.006293321248513"/>
                  <c:y val="-0.021094977196291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"/>
              <c:layout>
                <c:manualLayout>
                  <c:x val="-0.0545733068413177"/>
                  <c:y val="-0.073193568646242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'[1]Pie Chart 3'!$A$6:$A$23</c:f>
              <c:strCache>
                <c:ptCount val="18"/>
                <c:pt idx="0">
                  <c:v>_x0007_Council</c:v>
                </c:pt>
                <c:pt idx="1">
                  <c:v>_x0005_Admin</c:v>
                </c:pt>
                <c:pt idx="2">
                  <c:v>
Tax Office</c:v>
                </c:pt>
                <c:pt idx="3">
                  <c:v>	Buildings</c:v>
                </c:pt>
                <c:pt idx="4">
                  <c:v>_x0006_Police</c:v>
                </c:pt>
                <c:pt idx="5">
                  <c:v>_x0015_Community Development</c:v>
                </c:pt>
                <c:pt idx="6">
                  <c:v>_x0008_Disbatch</c:v>
                </c:pt>
                <c:pt idx="7">
                  <c:v>_x000d_School Guards</c:v>
                </c:pt>
                <c:pt idx="8">
                  <c:v>_x000b_Street Dept</c:v>
                </c:pt>
                <c:pt idx="9">
                  <c:v>_x0008_Sanitary</c:v>
                </c:pt>
                <c:pt idx="10">
                  <c:v>_x0011_Park &amp; Recreation</c:v>
                </c:pt>
                <c:pt idx="11">
                  <c:v>_x0004_Fire</c:v>
                </c:pt>
                <c:pt idx="12">
                  <c:v>_x0003_EMS</c:v>
                </c:pt>
                <c:pt idx="13">
                  <c:v>_x000d_Debit Service</c:v>
                </c:pt>
                <c:pt idx="14">
                  <c:v>_x0007_Pension</c:v>
                </c:pt>
                <c:pt idx="15">
                  <c:v>_x0014_Other Financial Uses</c:v>
                </c:pt>
                <c:pt idx="16">
                  <c:v>_x0011_Employee Benefits</c:v>
                </c:pt>
                <c:pt idx="17">
                  <c:v>	Insurance</c:v>
                </c:pt>
              </c:strCache>
            </c:strRef>
          </c:cat>
          <c:val>
            <c:numRef>
              <c:f>'[1]Pie Chart 3'!$B$6:$B$23</c:f>
              <c:numCache>
                <c:formatCode>General</c:formatCode>
                <c:ptCount val="18"/>
                <c:pt idx="0">
                  <c:v>250275.0</c:v>
                </c:pt>
                <c:pt idx="1">
                  <c:v>359794.0</c:v>
                </c:pt>
                <c:pt idx="2">
                  <c:v>111907.0</c:v>
                </c:pt>
                <c:pt idx="3">
                  <c:v>324661.0</c:v>
                </c:pt>
                <c:pt idx="4">
                  <c:v>4.649804E6</c:v>
                </c:pt>
                <c:pt idx="5">
                  <c:v>309130.0</c:v>
                </c:pt>
                <c:pt idx="6">
                  <c:v>380758.0</c:v>
                </c:pt>
                <c:pt idx="7">
                  <c:v>225286.0</c:v>
                </c:pt>
                <c:pt idx="8">
                  <c:v>2.47568E6</c:v>
                </c:pt>
                <c:pt idx="9">
                  <c:v>1.396899E6</c:v>
                </c:pt>
                <c:pt idx="10">
                  <c:v>326011.0</c:v>
                </c:pt>
                <c:pt idx="11">
                  <c:v>758763.0</c:v>
                </c:pt>
                <c:pt idx="12">
                  <c:v>63000.0</c:v>
                </c:pt>
                <c:pt idx="13">
                  <c:v>1.642666E6</c:v>
                </c:pt>
                <c:pt idx="14">
                  <c:v>308521.0</c:v>
                </c:pt>
                <c:pt idx="15">
                  <c:v>155500.0</c:v>
                </c:pt>
                <c:pt idx="16">
                  <c:v>229000.0</c:v>
                </c:pt>
                <c:pt idx="17">
                  <c:v>709462.0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66674</xdr:colOff>
      <xdr:row>297</xdr:row>
      <xdr:rowOff>142874</xdr:rowOff>
    </xdr:from>
    <xdr:to>
      <xdr:col>12</xdr:col>
      <xdr:colOff>0</xdr:colOff>
      <xdr:row>324</xdr:row>
      <xdr:rowOff>144779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vised%202016%20budge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udget"/>
      <sheetName val="Pie Chart 3"/>
      <sheetName val="Bond Summary"/>
      <sheetName val="Budget vs Actual "/>
      <sheetName val="Sheet2"/>
      <sheetName val="Sheet3"/>
      <sheetName val="Administration_Salary"/>
      <sheetName val="PW Salary_2015"/>
      <sheetName val="Police Salary_2015"/>
      <sheetName val="Pie Chart "/>
      <sheetName val="Pie Chart 2"/>
      <sheetName val="Sheet1"/>
      <sheetName val="Police Salary 2015"/>
      <sheetName val="PW Salary 2015"/>
      <sheetName val="Administration Salary "/>
    </sheetNames>
    <sheetDataSet>
      <sheetData sheetId="0"/>
      <sheetData sheetId="1">
        <row r="5">
          <cell r="B5" t="str">
            <v xml:space="preserve">Expenses </v>
          </cell>
        </row>
        <row r="6">
          <cell r="A6" t="str">
            <v>Council</v>
          </cell>
          <cell r="B6">
            <v>250275</v>
          </cell>
        </row>
        <row r="7">
          <cell r="A7" t="str">
            <v>Admin</v>
          </cell>
          <cell r="B7">
            <v>359794</v>
          </cell>
        </row>
        <row r="8">
          <cell r="A8" t="str">
            <v>Tax Office</v>
          </cell>
          <cell r="B8">
            <v>111907</v>
          </cell>
        </row>
        <row r="9">
          <cell r="A9" t="str">
            <v>Buildings</v>
          </cell>
          <cell r="B9">
            <v>324661</v>
          </cell>
        </row>
        <row r="10">
          <cell r="A10" t="str">
            <v>Police</v>
          </cell>
          <cell r="B10">
            <v>4649804</v>
          </cell>
        </row>
        <row r="11">
          <cell r="A11" t="str">
            <v>Community Development</v>
          </cell>
          <cell r="B11">
            <v>309130</v>
          </cell>
        </row>
        <row r="12">
          <cell r="A12" t="str">
            <v>Disbatch</v>
          </cell>
          <cell r="B12">
            <v>380758</v>
          </cell>
        </row>
        <row r="13">
          <cell r="A13" t="str">
            <v>School Guards</v>
          </cell>
          <cell r="B13">
            <v>225286</v>
          </cell>
        </row>
        <row r="14">
          <cell r="A14" t="str">
            <v>Street Dept</v>
          </cell>
          <cell r="B14">
            <v>2475680</v>
          </cell>
        </row>
        <row r="15">
          <cell r="A15" t="str">
            <v>Sanitary</v>
          </cell>
          <cell r="B15">
            <v>1396899</v>
          </cell>
        </row>
        <row r="16">
          <cell r="A16" t="str">
            <v>Park &amp; Recreation</v>
          </cell>
          <cell r="B16">
            <v>326011</v>
          </cell>
        </row>
        <row r="17">
          <cell r="A17" t="str">
            <v>Fire</v>
          </cell>
          <cell r="B17">
            <v>758763</v>
          </cell>
        </row>
        <row r="18">
          <cell r="A18" t="str">
            <v>EMS</v>
          </cell>
          <cell r="B18">
            <v>63000</v>
          </cell>
        </row>
        <row r="19">
          <cell r="A19" t="str">
            <v>Debit Service</v>
          </cell>
          <cell r="B19">
            <v>1642666</v>
          </cell>
        </row>
        <row r="20">
          <cell r="A20" t="str">
            <v>Pension</v>
          </cell>
          <cell r="B20">
            <v>308521</v>
          </cell>
        </row>
        <row r="21">
          <cell r="A21" t="str">
            <v>Other Financial Uses</v>
          </cell>
          <cell r="B21">
            <v>155500</v>
          </cell>
        </row>
        <row r="22">
          <cell r="A22" t="str">
            <v>Employee Benefits</v>
          </cell>
          <cell r="B22">
            <v>229000</v>
          </cell>
        </row>
        <row r="23">
          <cell r="A23" t="str">
            <v>Insurance</v>
          </cell>
          <cell r="B23">
            <v>709462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3"/>
  <sheetViews>
    <sheetView tabSelected="1" view="pageLayout" topLeftCell="A360" workbookViewId="0">
      <selection activeCell="A360" sqref="A360:XFD360"/>
    </sheetView>
  </sheetViews>
  <sheetFormatPr baseColWidth="10" defaultColWidth="9.1640625" defaultRowHeight="15" x14ac:dyDescent="0"/>
  <cols>
    <col min="1" max="2" width="9.1640625" style="4"/>
    <col min="3" max="3" width="13.1640625" style="4" customWidth="1"/>
    <col min="4" max="4" width="16.33203125" style="4" customWidth="1"/>
    <col min="5" max="5" width="3.5" style="4" customWidth="1"/>
    <col min="6" max="6" width="16" style="4" customWidth="1"/>
    <col min="7" max="7" width="3.83203125" style="4" customWidth="1"/>
    <col min="8" max="8" width="15.33203125" style="4" customWidth="1"/>
    <col min="9" max="9" width="3.33203125" style="4" customWidth="1"/>
    <col min="10" max="10" width="13.5" style="66" customWidth="1"/>
    <col min="11" max="11" width="2.83203125" style="4" customWidth="1"/>
    <col min="12" max="12" width="16.6640625" style="4" customWidth="1"/>
    <col min="13" max="13" width="5.1640625" style="4" hidden="1" customWidth="1"/>
    <col min="14" max="16384" width="9.1640625" style="4"/>
  </cols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74"/>
      <c r="K1" s="2"/>
      <c r="L1" s="2"/>
      <c r="M1" s="3"/>
      <c r="N1" s="6"/>
    </row>
    <row r="2" spans="1:14">
      <c r="A2" s="5"/>
      <c r="B2" s="6"/>
      <c r="C2" s="6"/>
      <c r="D2" s="6"/>
      <c r="E2" s="6"/>
      <c r="F2" s="6"/>
      <c r="G2" s="6"/>
      <c r="H2" s="6"/>
      <c r="I2" s="6"/>
      <c r="J2" s="75"/>
      <c r="K2" s="6"/>
      <c r="L2" s="6"/>
      <c r="M2" s="7"/>
      <c r="N2" s="6"/>
    </row>
    <row r="3" spans="1:14">
      <c r="A3" s="5"/>
      <c r="B3" s="6"/>
      <c r="C3" s="6"/>
      <c r="D3" s="6"/>
      <c r="E3" s="6"/>
      <c r="F3" s="6"/>
      <c r="G3" s="6"/>
      <c r="H3" s="6"/>
      <c r="I3" s="6"/>
      <c r="J3" s="75"/>
      <c r="K3" s="6"/>
      <c r="L3" s="6"/>
      <c r="M3" s="7"/>
      <c r="N3" s="6"/>
    </row>
    <row r="4" spans="1:14" ht="15" customHeight="1">
      <c r="A4" s="101" t="s">
        <v>0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3"/>
      <c r="N4" s="6"/>
    </row>
    <row r="5" spans="1:14" ht="15" customHeight="1">
      <c r="A5" s="101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3"/>
      <c r="N5" s="36"/>
    </row>
    <row r="6" spans="1:14" ht="15" customHeight="1">
      <c r="A6" s="101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3"/>
      <c r="N6" s="36"/>
    </row>
    <row r="7" spans="1:14" ht="15" customHeight="1">
      <c r="A7" s="42"/>
      <c r="B7" s="36"/>
      <c r="C7" s="36"/>
      <c r="D7" s="36"/>
      <c r="E7" s="36"/>
      <c r="F7" s="36"/>
      <c r="G7" s="36"/>
      <c r="H7" s="36"/>
      <c r="I7" s="36"/>
      <c r="J7" s="76"/>
      <c r="K7" s="36"/>
      <c r="L7" s="36"/>
      <c r="M7" s="43"/>
      <c r="N7" s="36"/>
    </row>
    <row r="8" spans="1:14" ht="15" customHeight="1">
      <c r="A8" s="42"/>
      <c r="B8" s="36"/>
      <c r="C8" s="36"/>
      <c r="D8" s="36"/>
      <c r="E8" s="36"/>
      <c r="F8" s="36"/>
      <c r="G8" s="36"/>
      <c r="H8" s="36"/>
      <c r="I8" s="36"/>
      <c r="J8" s="76"/>
      <c r="K8" s="36"/>
      <c r="L8" s="36"/>
      <c r="M8" s="43"/>
      <c r="N8" s="36"/>
    </row>
    <row r="9" spans="1:14" ht="15" customHeight="1">
      <c r="A9" s="42"/>
      <c r="B9" s="36"/>
      <c r="C9" s="36"/>
      <c r="D9" s="36"/>
      <c r="E9" s="36"/>
      <c r="F9" s="36"/>
      <c r="G9" s="36"/>
      <c r="H9" s="36"/>
      <c r="I9" s="36"/>
      <c r="J9" s="76"/>
      <c r="K9" s="36"/>
      <c r="L9" s="36"/>
      <c r="M9" s="43"/>
      <c r="N9" s="36"/>
    </row>
    <row r="10" spans="1:14">
      <c r="A10" s="5"/>
      <c r="B10" s="6"/>
      <c r="C10" s="6"/>
      <c r="D10" s="6"/>
      <c r="E10" s="6"/>
      <c r="F10" s="6"/>
      <c r="G10" s="6"/>
      <c r="H10" s="6"/>
      <c r="I10" s="6"/>
      <c r="J10" s="75"/>
      <c r="K10" s="6"/>
      <c r="L10" s="6"/>
      <c r="M10" s="7"/>
      <c r="N10" s="6"/>
    </row>
    <row r="11" spans="1:14">
      <c r="A11" s="101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3"/>
      <c r="N11" s="6"/>
    </row>
    <row r="12" spans="1:14" ht="15" customHeight="1">
      <c r="A12" s="101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3"/>
      <c r="N12" s="36"/>
    </row>
    <row r="13" spans="1:14" ht="15" customHeight="1">
      <c r="A13" s="101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3"/>
      <c r="N13" s="36"/>
    </row>
    <row r="14" spans="1:14" ht="15" customHeight="1">
      <c r="A14" s="42"/>
      <c r="B14" s="36"/>
      <c r="C14" s="36"/>
      <c r="D14" s="36"/>
      <c r="E14" s="36"/>
      <c r="F14" s="36"/>
      <c r="G14" s="36"/>
      <c r="H14" s="36"/>
      <c r="I14" s="36"/>
      <c r="J14" s="76"/>
      <c r="K14" s="36"/>
      <c r="L14" s="36"/>
      <c r="M14" s="43"/>
      <c r="N14" s="36"/>
    </row>
    <row r="15" spans="1:14" ht="15" customHeight="1">
      <c r="A15" s="42"/>
      <c r="B15" s="36"/>
      <c r="C15" s="36"/>
      <c r="D15" s="36"/>
      <c r="E15" s="36"/>
      <c r="F15" s="36"/>
      <c r="G15" s="36"/>
      <c r="H15" s="36"/>
      <c r="I15" s="36"/>
      <c r="J15" s="76"/>
      <c r="K15" s="36"/>
      <c r="L15" s="36"/>
      <c r="M15" s="43"/>
      <c r="N15" s="36"/>
    </row>
    <row r="16" spans="1:14" ht="15" customHeight="1">
      <c r="A16" s="42"/>
      <c r="B16" s="36"/>
      <c r="C16" s="36"/>
      <c r="D16" s="36"/>
      <c r="E16" s="36"/>
      <c r="F16" s="36"/>
      <c r="G16" s="36"/>
      <c r="H16" s="36"/>
      <c r="I16" s="36"/>
      <c r="J16" s="76"/>
      <c r="K16" s="36"/>
      <c r="L16" s="36"/>
      <c r="M16" s="43"/>
      <c r="N16" s="36"/>
    </row>
    <row r="17" spans="1:14">
      <c r="A17" s="5"/>
      <c r="B17" s="6"/>
      <c r="C17" s="6"/>
      <c r="D17" s="6"/>
      <c r="E17" s="6"/>
      <c r="F17" s="6"/>
      <c r="G17" s="6"/>
      <c r="H17" s="6"/>
      <c r="I17" s="6"/>
      <c r="J17" s="75"/>
      <c r="K17" s="6"/>
      <c r="L17" s="6"/>
      <c r="M17" s="7"/>
      <c r="N17" s="6"/>
    </row>
    <row r="18" spans="1:14">
      <c r="A18" s="101" t="s">
        <v>648</v>
      </c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3"/>
      <c r="N18" s="6"/>
    </row>
    <row r="19" spans="1:14" ht="15" customHeight="1">
      <c r="A19" s="101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3"/>
      <c r="N19" s="36"/>
    </row>
    <row r="20" spans="1:14" ht="15" customHeight="1">
      <c r="A20" s="101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3"/>
      <c r="N20" s="36"/>
    </row>
    <row r="21" spans="1:14" ht="15" customHeight="1">
      <c r="A21" s="42"/>
      <c r="B21" s="36"/>
      <c r="C21" s="36"/>
      <c r="D21" s="36"/>
      <c r="E21" s="36"/>
      <c r="F21" s="36"/>
      <c r="G21" s="36"/>
      <c r="H21" s="36"/>
      <c r="I21" s="36"/>
      <c r="J21" s="76"/>
      <c r="K21" s="36"/>
      <c r="L21" s="36"/>
      <c r="M21" s="43"/>
      <c r="N21" s="36"/>
    </row>
    <row r="22" spans="1:14" ht="15" customHeight="1">
      <c r="A22" s="42"/>
      <c r="B22" s="36"/>
      <c r="C22" s="36"/>
      <c r="D22" s="36"/>
      <c r="E22" s="36"/>
      <c r="F22" s="36"/>
      <c r="G22" s="36"/>
      <c r="H22" s="36"/>
      <c r="I22" s="36"/>
      <c r="J22" s="76"/>
      <c r="K22" s="36"/>
      <c r="L22" s="36"/>
      <c r="M22" s="43"/>
      <c r="N22" s="36"/>
    </row>
    <row r="23" spans="1:14" ht="15" customHeight="1">
      <c r="A23" s="42"/>
      <c r="B23" s="36"/>
      <c r="C23" s="36"/>
      <c r="D23" s="36"/>
      <c r="E23" s="36"/>
      <c r="F23" s="36"/>
      <c r="G23" s="36"/>
      <c r="H23" s="36"/>
      <c r="I23" s="36"/>
      <c r="J23" s="76"/>
      <c r="K23" s="36"/>
      <c r="L23" s="36"/>
      <c r="M23" s="43"/>
      <c r="N23" s="36"/>
    </row>
    <row r="24" spans="1:14">
      <c r="A24" s="5"/>
      <c r="B24" s="6"/>
      <c r="C24" s="6"/>
      <c r="D24" s="6"/>
      <c r="E24" s="6"/>
      <c r="F24" s="6"/>
      <c r="G24" s="6"/>
      <c r="H24" s="6"/>
      <c r="I24" s="6"/>
      <c r="J24" s="75"/>
      <c r="K24" s="6"/>
      <c r="L24" s="6"/>
      <c r="M24" s="7"/>
      <c r="N24" s="6"/>
    </row>
    <row r="25" spans="1:14">
      <c r="A25" s="5"/>
      <c r="B25" s="6"/>
      <c r="C25" s="6"/>
      <c r="D25" s="6"/>
      <c r="E25" s="6"/>
      <c r="F25" s="6"/>
      <c r="G25" s="6"/>
      <c r="H25" s="6"/>
      <c r="I25" s="6"/>
      <c r="J25" s="75"/>
      <c r="K25" s="6"/>
      <c r="L25" s="6"/>
      <c r="M25" s="7"/>
      <c r="N25" s="6"/>
    </row>
    <row r="26" spans="1:14">
      <c r="A26" s="5"/>
      <c r="B26" s="6"/>
      <c r="C26" s="6"/>
      <c r="D26" s="6"/>
      <c r="E26" s="6"/>
      <c r="F26" s="6"/>
      <c r="G26" s="6"/>
      <c r="H26" s="6"/>
      <c r="I26" s="6"/>
      <c r="J26" s="75"/>
      <c r="K26" s="6"/>
      <c r="L26" s="6"/>
      <c r="M26" s="7"/>
      <c r="N26" s="6"/>
    </row>
    <row r="27" spans="1:14">
      <c r="A27" s="5"/>
      <c r="B27" s="6"/>
      <c r="C27" s="6"/>
      <c r="D27" s="6"/>
      <c r="E27" s="6"/>
      <c r="F27" s="6"/>
      <c r="G27" s="6"/>
      <c r="H27" s="6"/>
      <c r="I27" s="6"/>
      <c r="J27" s="75"/>
      <c r="K27" s="6"/>
      <c r="L27" s="6"/>
      <c r="M27" s="7"/>
      <c r="N27" s="6"/>
    </row>
    <row r="28" spans="1:14">
      <c r="A28" s="5"/>
      <c r="B28" s="6"/>
      <c r="C28" s="6"/>
      <c r="D28" s="6"/>
      <c r="E28" s="6"/>
      <c r="F28" s="6"/>
      <c r="G28" s="6"/>
      <c r="H28" s="104">
        <v>43040</v>
      </c>
      <c r="I28" s="104"/>
      <c r="J28" s="105"/>
      <c r="K28" s="105"/>
      <c r="L28" s="105"/>
      <c r="M28" s="106"/>
      <c r="N28" s="6"/>
    </row>
    <row r="29" spans="1:14" ht="15" customHeight="1">
      <c r="A29" s="5"/>
      <c r="B29" s="6"/>
      <c r="C29" s="6"/>
      <c r="D29" s="6"/>
      <c r="E29" s="6"/>
      <c r="F29" s="6"/>
      <c r="G29" s="6"/>
      <c r="H29" s="105"/>
      <c r="I29" s="105"/>
      <c r="J29" s="105"/>
      <c r="K29" s="105"/>
      <c r="L29" s="105"/>
      <c r="M29" s="106"/>
      <c r="N29" s="35"/>
    </row>
    <row r="30" spans="1:14" ht="15" customHeight="1">
      <c r="A30" s="5"/>
      <c r="B30" s="6"/>
      <c r="C30" s="6"/>
      <c r="D30" s="6"/>
      <c r="E30" s="6"/>
      <c r="F30" s="6"/>
      <c r="G30" s="6"/>
      <c r="H30" s="105"/>
      <c r="I30" s="105"/>
      <c r="J30" s="105"/>
      <c r="K30" s="105"/>
      <c r="L30" s="105"/>
      <c r="M30" s="106"/>
      <c r="N30" s="35"/>
    </row>
    <row r="31" spans="1:14" ht="15" customHeight="1">
      <c r="A31" s="5"/>
      <c r="B31" s="6"/>
      <c r="C31" s="6"/>
      <c r="D31" s="6"/>
      <c r="E31" s="6"/>
      <c r="F31" s="6"/>
      <c r="G31" s="6"/>
      <c r="H31" s="35"/>
      <c r="I31" s="35"/>
      <c r="J31" s="77"/>
      <c r="K31" s="35"/>
      <c r="L31" s="35"/>
      <c r="M31" s="44"/>
      <c r="N31" s="35"/>
    </row>
    <row r="32" spans="1:14" ht="16" thickBot="1">
      <c r="A32" s="45"/>
      <c r="B32" s="46"/>
      <c r="C32" s="46"/>
      <c r="D32" s="46"/>
      <c r="E32" s="46"/>
      <c r="F32" s="46"/>
      <c r="G32" s="46"/>
      <c r="H32" s="46"/>
      <c r="I32" s="46"/>
      <c r="J32" s="78"/>
      <c r="K32" s="46"/>
      <c r="L32" s="46"/>
      <c r="M32" s="47"/>
      <c r="N32" s="6"/>
    </row>
    <row r="33" spans="1:14" s="8" customFormat="1" ht="18">
      <c r="J33" s="79"/>
      <c r="N33" s="9"/>
    </row>
    <row r="34" spans="1:14" s="12" customFormat="1" ht="17" thickBot="1">
      <c r="A34" s="10" t="s">
        <v>0</v>
      </c>
      <c r="B34" s="10"/>
      <c r="C34" s="10"/>
      <c r="D34" s="10"/>
      <c r="E34" s="10"/>
      <c r="F34" s="10"/>
      <c r="G34" s="10"/>
      <c r="H34" s="10"/>
      <c r="I34" s="10"/>
      <c r="J34" s="80"/>
      <c r="K34" s="10"/>
      <c r="L34" s="10"/>
      <c r="M34" s="11" t="s">
        <v>614</v>
      </c>
    </row>
    <row r="35" spans="1:14" ht="16" thickTop="1"/>
    <row r="37" spans="1:14" ht="16">
      <c r="A37" s="63" t="s">
        <v>1</v>
      </c>
      <c r="B37" s="12"/>
      <c r="C37" s="12"/>
      <c r="D37" s="12"/>
      <c r="E37" s="12"/>
      <c r="F37" s="12"/>
      <c r="G37" s="12"/>
      <c r="H37" s="12"/>
      <c r="I37" s="12"/>
      <c r="J37" s="81"/>
      <c r="K37" s="12"/>
    </row>
    <row r="38" spans="1:14" ht="16">
      <c r="A38" s="12"/>
      <c r="B38" s="12"/>
      <c r="C38" s="12"/>
      <c r="D38" s="12"/>
      <c r="E38" s="12"/>
      <c r="F38" s="12"/>
      <c r="G38" s="12"/>
      <c r="H38" s="12"/>
      <c r="I38" s="12"/>
      <c r="J38" s="81"/>
      <c r="K38" s="12"/>
    </row>
    <row r="39" spans="1:14" ht="16">
      <c r="A39" s="12"/>
      <c r="B39" s="12"/>
      <c r="C39" s="12" t="s">
        <v>2</v>
      </c>
      <c r="D39" s="12"/>
      <c r="E39" s="13"/>
      <c r="F39" s="14"/>
      <c r="G39" s="14"/>
      <c r="H39" s="14"/>
      <c r="I39" s="13"/>
      <c r="J39" s="82">
        <v>3</v>
      </c>
      <c r="K39" s="15"/>
    </row>
    <row r="40" spans="1:14" ht="16">
      <c r="A40" s="12"/>
      <c r="B40" s="12"/>
      <c r="C40" s="12"/>
      <c r="D40" s="12"/>
      <c r="E40" s="13"/>
      <c r="F40" s="12"/>
      <c r="G40" s="12"/>
      <c r="H40" s="12"/>
      <c r="I40" s="12"/>
      <c r="J40" s="82"/>
      <c r="K40" s="15"/>
    </row>
    <row r="41" spans="1:14" ht="16">
      <c r="A41" s="12"/>
      <c r="B41" s="12"/>
      <c r="C41" s="12" t="s">
        <v>3</v>
      </c>
      <c r="D41" s="12"/>
      <c r="E41" s="13"/>
      <c r="F41" s="14"/>
      <c r="G41" s="14"/>
      <c r="H41" s="14"/>
      <c r="I41" s="13"/>
      <c r="J41" s="82">
        <v>4</v>
      </c>
      <c r="K41" s="15"/>
    </row>
    <row r="42" spans="1:14" ht="16">
      <c r="A42" s="12"/>
      <c r="B42" s="12"/>
      <c r="C42" s="12"/>
      <c r="D42" s="12"/>
      <c r="E42" s="13"/>
      <c r="F42" s="12"/>
      <c r="G42" s="12"/>
      <c r="H42" s="12"/>
      <c r="I42" s="12"/>
      <c r="J42" s="82"/>
      <c r="K42" s="15"/>
    </row>
    <row r="43" spans="1:14" ht="16">
      <c r="A43" s="12"/>
      <c r="B43" s="12"/>
      <c r="C43" s="12" t="s">
        <v>4</v>
      </c>
      <c r="D43" s="12"/>
      <c r="E43" s="13"/>
      <c r="F43" s="14"/>
      <c r="G43" s="14"/>
      <c r="H43" s="14"/>
      <c r="I43" s="13"/>
      <c r="J43" s="82">
        <v>5</v>
      </c>
      <c r="K43" s="15"/>
    </row>
    <row r="44" spans="1:14" ht="16">
      <c r="A44" s="12"/>
      <c r="B44" s="12"/>
      <c r="C44" s="12"/>
      <c r="D44" s="12"/>
      <c r="E44" s="13"/>
      <c r="F44" s="12"/>
      <c r="G44" s="12"/>
      <c r="H44" s="12"/>
      <c r="I44" s="12"/>
      <c r="J44" s="82"/>
      <c r="K44" s="15"/>
    </row>
    <row r="45" spans="1:14" ht="16">
      <c r="B45" s="12"/>
      <c r="C45" s="12" t="s">
        <v>7</v>
      </c>
      <c r="D45" s="12"/>
      <c r="E45" s="13"/>
      <c r="F45" s="14"/>
      <c r="G45" s="14"/>
      <c r="H45" s="14"/>
      <c r="I45" s="13"/>
      <c r="J45" s="82">
        <v>6</v>
      </c>
      <c r="K45" s="15"/>
    </row>
    <row r="46" spans="1:14" ht="16">
      <c r="A46" s="12"/>
      <c r="B46" s="12"/>
      <c r="D46" s="12"/>
      <c r="E46" s="13"/>
      <c r="F46" s="12"/>
      <c r="G46" s="12"/>
      <c r="H46" s="12"/>
      <c r="I46" s="12"/>
      <c r="J46" s="82"/>
      <c r="K46" s="15"/>
    </row>
    <row r="47" spans="1:14" ht="16">
      <c r="A47" s="12"/>
      <c r="B47" s="12"/>
      <c r="C47" s="4" t="s">
        <v>611</v>
      </c>
    </row>
    <row r="48" spans="1:14" ht="16">
      <c r="A48" s="12"/>
      <c r="B48" s="12"/>
    </row>
    <row r="49" spans="1:11" ht="16">
      <c r="A49" s="12"/>
      <c r="B49" s="12"/>
      <c r="C49" s="12" t="s">
        <v>5</v>
      </c>
      <c r="D49" s="12"/>
      <c r="E49" s="13"/>
      <c r="F49" s="14"/>
      <c r="G49" s="14"/>
      <c r="H49" s="14"/>
      <c r="I49" s="13"/>
      <c r="J49" s="82">
        <v>8</v>
      </c>
      <c r="K49" s="15"/>
    </row>
    <row r="50" spans="1:11" ht="16">
      <c r="A50" s="12"/>
      <c r="B50" s="12"/>
      <c r="C50" s="12"/>
      <c r="D50" s="12"/>
      <c r="E50" s="13"/>
      <c r="F50" s="12"/>
      <c r="G50" s="12"/>
      <c r="H50" s="12"/>
      <c r="I50" s="12"/>
      <c r="J50" s="82"/>
      <c r="K50" s="15"/>
    </row>
    <row r="51" spans="1:11" ht="16">
      <c r="A51" s="12"/>
      <c r="B51" s="12"/>
      <c r="C51" s="12" t="s">
        <v>6</v>
      </c>
      <c r="D51" s="12"/>
      <c r="E51" s="13"/>
      <c r="F51" s="16"/>
      <c r="G51" s="14"/>
      <c r="H51" s="14"/>
      <c r="I51" s="13"/>
      <c r="J51" s="82">
        <v>9</v>
      </c>
      <c r="K51" s="15"/>
    </row>
    <row r="52" spans="1:11" ht="16">
      <c r="A52" s="12"/>
      <c r="B52" s="12"/>
      <c r="C52" s="12"/>
      <c r="D52" s="12"/>
      <c r="E52" s="12"/>
      <c r="F52" s="12"/>
      <c r="G52" s="12"/>
      <c r="H52" s="12"/>
      <c r="I52" s="12"/>
      <c r="J52" s="82"/>
      <c r="K52" s="15"/>
    </row>
    <row r="53" spans="1:11" ht="16">
      <c r="A53" s="12"/>
      <c r="B53" s="12"/>
      <c r="C53" s="12" t="s">
        <v>590</v>
      </c>
      <c r="D53" s="12"/>
      <c r="E53" s="12"/>
      <c r="F53" s="16"/>
      <c r="G53" s="16"/>
      <c r="H53" s="16"/>
      <c r="I53" s="73"/>
      <c r="J53" s="82">
        <v>10</v>
      </c>
      <c r="K53" s="15"/>
    </row>
    <row r="54" spans="1:11" ht="16">
      <c r="A54" s="12"/>
      <c r="B54" s="12"/>
      <c r="C54" s="12"/>
      <c r="D54" s="12"/>
      <c r="E54" s="12"/>
      <c r="F54" s="12"/>
      <c r="G54" s="12"/>
      <c r="H54" s="12"/>
      <c r="I54" s="12"/>
      <c r="J54" s="82"/>
      <c r="K54" s="15"/>
    </row>
    <row r="55" spans="1:11" ht="16">
      <c r="A55" s="12"/>
      <c r="B55" s="12"/>
      <c r="C55" s="4" t="s">
        <v>612</v>
      </c>
    </row>
    <row r="57" spans="1:11" ht="16">
      <c r="C57" s="12" t="s">
        <v>8</v>
      </c>
      <c r="D57" s="12"/>
      <c r="E57" s="13"/>
      <c r="F57" s="14"/>
      <c r="G57" s="14"/>
      <c r="H57" s="14"/>
      <c r="I57" s="13"/>
      <c r="J57" s="83" t="s">
        <v>609</v>
      </c>
      <c r="K57" s="64"/>
    </row>
    <row r="58" spans="1:11" ht="16">
      <c r="C58" s="12"/>
      <c r="D58" s="12"/>
      <c r="E58" s="12"/>
      <c r="F58" s="12"/>
      <c r="G58" s="12"/>
      <c r="H58" s="12"/>
      <c r="I58" s="12"/>
      <c r="J58" s="82"/>
      <c r="K58" s="15"/>
    </row>
    <row r="59" spans="1:11" ht="16">
      <c r="C59" s="12" t="s">
        <v>9</v>
      </c>
      <c r="D59" s="12"/>
      <c r="E59" s="12"/>
      <c r="F59" s="14"/>
      <c r="G59" s="14"/>
      <c r="H59" s="14"/>
      <c r="I59" s="13"/>
      <c r="J59" s="83" t="s">
        <v>610</v>
      </c>
      <c r="K59" s="65"/>
    </row>
    <row r="67" spans="1:13" ht="17" thickBot="1">
      <c r="A67" s="10" t="s">
        <v>0</v>
      </c>
      <c r="B67" s="10"/>
      <c r="C67" s="10"/>
      <c r="D67" s="10"/>
      <c r="E67" s="10"/>
      <c r="F67" s="10"/>
      <c r="G67" s="10"/>
      <c r="H67" s="10"/>
      <c r="I67" s="10"/>
      <c r="J67" s="80"/>
      <c r="K67" s="10"/>
      <c r="L67" s="10"/>
      <c r="M67" s="11" t="s">
        <v>614</v>
      </c>
    </row>
    <row r="68" spans="1:13" ht="16" thickTop="1"/>
    <row r="70" spans="1:13" ht="16">
      <c r="A70" s="63" t="s">
        <v>2</v>
      </c>
    </row>
    <row r="72" spans="1:13">
      <c r="A72" s="4" t="s">
        <v>652</v>
      </c>
    </row>
    <row r="73" spans="1:13">
      <c r="A73" s="4" t="s">
        <v>653</v>
      </c>
    </row>
    <row r="75" spans="1:13">
      <c r="A75" s="4" t="s">
        <v>588</v>
      </c>
    </row>
    <row r="76" spans="1:13">
      <c r="A76" s="4" t="s">
        <v>589</v>
      </c>
    </row>
    <row r="78" spans="1:13">
      <c r="A78" s="4" t="s">
        <v>662</v>
      </c>
    </row>
    <row r="84" spans="2:9">
      <c r="B84" s="52"/>
    </row>
    <row r="85" spans="2:9" ht="16">
      <c r="G85" s="12"/>
      <c r="H85" s="21" t="s">
        <v>11</v>
      </c>
      <c r="I85" s="21"/>
    </row>
    <row r="86" spans="2:9" ht="16">
      <c r="G86" s="12"/>
      <c r="H86" s="15" t="s">
        <v>12</v>
      </c>
      <c r="I86" s="15"/>
    </row>
    <row r="101" spans="1:13" ht="17" thickBot="1">
      <c r="A101" s="10" t="s">
        <v>0</v>
      </c>
      <c r="B101" s="10"/>
      <c r="C101" s="10"/>
      <c r="D101" s="10"/>
      <c r="E101" s="10"/>
      <c r="F101" s="10"/>
      <c r="G101" s="10"/>
      <c r="H101" s="10"/>
      <c r="I101" s="10"/>
      <c r="J101" s="80"/>
      <c r="K101" s="10"/>
      <c r="L101" s="10"/>
      <c r="M101" s="11" t="s">
        <v>614</v>
      </c>
    </row>
    <row r="102" spans="1:13" ht="16" thickTop="1"/>
    <row r="104" spans="1:13" ht="16">
      <c r="A104" s="63" t="s">
        <v>3</v>
      </c>
    </row>
    <row r="106" spans="1:13" ht="16">
      <c r="B106" s="12"/>
      <c r="D106" s="12"/>
      <c r="E106" s="12"/>
      <c r="F106" s="12"/>
      <c r="G106" s="12"/>
      <c r="I106" s="12"/>
      <c r="J106" s="100"/>
      <c r="K106" s="12"/>
    </row>
    <row r="107" spans="1:13" ht="16">
      <c r="B107" s="12"/>
      <c r="D107" s="12"/>
      <c r="E107" s="12"/>
      <c r="F107" s="12"/>
      <c r="G107" s="12"/>
      <c r="I107" s="12"/>
      <c r="J107" s="12"/>
      <c r="K107" s="12"/>
    </row>
    <row r="108" spans="1:13" ht="16">
      <c r="B108" s="12"/>
      <c r="D108" s="12"/>
      <c r="E108" s="12"/>
      <c r="F108" s="12"/>
      <c r="G108" s="12"/>
      <c r="I108" s="12"/>
      <c r="J108" s="12"/>
      <c r="K108" s="12"/>
    </row>
    <row r="109" spans="1:13" ht="16">
      <c r="B109" s="12"/>
      <c r="D109" s="12"/>
      <c r="E109" s="12"/>
      <c r="F109" s="12"/>
      <c r="G109" s="12"/>
      <c r="I109" s="12"/>
      <c r="J109" s="12"/>
      <c r="K109" s="12"/>
    </row>
    <row r="110" spans="1:13" ht="16">
      <c r="B110" s="12" t="s">
        <v>10</v>
      </c>
      <c r="D110" s="12"/>
      <c r="E110" s="12"/>
      <c r="F110" s="12"/>
      <c r="G110" s="12"/>
      <c r="I110" s="17"/>
      <c r="J110" s="99">
        <v>43040</v>
      </c>
      <c r="K110" s="12"/>
    </row>
    <row r="111" spans="1:13" ht="16">
      <c r="B111" s="12"/>
      <c r="D111" s="12"/>
      <c r="E111" s="12"/>
      <c r="F111" s="12"/>
      <c r="G111" s="12"/>
      <c r="I111" s="12"/>
      <c r="J111" s="12"/>
      <c r="K111" s="12"/>
    </row>
    <row r="112" spans="1:13" ht="16">
      <c r="B112" s="4" t="s">
        <v>587</v>
      </c>
      <c r="D112" s="12"/>
      <c r="E112" s="12"/>
      <c r="F112" s="12"/>
      <c r="G112" s="12"/>
      <c r="I112" s="18"/>
      <c r="J112" s="99">
        <v>43054</v>
      </c>
      <c r="K112" s="12"/>
    </row>
    <row r="113" spans="2:11" ht="16">
      <c r="B113" s="12"/>
      <c r="D113" s="12"/>
      <c r="E113" s="12"/>
      <c r="F113" s="12"/>
      <c r="G113" s="12"/>
      <c r="I113" s="12"/>
      <c r="J113" s="12"/>
      <c r="K113" s="12"/>
    </row>
    <row r="114" spans="2:11" ht="16">
      <c r="B114" s="12" t="s">
        <v>586</v>
      </c>
      <c r="D114" s="12"/>
      <c r="E114" s="12"/>
      <c r="F114" s="12"/>
      <c r="G114" s="12"/>
      <c r="I114" s="18"/>
      <c r="J114" s="99">
        <v>43088</v>
      </c>
      <c r="K114" s="12"/>
    </row>
    <row r="115" spans="2:11" ht="16">
      <c r="B115" s="12"/>
      <c r="D115" s="12"/>
      <c r="E115" s="12"/>
      <c r="F115" s="12"/>
      <c r="G115" s="12"/>
      <c r="I115" s="12"/>
      <c r="J115" s="12"/>
      <c r="K115" s="12"/>
    </row>
    <row r="116" spans="2:11" ht="16">
      <c r="B116" s="12" t="s">
        <v>649</v>
      </c>
      <c r="D116" s="12"/>
      <c r="E116" s="12"/>
      <c r="F116" s="12"/>
      <c r="G116" s="12"/>
      <c r="I116" s="17"/>
      <c r="J116" s="99">
        <v>43101</v>
      </c>
      <c r="K116" s="12"/>
    </row>
    <row r="134" spans="1:13" ht="17" thickBot="1">
      <c r="A134" s="10" t="s">
        <v>0</v>
      </c>
      <c r="B134" s="10"/>
      <c r="C134" s="10"/>
      <c r="D134" s="10"/>
      <c r="E134" s="10"/>
      <c r="F134" s="10"/>
      <c r="G134" s="10"/>
      <c r="H134" s="10"/>
      <c r="I134" s="10"/>
      <c r="J134" s="80"/>
      <c r="K134" s="10"/>
      <c r="L134" s="10"/>
      <c r="M134" s="11" t="s">
        <v>614</v>
      </c>
    </row>
    <row r="135" spans="1:13" ht="16" thickTop="1">
      <c r="A135" s="31" t="s">
        <v>605</v>
      </c>
    </row>
    <row r="137" spans="1:13" ht="15" customHeight="1">
      <c r="A137" s="12"/>
      <c r="B137" s="12"/>
      <c r="C137" s="12"/>
      <c r="D137" s="12"/>
      <c r="E137" s="110" t="s">
        <v>585</v>
      </c>
      <c r="F137" s="110"/>
      <c r="G137" s="110"/>
      <c r="H137" s="110"/>
      <c r="I137" s="72"/>
      <c r="J137" s="81"/>
      <c r="K137" s="12"/>
      <c r="L137" s="12"/>
      <c r="M137" s="12"/>
    </row>
    <row r="138" spans="1:13" ht="16">
      <c r="A138" s="19"/>
      <c r="B138" s="12"/>
      <c r="C138" s="12"/>
      <c r="D138" s="12"/>
      <c r="E138" s="110" t="s">
        <v>13</v>
      </c>
      <c r="F138" s="110"/>
      <c r="G138" s="110"/>
      <c r="H138" s="110"/>
      <c r="I138" s="72"/>
      <c r="J138" s="81"/>
      <c r="K138" s="12"/>
      <c r="L138" s="12"/>
      <c r="M138" s="12"/>
    </row>
    <row r="139" spans="1:13" ht="16">
      <c r="A139" s="19"/>
      <c r="B139" s="12"/>
      <c r="C139" s="12"/>
      <c r="D139" s="12"/>
      <c r="E139" s="110" t="s">
        <v>650</v>
      </c>
      <c r="F139" s="110"/>
      <c r="G139" s="110"/>
      <c r="H139" s="110"/>
      <c r="I139" s="72"/>
      <c r="J139" s="81"/>
      <c r="K139" s="12"/>
      <c r="L139" s="12"/>
      <c r="M139" s="12"/>
    </row>
    <row r="140" spans="1:13" ht="16">
      <c r="A140" s="19"/>
      <c r="B140" s="12"/>
      <c r="C140" s="12"/>
      <c r="D140" s="12"/>
      <c r="E140" s="12"/>
      <c r="F140" s="12"/>
      <c r="G140" s="12"/>
      <c r="H140" s="12"/>
      <c r="I140" s="12"/>
      <c r="J140" s="81"/>
      <c r="K140" s="12"/>
      <c r="L140" s="12"/>
      <c r="M140" s="12"/>
    </row>
    <row r="141" spans="1:13" ht="16">
      <c r="A141" s="20"/>
      <c r="B141" s="12"/>
      <c r="C141" s="12"/>
      <c r="D141" s="12"/>
      <c r="E141" s="12"/>
      <c r="F141" s="12"/>
      <c r="G141" s="12"/>
      <c r="H141" s="12"/>
      <c r="I141" s="12"/>
      <c r="J141" s="81"/>
      <c r="K141" s="12"/>
      <c r="L141" s="12"/>
      <c r="M141" s="12"/>
    </row>
    <row r="142" spans="1:13" ht="16">
      <c r="A142" s="12"/>
      <c r="B142" s="12"/>
      <c r="C142" s="12"/>
      <c r="D142" s="12"/>
      <c r="E142" s="12"/>
      <c r="F142" s="12"/>
      <c r="G142" s="12"/>
      <c r="H142" s="12"/>
      <c r="I142" s="12"/>
      <c r="J142" s="81"/>
      <c r="K142" s="12"/>
      <c r="L142" s="12"/>
      <c r="M142" s="12"/>
    </row>
    <row r="143" spans="1:13" ht="16">
      <c r="A143" s="20"/>
      <c r="B143" s="12"/>
      <c r="C143" s="12"/>
      <c r="D143" s="12"/>
      <c r="E143" s="12"/>
      <c r="F143" s="12"/>
      <c r="G143" s="12"/>
      <c r="H143" s="12"/>
      <c r="I143" s="12"/>
      <c r="J143" s="81"/>
      <c r="K143" s="12"/>
      <c r="L143" s="12"/>
      <c r="M143" s="12"/>
    </row>
    <row r="144" spans="1:13" ht="16">
      <c r="A144" s="12" t="s">
        <v>654</v>
      </c>
      <c r="L144" s="12"/>
      <c r="M144" s="12"/>
    </row>
    <row r="145" spans="1:13" ht="16">
      <c r="A145" s="12" t="s">
        <v>642</v>
      </c>
      <c r="L145" s="12"/>
      <c r="M145" s="12"/>
    </row>
    <row r="146" spans="1:13" ht="16">
      <c r="A146" s="12" t="s">
        <v>643</v>
      </c>
      <c r="L146" s="12"/>
      <c r="M146" s="12"/>
    </row>
    <row r="147" spans="1:13" ht="16">
      <c r="A147" s="12" t="s">
        <v>655</v>
      </c>
    </row>
    <row r="148" spans="1:13">
      <c r="A148" s="4" t="s">
        <v>644</v>
      </c>
    </row>
    <row r="149" spans="1:13" ht="16">
      <c r="L149" s="12"/>
      <c r="M149" s="12"/>
    </row>
    <row r="150" spans="1:13" ht="16">
      <c r="H150" s="21" t="s">
        <v>11</v>
      </c>
      <c r="I150" s="21"/>
      <c r="J150" s="81"/>
      <c r="K150" s="12"/>
    </row>
    <row r="151" spans="1:13" ht="16">
      <c r="H151" s="15" t="s">
        <v>12</v>
      </c>
      <c r="I151" s="15"/>
      <c r="J151" s="81"/>
      <c r="K151" s="12"/>
    </row>
    <row r="155" spans="1:13">
      <c r="J155" s="4"/>
    </row>
    <row r="156" spans="1:13">
      <c r="J156" s="4"/>
    </row>
    <row r="157" spans="1:13">
      <c r="J157" s="4"/>
    </row>
    <row r="158" spans="1:13">
      <c r="J158" s="4"/>
    </row>
    <row r="159" spans="1:13">
      <c r="J159" s="4"/>
    </row>
    <row r="161" spans="1:13">
      <c r="J161" s="4"/>
    </row>
    <row r="162" spans="1:13">
      <c r="J162" s="4"/>
    </row>
    <row r="167" spans="1:13" ht="17" thickBot="1">
      <c r="A167" s="10" t="s">
        <v>0</v>
      </c>
      <c r="B167" s="10"/>
      <c r="C167" s="10"/>
      <c r="D167" s="10"/>
      <c r="E167" s="10"/>
      <c r="F167" s="10"/>
      <c r="G167" s="10"/>
      <c r="H167" s="10"/>
      <c r="I167" s="10"/>
      <c r="J167" s="80"/>
      <c r="K167" s="10"/>
      <c r="L167" s="10"/>
      <c r="M167" s="11" t="s">
        <v>614</v>
      </c>
    </row>
    <row r="168" spans="1:13" ht="16" thickTop="1">
      <c r="A168" s="52" t="s">
        <v>606</v>
      </c>
      <c r="B168" s="52"/>
      <c r="C168" s="52"/>
    </row>
    <row r="171" spans="1:13">
      <c r="A171" s="40" t="s">
        <v>59</v>
      </c>
      <c r="B171" s="41"/>
      <c r="C171" s="41"/>
      <c r="D171" s="41"/>
      <c r="E171" s="41"/>
      <c r="F171" s="41"/>
      <c r="G171" s="41"/>
      <c r="H171" s="41"/>
      <c r="I171" s="41"/>
      <c r="J171" s="84"/>
      <c r="K171" s="41"/>
      <c r="L171" s="41"/>
      <c r="M171" s="41"/>
    </row>
    <row r="172" spans="1:13">
      <c r="A172" s="4" t="s">
        <v>634</v>
      </c>
    </row>
    <row r="175" spans="1:13">
      <c r="A175" s="40" t="s">
        <v>58</v>
      </c>
      <c r="B175" s="41"/>
      <c r="C175" s="41"/>
      <c r="D175" s="41"/>
      <c r="E175" s="41"/>
      <c r="F175" s="41"/>
      <c r="G175" s="41"/>
      <c r="H175" s="41"/>
      <c r="I175" s="41"/>
      <c r="J175" s="84"/>
      <c r="K175" s="41"/>
      <c r="L175" s="41"/>
      <c r="M175" s="41"/>
    </row>
    <row r="176" spans="1:13">
      <c r="A176" s="4" t="s">
        <v>635</v>
      </c>
    </row>
    <row r="178" spans="1:11">
      <c r="A178" s="89" t="s">
        <v>636</v>
      </c>
      <c r="D178" s="89" t="s">
        <v>638</v>
      </c>
      <c r="F178" s="89" t="s">
        <v>639</v>
      </c>
      <c r="G178" s="89"/>
      <c r="H178" s="89" t="s">
        <v>640</v>
      </c>
      <c r="I178" s="89"/>
      <c r="J178" s="91" t="s">
        <v>641</v>
      </c>
    </row>
    <row r="179" spans="1:11">
      <c r="A179" s="4" t="s">
        <v>637</v>
      </c>
      <c r="D179" s="90">
        <v>1063000390</v>
      </c>
      <c r="E179" s="90"/>
      <c r="F179" s="90">
        <v>431578300</v>
      </c>
      <c r="G179" s="90"/>
      <c r="H179" s="90">
        <v>4484100</v>
      </c>
      <c r="I179" s="90"/>
      <c r="J179" s="90">
        <f>SUM(D179:H179)</f>
        <v>1499062790</v>
      </c>
      <c r="K179" s="90"/>
    </row>
    <row r="180" spans="1:11">
      <c r="D180" s="90">
        <v>1050363858</v>
      </c>
      <c r="E180" s="90"/>
      <c r="F180" s="90">
        <v>428142200</v>
      </c>
      <c r="G180" s="90"/>
      <c r="H180" s="90">
        <v>4665400</v>
      </c>
      <c r="I180" s="90"/>
      <c r="J180" s="90">
        <f>SUM(D180:H180)</f>
        <v>1483171458</v>
      </c>
      <c r="K180" s="90"/>
    </row>
    <row r="188" spans="1:11">
      <c r="A188" s="40" t="s">
        <v>60</v>
      </c>
      <c r="B188" s="41"/>
      <c r="C188" s="41"/>
      <c r="D188" s="41"/>
      <c r="E188" s="41"/>
      <c r="F188" s="41"/>
      <c r="G188" s="41"/>
      <c r="H188" s="41"/>
      <c r="I188" s="41"/>
      <c r="J188" s="84"/>
      <c r="K188" s="41"/>
    </row>
    <row r="189" spans="1:11">
      <c r="A189" s="4" t="s">
        <v>61</v>
      </c>
      <c r="D189" s="4" t="s">
        <v>64</v>
      </c>
    </row>
    <row r="190" spans="1:11">
      <c r="A190" s="4" t="s">
        <v>62</v>
      </c>
      <c r="D190" s="4" t="s">
        <v>663</v>
      </c>
    </row>
    <row r="191" spans="1:11">
      <c r="A191" s="4" t="s">
        <v>63</v>
      </c>
      <c r="D191" s="4" t="s">
        <v>65</v>
      </c>
    </row>
    <row r="201" spans="1:13" ht="17" thickBot="1">
      <c r="A201" s="10" t="s">
        <v>0</v>
      </c>
      <c r="B201" s="10"/>
      <c r="C201" s="10"/>
      <c r="D201" s="10"/>
      <c r="E201" s="10"/>
      <c r="F201" s="10"/>
      <c r="G201" s="10"/>
      <c r="H201" s="10"/>
      <c r="I201" s="10"/>
      <c r="J201" s="80"/>
      <c r="K201" s="10"/>
      <c r="L201" s="10"/>
      <c r="M201" s="11" t="s">
        <v>614</v>
      </c>
    </row>
    <row r="202" spans="1:13" ht="16" thickTop="1"/>
    <row r="215" spans="1:13">
      <c r="A215" s="111" t="s">
        <v>607</v>
      </c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</row>
    <row r="216" spans="1:13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</row>
    <row r="217" spans="1:13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</row>
    <row r="218" spans="1:13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</row>
    <row r="219" spans="1:13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</row>
    <row r="235" spans="1:14" ht="17" thickBot="1">
      <c r="A235" s="10" t="s">
        <v>0</v>
      </c>
      <c r="B235" s="10"/>
      <c r="C235" s="10"/>
      <c r="D235" s="10"/>
      <c r="E235" s="10"/>
      <c r="F235" s="10"/>
      <c r="G235" s="10"/>
      <c r="H235" s="10"/>
      <c r="I235" s="10"/>
      <c r="J235" s="80"/>
      <c r="K235" s="10"/>
      <c r="L235" s="10"/>
      <c r="M235" s="11" t="s">
        <v>614</v>
      </c>
    </row>
    <row r="236" spans="1:14" ht="16" thickTop="1">
      <c r="A236" s="31" t="s">
        <v>29</v>
      </c>
      <c r="N236" s="6"/>
    </row>
    <row r="237" spans="1:14" ht="26">
      <c r="A237" s="108" t="s">
        <v>32</v>
      </c>
      <c r="B237" s="108"/>
      <c r="C237" s="108"/>
      <c r="D237" s="92" t="s">
        <v>613</v>
      </c>
      <c r="E237" s="93"/>
      <c r="F237" s="92" t="s">
        <v>651</v>
      </c>
      <c r="G237" s="93"/>
      <c r="H237" s="92" t="s">
        <v>647</v>
      </c>
      <c r="I237" s="32"/>
      <c r="J237" s="85"/>
      <c r="K237" s="34"/>
      <c r="L237" s="92"/>
      <c r="M237" s="33"/>
      <c r="N237" s="6"/>
    </row>
    <row r="238" spans="1:14">
      <c r="A238" s="23">
        <v>301</v>
      </c>
      <c r="B238" s="4" t="s">
        <v>14</v>
      </c>
      <c r="D238" s="24">
        <v>8062544</v>
      </c>
      <c r="F238" s="24">
        <f>7621536+350000</f>
        <v>7971536</v>
      </c>
      <c r="H238" s="24">
        <v>8049467</v>
      </c>
      <c r="I238" s="24"/>
      <c r="L238" s="24"/>
      <c r="N238" s="6"/>
    </row>
    <row r="239" spans="1:14">
      <c r="A239" s="23">
        <v>310</v>
      </c>
      <c r="B239" s="4" t="s">
        <v>15</v>
      </c>
      <c r="D239" s="24">
        <v>3713000</v>
      </c>
      <c r="F239" s="24">
        <v>3819000</v>
      </c>
      <c r="H239" s="24">
        <v>3865000</v>
      </c>
      <c r="I239" s="24"/>
      <c r="L239" s="24"/>
      <c r="N239" s="6"/>
    </row>
    <row r="240" spans="1:14" ht="30">
      <c r="A240" s="25" t="s">
        <v>26</v>
      </c>
      <c r="B240" s="4" t="s">
        <v>16</v>
      </c>
      <c r="D240" s="24">
        <v>360489</v>
      </c>
      <c r="F240" s="24">
        <f>362750+26239</f>
        <v>388989</v>
      </c>
      <c r="H240" s="24">
        <f>374250+16239</f>
        <v>390489</v>
      </c>
      <c r="I240" s="24"/>
      <c r="L240" s="24"/>
      <c r="N240" s="6"/>
    </row>
    <row r="241" spans="1:14">
      <c r="A241" s="26">
        <v>331</v>
      </c>
      <c r="B241" s="4" t="s">
        <v>17</v>
      </c>
      <c r="D241" s="24">
        <v>130000</v>
      </c>
      <c r="F241" s="24">
        <v>130000</v>
      </c>
      <c r="H241" s="24">
        <v>120000</v>
      </c>
      <c r="I241" s="24"/>
      <c r="L241" s="24"/>
      <c r="N241" s="6"/>
    </row>
    <row r="242" spans="1:14">
      <c r="A242" s="26">
        <v>341</v>
      </c>
      <c r="B242" s="4" t="s">
        <v>18</v>
      </c>
      <c r="D242" s="24">
        <v>1500</v>
      </c>
      <c r="F242" s="24">
        <v>1500</v>
      </c>
      <c r="H242" s="24">
        <v>25000</v>
      </c>
      <c r="I242" s="24"/>
      <c r="L242" s="24"/>
      <c r="N242" s="6"/>
    </row>
    <row r="243" spans="1:14">
      <c r="A243" s="23">
        <v>342</v>
      </c>
      <c r="B243" s="4" t="s">
        <v>19</v>
      </c>
      <c r="D243" s="24">
        <v>352000</v>
      </c>
      <c r="F243" s="24">
        <v>352000</v>
      </c>
      <c r="H243" s="24">
        <v>352000</v>
      </c>
      <c r="I243" s="24"/>
      <c r="L243" s="24"/>
      <c r="N243" s="6"/>
    </row>
    <row r="244" spans="1:14" ht="60">
      <c r="A244" s="25" t="s">
        <v>21</v>
      </c>
      <c r="B244" s="4" t="s">
        <v>20</v>
      </c>
      <c r="D244" s="24">
        <v>1304321</v>
      </c>
      <c r="F244" s="24">
        <f>700000+661559+8800+135312</f>
        <v>1505671</v>
      </c>
      <c r="H244" s="24">
        <f>725000+659100+9000+140047</f>
        <v>1533147</v>
      </c>
      <c r="I244" s="24"/>
      <c r="L244" s="24"/>
      <c r="N244" s="6"/>
    </row>
    <row r="245" spans="1:14" ht="60">
      <c r="A245" s="25" t="s">
        <v>23</v>
      </c>
      <c r="B245" s="4" t="s">
        <v>22</v>
      </c>
      <c r="D245" s="24">
        <v>400500</v>
      </c>
      <c r="F245" s="24">
        <f>25000+349662+35000+23500</f>
        <v>433162</v>
      </c>
      <c r="H245" s="24">
        <f>23000+369500+41500+25000</f>
        <v>459000</v>
      </c>
      <c r="I245" s="24"/>
      <c r="L245" s="24"/>
      <c r="N245" s="6"/>
    </row>
    <row r="246" spans="1:14" ht="30">
      <c r="A246" s="25" t="s">
        <v>25</v>
      </c>
      <c r="B246" s="4" t="s">
        <v>24</v>
      </c>
      <c r="D246" s="24">
        <v>79800</v>
      </c>
      <c r="F246" s="24">
        <f>20800+54000</f>
        <v>74800</v>
      </c>
      <c r="H246" s="24">
        <f>20800+54000</f>
        <v>74800</v>
      </c>
      <c r="I246" s="24"/>
      <c r="L246" s="24"/>
      <c r="N246" s="6"/>
    </row>
    <row r="247" spans="1:14">
      <c r="A247" s="26">
        <v>399</v>
      </c>
      <c r="B247" s="4" t="s">
        <v>27</v>
      </c>
      <c r="D247" s="24">
        <v>272963</v>
      </c>
      <c r="F247" s="24">
        <v>114786</v>
      </c>
      <c r="H247" s="53">
        <v>441606</v>
      </c>
      <c r="I247" s="27"/>
      <c r="L247" s="53"/>
      <c r="N247" s="6"/>
    </row>
    <row r="248" spans="1:14">
      <c r="A248" s="28"/>
      <c r="B248" s="28" t="s">
        <v>28</v>
      </c>
      <c r="C248" s="22"/>
      <c r="D248" s="29">
        <v>14677117</v>
      </c>
      <c r="E248" s="22"/>
      <c r="F248" s="29">
        <f>SUM(F238:F247)</f>
        <v>14791444</v>
      </c>
      <c r="G248" s="22"/>
      <c r="H248" s="29">
        <f>SUM(H238:H247)</f>
        <v>15310509</v>
      </c>
      <c r="I248" s="29"/>
      <c r="J248" s="86"/>
      <c r="K248" s="28"/>
      <c r="L248" s="29"/>
      <c r="M248" s="28"/>
      <c r="N248" s="6"/>
    </row>
    <row r="249" spans="1:14">
      <c r="D249" s="24"/>
      <c r="F249" s="24"/>
      <c r="H249" s="24"/>
      <c r="I249" s="24"/>
      <c r="L249" s="24"/>
      <c r="N249" s="6"/>
    </row>
    <row r="250" spans="1:14">
      <c r="N250" s="6"/>
    </row>
    <row r="251" spans="1:14">
      <c r="A251" s="25"/>
      <c r="D251" s="24"/>
      <c r="F251" s="24"/>
      <c r="H251" s="24"/>
      <c r="I251" s="24"/>
      <c r="L251" s="24"/>
      <c r="N251" s="6"/>
    </row>
    <row r="252" spans="1:14">
      <c r="N252" s="6"/>
    </row>
    <row r="253" spans="1:14">
      <c r="A253" s="25"/>
      <c r="D253" s="24"/>
      <c r="F253" s="24"/>
      <c r="H253" s="24"/>
      <c r="I253" s="24"/>
      <c r="L253" s="24"/>
      <c r="N253" s="6"/>
    </row>
    <row r="254" spans="1:14">
      <c r="N254" s="6"/>
    </row>
    <row r="255" spans="1:14">
      <c r="D255" s="27"/>
      <c r="F255" s="27"/>
      <c r="H255" s="27"/>
      <c r="I255" s="27"/>
      <c r="L255" s="27"/>
      <c r="N255" s="6"/>
    </row>
    <row r="256" spans="1:14">
      <c r="N256" s="6"/>
    </row>
    <row r="257" spans="1:14">
      <c r="N257" s="6"/>
    </row>
    <row r="258" spans="1:14">
      <c r="N258" s="6"/>
    </row>
    <row r="259" spans="1:14">
      <c r="N259" s="6"/>
    </row>
    <row r="260" spans="1:14">
      <c r="N260" s="6"/>
    </row>
    <row r="261" spans="1:14">
      <c r="N261" s="6"/>
    </row>
    <row r="262" spans="1:14">
      <c r="N262" s="30"/>
    </row>
    <row r="264" spans="1:14" ht="17" thickBot="1">
      <c r="A264" s="10" t="s">
        <v>0</v>
      </c>
      <c r="B264" s="10"/>
      <c r="C264" s="10"/>
      <c r="D264" s="10"/>
      <c r="E264" s="10"/>
      <c r="F264" s="10"/>
      <c r="G264" s="10"/>
      <c r="H264" s="10"/>
      <c r="I264" s="10"/>
      <c r="J264" s="80"/>
      <c r="K264" s="10"/>
      <c r="L264" s="10"/>
      <c r="M264" s="11" t="s">
        <v>614</v>
      </c>
    </row>
    <row r="265" spans="1:14" ht="16" thickTop="1">
      <c r="A265" s="31" t="s">
        <v>30</v>
      </c>
    </row>
    <row r="266" spans="1:14" ht="26">
      <c r="A266" s="108" t="s">
        <v>31</v>
      </c>
      <c r="B266" s="108"/>
      <c r="C266" s="108"/>
      <c r="D266" s="92" t="s">
        <v>613</v>
      </c>
      <c r="E266" s="93"/>
      <c r="F266" s="92" t="s">
        <v>651</v>
      </c>
      <c r="G266" s="93"/>
      <c r="H266" s="92" t="s">
        <v>647</v>
      </c>
      <c r="I266" s="32"/>
      <c r="J266" s="85"/>
      <c r="K266" s="34"/>
      <c r="L266" s="32"/>
      <c r="M266" s="33"/>
      <c r="N266" s="6"/>
    </row>
    <row r="267" spans="1:14">
      <c r="A267" s="23">
        <v>400</v>
      </c>
      <c r="B267" s="4" t="s">
        <v>33</v>
      </c>
      <c r="D267" s="24">
        <v>250275</v>
      </c>
      <c r="E267" s="24"/>
      <c r="F267" s="24">
        <v>260775</v>
      </c>
      <c r="G267" s="24"/>
      <c r="H267" s="24">
        <v>260775</v>
      </c>
      <c r="I267" s="24"/>
      <c r="J267" s="53"/>
      <c r="K267" s="24"/>
      <c r="L267" s="24"/>
    </row>
    <row r="268" spans="1:14">
      <c r="A268" s="23">
        <v>401</v>
      </c>
      <c r="B268" s="4" t="s">
        <v>34</v>
      </c>
      <c r="D268" s="24">
        <v>359794</v>
      </c>
      <c r="E268" s="24"/>
      <c r="F268" s="24">
        <v>373163</v>
      </c>
      <c r="G268" s="24"/>
      <c r="H268" s="24">
        <v>430756</v>
      </c>
      <c r="I268" s="24"/>
      <c r="J268" s="53"/>
      <c r="K268" s="24"/>
      <c r="L268" s="24"/>
    </row>
    <row r="269" spans="1:14">
      <c r="A269" s="23">
        <v>403</v>
      </c>
      <c r="B269" s="4" t="s">
        <v>53</v>
      </c>
      <c r="D269" s="24">
        <v>111907</v>
      </c>
      <c r="E269" s="24"/>
      <c r="F269" s="24">
        <v>126433</v>
      </c>
      <c r="G269" s="24"/>
      <c r="H269" s="24">
        <v>127488</v>
      </c>
      <c r="I269" s="24"/>
      <c r="J269" s="53"/>
      <c r="K269" s="24"/>
      <c r="L269" s="24"/>
    </row>
    <row r="270" spans="1:14">
      <c r="A270" s="23">
        <v>409</v>
      </c>
      <c r="B270" s="4" t="s">
        <v>52</v>
      </c>
      <c r="D270" s="24">
        <v>15000</v>
      </c>
      <c r="E270" s="24"/>
      <c r="F270" s="24">
        <v>15000</v>
      </c>
      <c r="G270" s="24"/>
      <c r="H270" s="24"/>
      <c r="I270" s="24"/>
      <c r="J270" s="53"/>
      <c r="K270" s="24"/>
      <c r="L270" s="24"/>
    </row>
    <row r="271" spans="1:14">
      <c r="A271" s="23">
        <v>410</v>
      </c>
      <c r="B271" s="4" t="s">
        <v>35</v>
      </c>
      <c r="D271" s="24">
        <v>4649804</v>
      </c>
      <c r="E271" s="24"/>
      <c r="F271" s="24">
        <v>4881452</v>
      </c>
      <c r="G271" s="24"/>
      <c r="H271" s="24">
        <v>5065773</v>
      </c>
      <c r="I271" s="24"/>
      <c r="J271" s="53"/>
      <c r="K271" s="24"/>
      <c r="L271" s="24"/>
    </row>
    <row r="272" spans="1:14">
      <c r="A272" s="23">
        <v>411</v>
      </c>
      <c r="B272" s="4" t="s">
        <v>54</v>
      </c>
      <c r="D272" s="24">
        <v>758763</v>
      </c>
      <c r="E272" s="24"/>
      <c r="F272" s="24">
        <v>752182</v>
      </c>
      <c r="G272" s="24"/>
      <c r="H272" s="24">
        <v>772004</v>
      </c>
      <c r="I272" s="24"/>
      <c r="J272" s="53"/>
      <c r="K272" s="24"/>
      <c r="L272" s="24"/>
    </row>
    <row r="273" spans="1:13">
      <c r="A273" s="23">
        <v>412</v>
      </c>
      <c r="B273" s="4" t="s">
        <v>36</v>
      </c>
      <c r="D273" s="24">
        <v>63000</v>
      </c>
      <c r="E273" s="24"/>
      <c r="F273" s="24">
        <v>63000</v>
      </c>
      <c r="G273" s="24"/>
      <c r="H273" s="24">
        <v>63000</v>
      </c>
      <c r="I273" s="24"/>
      <c r="J273" s="53"/>
      <c r="K273" s="24"/>
      <c r="L273" s="24"/>
    </row>
    <row r="274" spans="1:13">
      <c r="A274" s="23">
        <v>414</v>
      </c>
      <c r="B274" s="4" t="s">
        <v>55</v>
      </c>
      <c r="D274" s="24">
        <v>309130</v>
      </c>
      <c r="E274" s="24"/>
      <c r="F274" s="24">
        <v>283296</v>
      </c>
      <c r="G274" s="24"/>
      <c r="H274" s="24">
        <v>326276</v>
      </c>
      <c r="I274" s="24"/>
      <c r="J274" s="53"/>
      <c r="K274" s="24"/>
      <c r="L274" s="24"/>
    </row>
    <row r="275" spans="1:13">
      <c r="A275" s="23">
        <v>415</v>
      </c>
      <c r="B275" s="4" t="s">
        <v>37</v>
      </c>
      <c r="D275" s="24">
        <v>380758</v>
      </c>
      <c r="E275" s="24"/>
      <c r="F275" s="24">
        <v>363191</v>
      </c>
      <c r="G275" s="24"/>
      <c r="H275" s="24">
        <v>365537</v>
      </c>
      <c r="I275" s="24"/>
      <c r="J275" s="53"/>
      <c r="K275" s="24"/>
      <c r="L275" s="24"/>
    </row>
    <row r="276" spans="1:13">
      <c r="A276" s="23">
        <v>419</v>
      </c>
      <c r="B276" s="4" t="s">
        <v>38</v>
      </c>
      <c r="D276" s="24">
        <v>225286</v>
      </c>
      <c r="E276" s="24"/>
      <c r="F276" s="24">
        <v>223324</v>
      </c>
      <c r="G276" s="24"/>
      <c r="H276" s="24">
        <v>223324</v>
      </c>
      <c r="I276" s="24"/>
      <c r="J276" s="53"/>
      <c r="K276" s="24"/>
      <c r="L276" s="24"/>
    </row>
    <row r="277" spans="1:13">
      <c r="A277" s="23">
        <v>420</v>
      </c>
      <c r="B277" s="4" t="s">
        <v>39</v>
      </c>
      <c r="D277" s="24">
        <v>254161</v>
      </c>
      <c r="E277" s="24"/>
      <c r="F277" s="24">
        <v>216658</v>
      </c>
      <c r="G277" s="24"/>
      <c r="H277" s="24">
        <v>214658</v>
      </c>
      <c r="I277" s="24"/>
      <c r="J277" s="53"/>
      <c r="K277" s="24"/>
      <c r="L277" s="24"/>
    </row>
    <row r="278" spans="1:13">
      <c r="A278" s="23">
        <v>421</v>
      </c>
      <c r="B278" s="4" t="s">
        <v>40</v>
      </c>
      <c r="D278" s="24">
        <v>55500</v>
      </c>
      <c r="E278" s="24"/>
      <c r="F278" s="24">
        <v>58500</v>
      </c>
      <c r="G278" s="24"/>
      <c r="H278" s="24">
        <v>62500</v>
      </c>
      <c r="I278" s="24"/>
      <c r="J278" s="53"/>
      <c r="K278" s="24"/>
      <c r="L278" s="24"/>
    </row>
    <row r="279" spans="1:13">
      <c r="A279" s="23">
        <v>427</v>
      </c>
      <c r="B279" s="4" t="s">
        <v>41</v>
      </c>
      <c r="D279" s="24">
        <v>1396899</v>
      </c>
      <c r="E279" s="24"/>
      <c r="F279" s="24">
        <v>1314927</v>
      </c>
      <c r="G279" s="24"/>
      <c r="H279" s="24">
        <v>1455515</v>
      </c>
      <c r="I279" s="24"/>
      <c r="J279" s="53"/>
      <c r="K279" s="24"/>
      <c r="L279" s="24"/>
    </row>
    <row r="280" spans="1:13">
      <c r="A280" s="23">
        <v>430</v>
      </c>
      <c r="B280" s="4" t="s">
        <v>42</v>
      </c>
      <c r="D280" s="24">
        <v>2475680</v>
      </c>
      <c r="E280" s="24"/>
      <c r="F280" s="24">
        <v>2303376</v>
      </c>
      <c r="G280" s="24"/>
      <c r="H280" s="24">
        <v>2303716</v>
      </c>
      <c r="I280" s="24"/>
      <c r="J280" s="53"/>
      <c r="K280" s="24"/>
      <c r="L280" s="24"/>
    </row>
    <row r="281" spans="1:13">
      <c r="A281" s="23">
        <v>454</v>
      </c>
      <c r="B281" s="4" t="s">
        <v>43</v>
      </c>
      <c r="D281" s="24">
        <v>326011</v>
      </c>
      <c r="E281" s="24"/>
      <c r="F281" s="24">
        <v>316791</v>
      </c>
      <c r="G281" s="24"/>
      <c r="H281" s="24">
        <v>437278</v>
      </c>
      <c r="I281" s="24"/>
      <c r="J281" s="53"/>
      <c r="K281" s="24"/>
      <c r="L281" s="24"/>
    </row>
    <row r="282" spans="1:13">
      <c r="A282" s="23" t="s">
        <v>44</v>
      </c>
      <c r="B282" s="4" t="s">
        <v>51</v>
      </c>
      <c r="D282" s="24">
        <v>1642666</v>
      </c>
      <c r="E282" s="24"/>
      <c r="F282" s="24">
        <f>1050500+579957</f>
        <v>1630457</v>
      </c>
      <c r="G282" s="24"/>
      <c r="H282" s="24">
        <f>1075500+552228</f>
        <v>1627728</v>
      </c>
      <c r="I282" s="24"/>
      <c r="J282" s="53"/>
      <c r="K282" s="24"/>
      <c r="L282" s="24"/>
    </row>
    <row r="283" spans="1:13">
      <c r="A283" s="23">
        <v>486</v>
      </c>
      <c r="B283" s="4" t="s">
        <v>45</v>
      </c>
      <c r="D283" s="24">
        <v>709462</v>
      </c>
      <c r="E283" s="24"/>
      <c r="F283" s="24">
        <v>730746</v>
      </c>
      <c r="G283" s="24"/>
      <c r="H283" s="24">
        <v>752669</v>
      </c>
      <c r="I283" s="24"/>
      <c r="J283" s="53"/>
      <c r="K283" s="24"/>
      <c r="L283" s="24"/>
    </row>
    <row r="284" spans="1:13">
      <c r="A284" s="23">
        <v>487</v>
      </c>
      <c r="B284" s="4" t="s">
        <v>46</v>
      </c>
      <c r="D284" s="24">
        <v>229000</v>
      </c>
      <c r="E284" s="24"/>
      <c r="F284" s="24">
        <v>153118</v>
      </c>
      <c r="G284" s="24"/>
      <c r="H284" s="24">
        <v>123646</v>
      </c>
      <c r="I284" s="24"/>
      <c r="J284" s="53"/>
      <c r="K284" s="24"/>
      <c r="L284" s="24"/>
    </row>
    <row r="285" spans="1:13">
      <c r="A285" s="23">
        <v>491</v>
      </c>
      <c r="B285" s="4" t="s">
        <v>47</v>
      </c>
      <c r="D285" s="24">
        <v>155500</v>
      </c>
      <c r="E285" s="24"/>
      <c r="F285" s="24">
        <v>155500</v>
      </c>
      <c r="G285" s="24"/>
      <c r="H285" s="24">
        <v>155500</v>
      </c>
      <c r="I285" s="24"/>
      <c r="J285" s="53"/>
      <c r="K285" s="24"/>
      <c r="L285" s="24"/>
    </row>
    <row r="286" spans="1:13">
      <c r="A286" s="23">
        <v>492</v>
      </c>
      <c r="B286" s="4" t="s">
        <v>48</v>
      </c>
      <c r="D286" s="24">
        <v>308521</v>
      </c>
      <c r="E286" s="24"/>
      <c r="F286" s="24">
        <v>569556</v>
      </c>
      <c r="G286" s="24"/>
      <c r="H286" s="24">
        <v>542366</v>
      </c>
      <c r="I286" s="24"/>
      <c r="J286" s="53"/>
      <c r="K286" s="24"/>
      <c r="L286" s="24"/>
    </row>
    <row r="287" spans="1:13">
      <c r="A287" s="23">
        <v>493</v>
      </c>
      <c r="B287" s="4" t="s">
        <v>49</v>
      </c>
      <c r="D287" s="24"/>
      <c r="E287" s="24"/>
      <c r="F287" s="24"/>
      <c r="G287" s="24"/>
      <c r="H287" s="24"/>
      <c r="I287" s="24"/>
      <c r="J287" s="53"/>
      <c r="K287" s="24"/>
      <c r="L287" s="24"/>
    </row>
    <row r="288" spans="1:13">
      <c r="A288" s="22"/>
      <c r="B288" s="28" t="s">
        <v>50</v>
      </c>
      <c r="C288" s="22"/>
      <c r="D288" s="29">
        <v>14677117</v>
      </c>
      <c r="E288" s="29"/>
      <c r="F288" s="29">
        <f>SUM(F267:F287)</f>
        <v>14791445</v>
      </c>
      <c r="G288" s="29"/>
      <c r="H288" s="29">
        <f>SUM(H267:H287)</f>
        <v>15310509</v>
      </c>
      <c r="I288" s="29"/>
      <c r="J288" s="87"/>
      <c r="K288" s="29"/>
      <c r="L288" s="29"/>
      <c r="M288" s="22"/>
    </row>
    <row r="289" spans="1:13">
      <c r="D289" s="37"/>
      <c r="F289" s="37"/>
      <c r="J289" s="94"/>
      <c r="L289" s="37"/>
    </row>
    <row r="290" spans="1:13" ht="16" thickBot="1">
      <c r="A290" s="38" t="s">
        <v>57</v>
      </c>
      <c r="B290" s="38"/>
      <c r="C290" s="38"/>
      <c r="D290" s="39">
        <f>+D248-D288</f>
        <v>0</v>
      </c>
      <c r="E290" s="38"/>
      <c r="F290" s="39">
        <v>0</v>
      </c>
      <c r="G290" s="38"/>
      <c r="H290" s="39">
        <f>+H248-H288</f>
        <v>0</v>
      </c>
      <c r="I290" s="39"/>
      <c r="J290" s="88"/>
      <c r="K290" s="38"/>
      <c r="L290" s="39"/>
      <c r="M290" s="38"/>
    </row>
    <row r="291" spans="1:13" ht="16" thickTop="1">
      <c r="B291" s="31" t="s">
        <v>56</v>
      </c>
      <c r="F291" s="37"/>
    </row>
    <row r="296" spans="1:13" ht="17" thickBot="1">
      <c r="A296" s="10" t="s">
        <v>0</v>
      </c>
      <c r="B296" s="10"/>
      <c r="C296" s="10"/>
      <c r="D296" s="10"/>
      <c r="E296" s="10"/>
      <c r="F296" s="10"/>
      <c r="G296" s="10"/>
      <c r="H296" s="10"/>
      <c r="I296" s="10"/>
      <c r="J296" s="80"/>
      <c r="K296" s="10"/>
      <c r="L296" s="10"/>
      <c r="M296" s="11" t="s">
        <v>614</v>
      </c>
    </row>
    <row r="297" spans="1:13" ht="16" thickTop="1">
      <c r="A297" s="31" t="s">
        <v>591</v>
      </c>
    </row>
    <row r="299" spans="1:13" ht="30">
      <c r="A299" s="54"/>
      <c r="C299" s="55" t="s">
        <v>592</v>
      </c>
      <c r="D299" s="56" t="s">
        <v>593</v>
      </c>
    </row>
    <row r="300" spans="1:13">
      <c r="A300" s="57" t="s">
        <v>33</v>
      </c>
      <c r="C300" s="58">
        <f>H267</f>
        <v>260775</v>
      </c>
      <c r="D300" s="59">
        <f t="shared" ref="D300:D317" si="0">C300/14913538</f>
        <v>1.7485790427462618E-2</v>
      </c>
    </row>
    <row r="301" spans="1:13">
      <c r="A301" s="57" t="s">
        <v>594</v>
      </c>
      <c r="C301" s="58">
        <f>H268</f>
        <v>430756</v>
      </c>
      <c r="D301" s="59">
        <f t="shared" si="0"/>
        <v>2.8883555330733727E-2</v>
      </c>
    </row>
    <row r="302" spans="1:13">
      <c r="A302" s="57" t="s">
        <v>595</v>
      </c>
      <c r="C302" s="58">
        <f>H269</f>
        <v>127488</v>
      </c>
      <c r="D302" s="59">
        <f t="shared" si="0"/>
        <v>8.5484745470860105E-3</v>
      </c>
    </row>
    <row r="303" spans="1:13">
      <c r="A303" s="57" t="s">
        <v>596</v>
      </c>
      <c r="C303" s="58">
        <f>H270+H277+H278</f>
        <v>277158</v>
      </c>
      <c r="D303" s="59">
        <f t="shared" si="0"/>
        <v>1.8584322512873872E-2</v>
      </c>
    </row>
    <row r="304" spans="1:13">
      <c r="A304" s="57" t="s">
        <v>35</v>
      </c>
      <c r="C304" s="58">
        <f>H271</f>
        <v>5065773</v>
      </c>
      <c r="D304" s="59">
        <f t="shared" si="0"/>
        <v>0.33967613855276996</v>
      </c>
    </row>
    <row r="305" spans="1:4">
      <c r="A305" s="57" t="s">
        <v>604</v>
      </c>
      <c r="C305" s="58">
        <f>H274</f>
        <v>326276</v>
      </c>
      <c r="D305" s="59">
        <f t="shared" si="0"/>
        <v>2.1877840120835178E-2</v>
      </c>
    </row>
    <row r="306" spans="1:4">
      <c r="A306" s="57" t="s">
        <v>597</v>
      </c>
      <c r="C306" s="58">
        <f>H275</f>
        <v>365537</v>
      </c>
      <c r="D306" s="59">
        <f t="shared" si="0"/>
        <v>2.4510414631323568E-2</v>
      </c>
    </row>
    <row r="307" spans="1:4">
      <c r="A307" s="57" t="s">
        <v>598</v>
      </c>
      <c r="C307" s="58">
        <f>H276</f>
        <v>223324</v>
      </c>
      <c r="D307" s="59">
        <f t="shared" si="0"/>
        <v>1.4974582154817992E-2</v>
      </c>
    </row>
    <row r="308" spans="1:4">
      <c r="A308" s="57" t="s">
        <v>42</v>
      </c>
      <c r="C308" s="58">
        <f>H280</f>
        <v>2303716</v>
      </c>
      <c r="D308" s="59">
        <f t="shared" si="0"/>
        <v>0.15447146076269763</v>
      </c>
    </row>
    <row r="309" spans="1:4">
      <c r="A309" s="57" t="s">
        <v>599</v>
      </c>
      <c r="C309" s="58">
        <f>H279</f>
        <v>1455515</v>
      </c>
      <c r="D309" s="59">
        <f t="shared" si="0"/>
        <v>9.7596894848157423E-2</v>
      </c>
    </row>
    <row r="310" spans="1:4">
      <c r="A310" s="57" t="s">
        <v>600</v>
      </c>
      <c r="C310" s="58">
        <f>H281</f>
        <v>437278</v>
      </c>
      <c r="D310" s="59">
        <f t="shared" si="0"/>
        <v>2.9320876105991749E-2</v>
      </c>
    </row>
    <row r="311" spans="1:4">
      <c r="A311" s="57" t="s">
        <v>601</v>
      </c>
      <c r="C311" s="58">
        <f>H272</f>
        <v>772004</v>
      </c>
      <c r="D311" s="59">
        <f t="shared" si="0"/>
        <v>5.1765315513998086E-2</v>
      </c>
    </row>
    <row r="312" spans="1:4">
      <c r="A312" s="57" t="s">
        <v>36</v>
      </c>
      <c r="C312" s="58">
        <f>H273</f>
        <v>63000</v>
      </c>
      <c r="D312" s="59">
        <f t="shared" si="0"/>
        <v>4.2243497150039116E-3</v>
      </c>
    </row>
    <row r="313" spans="1:4">
      <c r="A313" s="57" t="s">
        <v>602</v>
      </c>
      <c r="C313" s="58">
        <f>H282</f>
        <v>1627728</v>
      </c>
      <c r="D313" s="59">
        <f t="shared" si="0"/>
        <v>0.10914432242704582</v>
      </c>
    </row>
    <row r="314" spans="1:4">
      <c r="A314" s="57" t="s">
        <v>48</v>
      </c>
      <c r="C314" s="58">
        <f>H286</f>
        <v>542366</v>
      </c>
      <c r="D314" s="59">
        <f t="shared" si="0"/>
        <v>3.636735964329859E-2</v>
      </c>
    </row>
    <row r="315" spans="1:4">
      <c r="A315" s="57" t="s">
        <v>47</v>
      </c>
      <c r="C315" s="58">
        <f>H285</f>
        <v>155500</v>
      </c>
      <c r="D315" s="59">
        <f t="shared" si="0"/>
        <v>1.0426767947350923E-2</v>
      </c>
    </row>
    <row r="316" spans="1:4">
      <c r="A316" s="57" t="s">
        <v>46</v>
      </c>
      <c r="C316" s="58">
        <f>H284</f>
        <v>123646</v>
      </c>
      <c r="D316" s="59">
        <f t="shared" si="0"/>
        <v>8.2908562676408514E-3</v>
      </c>
    </row>
    <row r="317" spans="1:4">
      <c r="A317" s="57" t="s">
        <v>45</v>
      </c>
      <c r="C317" s="58">
        <f>H283</f>
        <v>752669</v>
      </c>
      <c r="D317" s="59">
        <f t="shared" si="0"/>
        <v>5.0468842470512365E-2</v>
      </c>
    </row>
    <row r="318" spans="1:4">
      <c r="A318" s="60"/>
      <c r="C318" s="58"/>
      <c r="D318" s="61"/>
    </row>
    <row r="319" spans="1:4">
      <c r="A319" s="60"/>
      <c r="C319" s="58"/>
      <c r="D319" s="61"/>
    </row>
    <row r="320" spans="1:4">
      <c r="A320" s="54" t="s">
        <v>603</v>
      </c>
      <c r="C320" s="62">
        <f>SUM(C300:C317)</f>
        <v>15310509</v>
      </c>
      <c r="D320" s="59">
        <v>1</v>
      </c>
    </row>
    <row r="322" spans="1:13">
      <c r="C322" s="37"/>
    </row>
    <row r="329" spans="1:13" ht="17" thickBot="1">
      <c r="A329" s="10" t="s">
        <v>0</v>
      </c>
      <c r="B329" s="10"/>
      <c r="C329" s="10"/>
      <c r="D329" s="10"/>
      <c r="E329" s="10"/>
      <c r="F329" s="10"/>
      <c r="G329" s="10"/>
      <c r="H329" s="10"/>
      <c r="I329" s="10"/>
      <c r="J329" s="80"/>
      <c r="K329" s="10"/>
      <c r="L329" s="10"/>
      <c r="M329" s="11" t="s">
        <v>614</v>
      </c>
    </row>
    <row r="330" spans="1:13" ht="16" thickTop="1"/>
    <row r="343" spans="1:13">
      <c r="A343" s="112" t="s">
        <v>608</v>
      </c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</row>
    <row r="344" spans="1:13">
      <c r="A344" s="112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</row>
    <row r="345" spans="1:13">
      <c r="A345" s="112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</row>
    <row r="346" spans="1:13">
      <c r="A346" s="112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</row>
    <row r="347" spans="1:13">
      <c r="A347" s="112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</row>
    <row r="363" spans="1:14" ht="17" thickBot="1">
      <c r="A363" s="10" t="s">
        <v>0</v>
      </c>
      <c r="B363" s="10"/>
      <c r="C363" s="10"/>
      <c r="D363" s="10"/>
      <c r="E363" s="10"/>
      <c r="F363" s="10"/>
      <c r="G363" s="10"/>
      <c r="H363" s="10"/>
      <c r="I363" s="10"/>
      <c r="J363" s="80"/>
      <c r="K363" s="10"/>
      <c r="L363" s="10"/>
      <c r="M363" s="11" t="s">
        <v>614</v>
      </c>
    </row>
    <row r="364" spans="1:14" ht="16" thickTop="1">
      <c r="A364" s="31" t="s">
        <v>66</v>
      </c>
    </row>
    <row r="365" spans="1:14" ht="32.5" customHeight="1">
      <c r="A365" s="108" t="s">
        <v>67</v>
      </c>
      <c r="B365" s="108"/>
      <c r="C365" s="108"/>
      <c r="D365" s="92" t="s">
        <v>613</v>
      </c>
      <c r="E365" s="93"/>
      <c r="F365" s="92" t="s">
        <v>651</v>
      </c>
      <c r="G365" s="93"/>
      <c r="H365" s="92" t="s">
        <v>647</v>
      </c>
      <c r="I365" s="32"/>
      <c r="J365" s="85"/>
      <c r="K365" s="34"/>
      <c r="L365" s="32"/>
      <c r="M365" s="33"/>
      <c r="N365" s="6"/>
    </row>
    <row r="366" spans="1:14">
      <c r="A366" s="109" t="s">
        <v>73</v>
      </c>
      <c r="B366" s="109"/>
      <c r="C366" s="109"/>
      <c r="D366" s="24"/>
      <c r="E366" s="24"/>
      <c r="F366" s="24"/>
      <c r="G366" s="24"/>
      <c r="H366" s="24"/>
      <c r="I366" s="24"/>
      <c r="J366" s="53"/>
      <c r="K366" s="24"/>
      <c r="L366" s="24"/>
    </row>
    <row r="367" spans="1:14">
      <c r="A367" s="4" t="s">
        <v>68</v>
      </c>
      <c r="B367" s="4" t="s">
        <v>70</v>
      </c>
      <c r="D367" s="24">
        <v>7762544</v>
      </c>
      <c r="E367" s="24"/>
      <c r="F367" s="24">
        <v>7621536</v>
      </c>
      <c r="G367" s="24"/>
      <c r="H367" s="24">
        <v>7699467</v>
      </c>
      <c r="I367" s="24"/>
      <c r="J367" s="53"/>
      <c r="K367" s="24"/>
      <c r="L367" s="24"/>
    </row>
    <row r="368" spans="1:14">
      <c r="A368" s="4" t="s">
        <v>69</v>
      </c>
      <c r="B368" s="4" t="s">
        <v>71</v>
      </c>
      <c r="D368" s="24">
        <v>300000</v>
      </c>
      <c r="E368" s="24"/>
      <c r="F368" s="24">
        <v>350000</v>
      </c>
      <c r="G368" s="24"/>
      <c r="H368" s="24">
        <v>350000</v>
      </c>
      <c r="I368" s="24"/>
      <c r="J368" s="53"/>
      <c r="K368" s="24"/>
      <c r="L368" s="24"/>
    </row>
    <row r="369" spans="1:13">
      <c r="A369" s="28" t="s">
        <v>72</v>
      </c>
      <c r="B369" s="22"/>
      <c r="C369" s="22"/>
      <c r="D369" s="29">
        <v>8062544</v>
      </c>
      <c r="E369" s="29"/>
      <c r="F369" s="29">
        <f>SUM(F367:F368)</f>
        <v>7971536</v>
      </c>
      <c r="G369" s="29"/>
      <c r="H369" s="29">
        <f>SUM(H367:H368)</f>
        <v>8049467</v>
      </c>
      <c r="I369" s="29"/>
      <c r="J369" s="87"/>
      <c r="K369" s="29"/>
      <c r="L369" s="29"/>
      <c r="M369" s="22"/>
    </row>
    <row r="370" spans="1:13">
      <c r="D370" s="24"/>
      <c r="E370" s="24"/>
      <c r="F370" s="24"/>
      <c r="G370" s="24"/>
      <c r="H370" s="24"/>
      <c r="I370" s="24"/>
      <c r="J370" s="53"/>
      <c r="K370" s="24"/>
      <c r="L370" s="24"/>
    </row>
    <row r="371" spans="1:13">
      <c r="A371" s="107" t="s">
        <v>96</v>
      </c>
      <c r="B371" s="107"/>
      <c r="C371" s="107"/>
      <c r="D371" s="24"/>
      <c r="E371" s="24"/>
      <c r="F371" s="24"/>
      <c r="G371" s="24"/>
      <c r="H371" s="24"/>
      <c r="I371" s="24"/>
      <c r="J371" s="53"/>
      <c r="K371" s="24"/>
      <c r="L371" s="24"/>
    </row>
    <row r="372" spans="1:13">
      <c r="A372" s="4" t="s">
        <v>74</v>
      </c>
      <c r="B372" s="4" t="s">
        <v>77</v>
      </c>
      <c r="D372" s="24">
        <v>150000</v>
      </c>
      <c r="E372" s="24"/>
      <c r="F372" s="24">
        <v>150000</v>
      </c>
      <c r="G372" s="24"/>
      <c r="H372" s="24">
        <v>200000</v>
      </c>
      <c r="I372" s="24"/>
      <c r="J372" s="53"/>
      <c r="K372" s="24"/>
      <c r="L372" s="24"/>
    </row>
    <row r="373" spans="1:13">
      <c r="A373" s="4" t="s">
        <v>75</v>
      </c>
      <c r="B373" s="4" t="s">
        <v>78</v>
      </c>
      <c r="D373" s="24">
        <v>1800000</v>
      </c>
      <c r="E373" s="24"/>
      <c r="F373" s="24">
        <v>1850000</v>
      </c>
      <c r="G373" s="24"/>
      <c r="H373" s="24">
        <v>1900000</v>
      </c>
      <c r="I373" s="24"/>
      <c r="J373" s="53"/>
      <c r="K373" s="24"/>
      <c r="L373" s="24"/>
    </row>
    <row r="374" spans="1:13">
      <c r="A374" s="4" t="s">
        <v>76</v>
      </c>
      <c r="B374" s="4" t="s">
        <v>79</v>
      </c>
      <c r="D374" s="24">
        <v>60000</v>
      </c>
      <c r="E374" s="24"/>
      <c r="F374" s="24">
        <v>60000</v>
      </c>
      <c r="G374" s="24"/>
      <c r="H374" s="24">
        <v>25000</v>
      </c>
      <c r="I374" s="24"/>
      <c r="J374" s="53"/>
      <c r="K374" s="24"/>
      <c r="L374" s="24"/>
    </row>
    <row r="375" spans="1:13">
      <c r="A375" s="4" t="s">
        <v>87</v>
      </c>
      <c r="B375" s="4" t="s">
        <v>80</v>
      </c>
      <c r="D375" s="24">
        <v>550000</v>
      </c>
      <c r="E375" s="24"/>
      <c r="F375" s="24">
        <v>550000</v>
      </c>
      <c r="G375" s="24"/>
      <c r="H375" s="24">
        <v>485000</v>
      </c>
      <c r="I375" s="24"/>
      <c r="J375" s="53"/>
      <c r="K375" s="24"/>
      <c r="L375" s="24"/>
    </row>
    <row r="376" spans="1:13">
      <c r="A376" s="4" t="s">
        <v>88</v>
      </c>
      <c r="B376" s="4" t="s">
        <v>81</v>
      </c>
      <c r="D376" s="24">
        <v>40000</v>
      </c>
      <c r="E376" s="24"/>
      <c r="F376" s="24">
        <v>50000</v>
      </c>
      <c r="G376" s="24"/>
      <c r="H376" s="24">
        <v>125000</v>
      </c>
      <c r="I376" s="24"/>
      <c r="J376" s="53"/>
      <c r="K376" s="24"/>
      <c r="L376" s="24"/>
    </row>
    <row r="377" spans="1:13">
      <c r="A377" s="4" t="s">
        <v>89</v>
      </c>
      <c r="B377" s="4" t="s">
        <v>82</v>
      </c>
      <c r="D377" s="24">
        <v>580000</v>
      </c>
      <c r="E377" s="24"/>
      <c r="F377" s="24">
        <v>600000</v>
      </c>
      <c r="G377" s="24"/>
      <c r="H377" s="24">
        <v>600000</v>
      </c>
      <c r="I377" s="24"/>
      <c r="J377" s="53"/>
      <c r="K377" s="24"/>
      <c r="L377" s="24"/>
    </row>
    <row r="378" spans="1:13">
      <c r="A378" s="4" t="s">
        <v>90</v>
      </c>
      <c r="B378" s="4" t="s">
        <v>83</v>
      </c>
      <c r="D378" s="24">
        <v>8000</v>
      </c>
      <c r="E378" s="24"/>
      <c r="F378" s="24">
        <v>8000</v>
      </c>
      <c r="G378" s="24"/>
      <c r="H378" s="24">
        <v>10000</v>
      </c>
      <c r="I378" s="24"/>
      <c r="J378" s="53"/>
      <c r="K378" s="24"/>
      <c r="L378" s="24"/>
    </row>
    <row r="379" spans="1:13">
      <c r="A379" s="4" t="s">
        <v>91</v>
      </c>
      <c r="B379" s="4" t="s">
        <v>84</v>
      </c>
      <c r="D379" s="24">
        <v>350000</v>
      </c>
      <c r="E379" s="24"/>
      <c r="F379" s="24">
        <v>375000</v>
      </c>
      <c r="G379" s="24"/>
      <c r="H379" s="24">
        <v>350000</v>
      </c>
      <c r="I379" s="24"/>
      <c r="J379" s="53"/>
      <c r="K379" s="24"/>
      <c r="L379" s="24"/>
    </row>
    <row r="380" spans="1:13">
      <c r="A380" s="4" t="s">
        <v>92</v>
      </c>
      <c r="B380" s="4" t="s">
        <v>64</v>
      </c>
      <c r="D380" s="24">
        <v>55000</v>
      </c>
      <c r="E380" s="24"/>
      <c r="F380" s="24">
        <v>51000</v>
      </c>
      <c r="G380" s="24"/>
      <c r="H380" s="24">
        <v>45000</v>
      </c>
      <c r="I380" s="24"/>
      <c r="J380" s="53"/>
      <c r="K380" s="24"/>
      <c r="L380" s="24"/>
    </row>
    <row r="381" spans="1:13">
      <c r="A381" s="4" t="s">
        <v>93</v>
      </c>
      <c r="B381" s="4" t="s">
        <v>85</v>
      </c>
      <c r="D381" s="24">
        <v>95000</v>
      </c>
      <c r="E381" s="24"/>
      <c r="F381" s="24">
        <v>95000</v>
      </c>
      <c r="G381" s="24"/>
      <c r="H381" s="24">
        <v>95000</v>
      </c>
      <c r="I381" s="24"/>
      <c r="J381" s="53"/>
      <c r="K381" s="24"/>
      <c r="L381" s="24"/>
    </row>
    <row r="382" spans="1:13">
      <c r="A382" s="4" t="s">
        <v>94</v>
      </c>
      <c r="B382" s="4" t="s">
        <v>86</v>
      </c>
      <c r="D382" s="24">
        <v>25000</v>
      </c>
      <c r="E382" s="24"/>
      <c r="F382" s="24">
        <v>30000</v>
      </c>
      <c r="G382" s="24"/>
      <c r="H382" s="24">
        <v>30000</v>
      </c>
      <c r="I382" s="24"/>
      <c r="J382" s="53"/>
      <c r="K382" s="24"/>
      <c r="L382" s="24"/>
    </row>
    <row r="383" spans="1:13" s="31" customFormat="1">
      <c r="A383" s="28" t="s">
        <v>95</v>
      </c>
      <c r="B383" s="28"/>
      <c r="C383" s="28"/>
      <c r="D383" s="29">
        <v>3713000</v>
      </c>
      <c r="E383" s="29"/>
      <c r="F383" s="29">
        <f>SUM(F372:F382)</f>
        <v>3819000</v>
      </c>
      <c r="G383" s="29"/>
      <c r="H383" s="29">
        <f>SUM(H372:H382)</f>
        <v>3865000</v>
      </c>
      <c r="I383" s="29"/>
      <c r="J383" s="87"/>
      <c r="K383" s="29"/>
      <c r="L383" s="29"/>
      <c r="M383" s="28"/>
    </row>
    <row r="384" spans="1:13">
      <c r="D384" s="24"/>
      <c r="E384" s="24"/>
      <c r="F384" s="24"/>
      <c r="G384" s="24"/>
      <c r="H384" s="24"/>
      <c r="I384" s="24"/>
      <c r="J384" s="53"/>
      <c r="K384" s="24"/>
      <c r="L384" s="24"/>
    </row>
    <row r="385" spans="1:14">
      <c r="A385" s="107" t="s">
        <v>97</v>
      </c>
      <c r="B385" s="107"/>
      <c r="C385" s="107"/>
      <c r="D385" s="24"/>
      <c r="E385" s="24"/>
      <c r="G385" s="24"/>
      <c r="H385" s="24"/>
      <c r="I385" s="24"/>
      <c r="J385" s="53"/>
      <c r="K385" s="24"/>
    </row>
    <row r="386" spans="1:14">
      <c r="A386" s="4" t="s">
        <v>98</v>
      </c>
      <c r="B386" s="4" t="s">
        <v>103</v>
      </c>
      <c r="D386" s="24">
        <v>2500</v>
      </c>
      <c r="E386" s="24"/>
      <c r="F386" s="24">
        <v>3500</v>
      </c>
      <c r="G386" s="24"/>
      <c r="H386" s="53">
        <v>7500</v>
      </c>
      <c r="I386" s="24"/>
      <c r="K386" s="24"/>
      <c r="L386" s="24"/>
    </row>
    <row r="387" spans="1:14">
      <c r="A387" s="4" t="s">
        <v>99</v>
      </c>
      <c r="B387" s="4" t="s">
        <v>104</v>
      </c>
      <c r="D387" s="24">
        <v>750</v>
      </c>
      <c r="E387" s="24"/>
      <c r="F387" s="24">
        <v>750</v>
      </c>
      <c r="G387" s="24"/>
      <c r="H387" s="53">
        <v>750</v>
      </c>
      <c r="I387" s="24"/>
      <c r="K387" s="24"/>
      <c r="L387" s="24"/>
    </row>
    <row r="388" spans="1:14">
      <c r="A388" s="4" t="s">
        <v>100</v>
      </c>
      <c r="B388" s="4" t="s">
        <v>105</v>
      </c>
      <c r="D388" s="24">
        <v>8500</v>
      </c>
      <c r="E388" s="24"/>
      <c r="F388" s="24">
        <v>6000</v>
      </c>
      <c r="G388" s="24"/>
      <c r="H388" s="53">
        <v>6000</v>
      </c>
      <c r="I388" s="24"/>
      <c r="K388" s="24"/>
      <c r="L388" s="24"/>
    </row>
    <row r="389" spans="1:14">
      <c r="A389" s="4" t="s">
        <v>101</v>
      </c>
      <c r="B389" s="4" t="s">
        <v>106</v>
      </c>
      <c r="D389" s="24">
        <v>12500</v>
      </c>
      <c r="E389" s="24"/>
      <c r="F389" s="24">
        <v>12500</v>
      </c>
      <c r="G389" s="24"/>
      <c r="H389" s="53">
        <v>10000</v>
      </c>
      <c r="I389" s="24"/>
      <c r="K389" s="24"/>
      <c r="L389" s="24"/>
    </row>
    <row r="390" spans="1:14">
      <c r="A390" s="4" t="s">
        <v>102</v>
      </c>
      <c r="B390" s="4" t="s">
        <v>107</v>
      </c>
      <c r="D390" s="24">
        <v>310000</v>
      </c>
      <c r="E390" s="24"/>
      <c r="F390" s="24">
        <v>340000</v>
      </c>
      <c r="G390" s="24"/>
      <c r="H390" s="53">
        <v>350000</v>
      </c>
      <c r="I390" s="24"/>
      <c r="K390" s="24"/>
      <c r="L390" s="24"/>
    </row>
    <row r="391" spans="1:14" s="31" customFormat="1">
      <c r="A391" s="28" t="s">
        <v>108</v>
      </c>
      <c r="B391" s="28"/>
      <c r="C391" s="28"/>
      <c r="D391" s="29">
        <f>SUM(D385:D390)</f>
        <v>334250</v>
      </c>
      <c r="E391" s="29"/>
      <c r="F391" s="29">
        <f>SUM(F386:F390)</f>
        <v>362750</v>
      </c>
      <c r="G391" s="29"/>
      <c r="H391" s="29">
        <f>SUM(H385:H390)</f>
        <v>374250</v>
      </c>
      <c r="I391" s="29"/>
      <c r="J391" s="87"/>
      <c r="K391" s="29"/>
      <c r="L391" s="29"/>
      <c r="M391" s="28"/>
    </row>
    <row r="392" spans="1:14">
      <c r="D392" s="24"/>
      <c r="E392" s="24"/>
      <c r="F392" s="24"/>
      <c r="G392" s="24"/>
      <c r="H392" s="24"/>
      <c r="I392" s="24"/>
      <c r="J392" s="53"/>
      <c r="K392" s="24"/>
      <c r="L392" s="24"/>
    </row>
    <row r="393" spans="1:14">
      <c r="D393" s="24"/>
      <c r="E393" s="24"/>
      <c r="F393" s="24"/>
      <c r="G393" s="24"/>
      <c r="H393" s="24"/>
      <c r="I393" s="24"/>
      <c r="J393" s="53"/>
      <c r="K393" s="24"/>
      <c r="L393" s="24"/>
    </row>
    <row r="394" spans="1:14">
      <c r="D394" s="24"/>
      <c r="E394" s="24"/>
      <c r="F394" s="24"/>
      <c r="G394" s="24"/>
      <c r="H394" s="24"/>
      <c r="I394" s="24"/>
      <c r="J394" s="53"/>
      <c r="K394" s="24"/>
      <c r="L394" s="24"/>
    </row>
    <row r="396" spans="1:14" ht="17" thickBot="1">
      <c r="A396" s="10" t="s">
        <v>0</v>
      </c>
      <c r="B396" s="10"/>
      <c r="C396" s="10"/>
      <c r="D396" s="10"/>
      <c r="E396" s="10"/>
      <c r="F396" s="10"/>
      <c r="G396" s="10"/>
      <c r="H396" s="10"/>
      <c r="I396" s="10"/>
      <c r="J396" s="80"/>
      <c r="K396" s="10"/>
      <c r="L396" s="10"/>
      <c r="M396" s="11" t="s">
        <v>614</v>
      </c>
    </row>
    <row r="397" spans="1:14" ht="16" thickTop="1">
      <c r="A397" s="31" t="s">
        <v>66</v>
      </c>
    </row>
    <row r="398" spans="1:14" ht="26">
      <c r="A398" s="108" t="s">
        <v>67</v>
      </c>
      <c r="B398" s="108"/>
      <c r="C398" s="108"/>
      <c r="D398" s="92" t="s">
        <v>613</v>
      </c>
      <c r="E398" s="93"/>
      <c r="F398" s="92" t="s">
        <v>651</v>
      </c>
      <c r="G398" s="93"/>
      <c r="H398" s="92" t="s">
        <v>647</v>
      </c>
      <c r="I398" s="32"/>
      <c r="J398" s="85"/>
      <c r="K398" s="34"/>
      <c r="L398" s="32"/>
      <c r="M398" s="33"/>
      <c r="N398" s="6"/>
    </row>
    <row r="399" spans="1:14">
      <c r="A399" s="109" t="s">
        <v>109</v>
      </c>
      <c r="B399" s="109"/>
      <c r="C399" s="109"/>
    </row>
    <row r="400" spans="1:14">
      <c r="A400" s="4" t="s">
        <v>110</v>
      </c>
      <c r="B400" s="4" t="s">
        <v>113</v>
      </c>
      <c r="D400" s="4">
        <v>739</v>
      </c>
      <c r="F400" s="24">
        <v>739</v>
      </c>
      <c r="H400" s="24">
        <v>739</v>
      </c>
      <c r="I400" s="24"/>
      <c r="L400" s="24"/>
    </row>
    <row r="401" spans="1:13">
      <c r="A401" s="4" t="s">
        <v>111</v>
      </c>
      <c r="B401" s="4" t="s">
        <v>114</v>
      </c>
      <c r="D401" s="24">
        <v>25000</v>
      </c>
      <c r="F401" s="24">
        <v>25000</v>
      </c>
      <c r="H401" s="24">
        <v>15000</v>
      </c>
      <c r="I401" s="24"/>
      <c r="L401" s="24"/>
    </row>
    <row r="402" spans="1:13">
      <c r="A402" s="4" t="s">
        <v>112</v>
      </c>
      <c r="B402" s="4" t="s">
        <v>115</v>
      </c>
      <c r="D402" s="24">
        <v>500</v>
      </c>
      <c r="F402" s="24">
        <v>500</v>
      </c>
      <c r="H402" s="24">
        <v>500</v>
      </c>
      <c r="I402" s="24"/>
      <c r="L402" s="24"/>
    </row>
    <row r="403" spans="1:13" s="31" customFormat="1">
      <c r="A403" s="28" t="s">
        <v>108</v>
      </c>
      <c r="B403" s="28"/>
      <c r="C403" s="28"/>
      <c r="D403" s="29">
        <v>26239</v>
      </c>
      <c r="E403" s="29"/>
      <c r="F403" s="29">
        <v>26239</v>
      </c>
      <c r="G403" s="29"/>
      <c r="H403" s="29">
        <f>SUM(H400:H402)</f>
        <v>16239</v>
      </c>
      <c r="I403" s="29"/>
      <c r="J403" s="87"/>
      <c r="K403" s="29"/>
      <c r="L403" s="29"/>
      <c r="M403" s="28"/>
    </row>
    <row r="405" spans="1:13">
      <c r="A405" s="107" t="s">
        <v>116</v>
      </c>
      <c r="B405" s="107"/>
      <c r="C405" s="107"/>
    </row>
    <row r="406" spans="1:13">
      <c r="A406" s="4" t="s">
        <v>117</v>
      </c>
      <c r="B406" s="4" t="s">
        <v>119</v>
      </c>
      <c r="D406" s="24">
        <v>125000</v>
      </c>
      <c r="F406" s="24">
        <v>125000</v>
      </c>
      <c r="H406" s="24">
        <v>115000</v>
      </c>
      <c r="I406" s="24"/>
      <c r="L406" s="24"/>
    </row>
    <row r="407" spans="1:13">
      <c r="A407" s="4" t="s">
        <v>118</v>
      </c>
      <c r="B407" s="4" t="s">
        <v>120</v>
      </c>
      <c r="D407" s="24">
        <v>5000</v>
      </c>
      <c r="F407" s="24">
        <v>5000</v>
      </c>
      <c r="H407" s="24">
        <v>5000</v>
      </c>
      <c r="I407" s="24"/>
      <c r="L407" s="24"/>
    </row>
    <row r="408" spans="1:13" s="31" customFormat="1">
      <c r="A408" s="28" t="s">
        <v>121</v>
      </c>
      <c r="B408" s="28"/>
      <c r="C408" s="28"/>
      <c r="D408" s="29">
        <v>130000</v>
      </c>
      <c r="E408" s="29"/>
      <c r="F408" s="29">
        <v>130000</v>
      </c>
      <c r="G408" s="29"/>
      <c r="H408" s="29">
        <f>SUM(H406:H407)</f>
        <v>120000</v>
      </c>
      <c r="I408" s="29"/>
      <c r="J408" s="29"/>
      <c r="K408" s="29"/>
      <c r="L408" s="29"/>
      <c r="M408" s="28"/>
    </row>
    <row r="410" spans="1:13">
      <c r="A410" s="107" t="s">
        <v>122</v>
      </c>
      <c r="B410" s="107"/>
      <c r="C410" s="107"/>
    </row>
    <row r="411" spans="1:13">
      <c r="A411" s="4" t="s">
        <v>123</v>
      </c>
      <c r="B411" s="4" t="s">
        <v>124</v>
      </c>
      <c r="D411" s="24">
        <v>1500</v>
      </c>
      <c r="E411" s="24"/>
      <c r="F411" s="24">
        <v>1500</v>
      </c>
      <c r="G411" s="24"/>
      <c r="H411" s="24">
        <v>25000</v>
      </c>
      <c r="I411" s="24"/>
      <c r="J411" s="53"/>
      <c r="K411" s="24"/>
      <c r="L411" s="24"/>
    </row>
    <row r="412" spans="1:13" s="31" customFormat="1">
      <c r="A412" s="28" t="s">
        <v>125</v>
      </c>
      <c r="B412" s="28"/>
      <c r="C412" s="28"/>
      <c r="D412" s="29">
        <v>1500</v>
      </c>
      <c r="E412" s="29"/>
      <c r="F412" s="29">
        <v>1500</v>
      </c>
      <c r="G412" s="29"/>
      <c r="H412" s="29">
        <f>H411</f>
        <v>25000</v>
      </c>
      <c r="I412" s="29"/>
      <c r="J412" s="87"/>
      <c r="K412" s="29"/>
      <c r="L412" s="29"/>
      <c r="M412" s="28"/>
    </row>
    <row r="414" spans="1:13">
      <c r="A414" s="107" t="s">
        <v>126</v>
      </c>
      <c r="B414" s="107"/>
      <c r="C414" s="107"/>
    </row>
    <row r="415" spans="1:13">
      <c r="A415" s="4" t="s">
        <v>127</v>
      </c>
      <c r="B415" s="4" t="s">
        <v>19</v>
      </c>
      <c r="D415" s="24">
        <v>352000</v>
      </c>
      <c r="E415" s="24"/>
      <c r="F415" s="24">
        <v>352000</v>
      </c>
      <c r="G415" s="24"/>
      <c r="H415" s="24">
        <v>352000</v>
      </c>
      <c r="I415" s="24"/>
      <c r="J415" s="53"/>
      <c r="K415" s="24"/>
      <c r="L415" s="24"/>
    </row>
    <row r="416" spans="1:13" s="31" customFormat="1">
      <c r="A416" s="28" t="s">
        <v>128</v>
      </c>
      <c r="B416" s="28"/>
      <c r="C416" s="28"/>
      <c r="D416" s="29">
        <v>352000</v>
      </c>
      <c r="E416" s="29"/>
      <c r="F416" s="29">
        <v>352000</v>
      </c>
      <c r="G416" s="29"/>
      <c r="H416" s="29">
        <f>H415</f>
        <v>352000</v>
      </c>
      <c r="I416" s="29"/>
      <c r="J416" s="87"/>
      <c r="K416" s="29"/>
      <c r="L416" s="29"/>
      <c r="M416" s="28"/>
    </row>
    <row r="418" spans="1:14">
      <c r="A418" s="107" t="s">
        <v>129</v>
      </c>
      <c r="B418" s="107"/>
      <c r="C418" s="107"/>
    </row>
    <row r="419" spans="1:14">
      <c r="A419" s="4" t="s">
        <v>130</v>
      </c>
      <c r="B419" s="4" t="s">
        <v>131</v>
      </c>
      <c r="D419" s="24">
        <v>575000</v>
      </c>
      <c r="E419" s="24"/>
      <c r="F419" s="24">
        <v>600000</v>
      </c>
      <c r="G419" s="24"/>
      <c r="H419" s="24">
        <v>625000</v>
      </c>
      <c r="I419" s="24"/>
      <c r="J419" s="53"/>
      <c r="K419" s="24"/>
      <c r="L419" s="24"/>
    </row>
    <row r="420" spans="1:14">
      <c r="A420" s="4" t="s">
        <v>132</v>
      </c>
      <c r="B420" s="4" t="s">
        <v>632</v>
      </c>
      <c r="D420" s="24"/>
      <c r="E420" s="24"/>
      <c r="F420" s="24">
        <v>100000</v>
      </c>
      <c r="G420" s="24"/>
      <c r="H420" s="24">
        <v>100000</v>
      </c>
      <c r="I420" s="24"/>
      <c r="J420" s="53"/>
      <c r="K420" s="24"/>
      <c r="L420" s="24"/>
    </row>
    <row r="421" spans="1:14" s="31" customFormat="1">
      <c r="A421" s="28" t="s">
        <v>133</v>
      </c>
      <c r="B421" s="28"/>
      <c r="C421" s="28"/>
      <c r="D421" s="29">
        <v>575000</v>
      </c>
      <c r="E421" s="29"/>
      <c r="F421" s="29">
        <v>700000</v>
      </c>
      <c r="G421" s="29"/>
      <c r="H421" s="29">
        <f>SUM(H419:H420)</f>
        <v>725000</v>
      </c>
      <c r="I421" s="29"/>
      <c r="J421" s="29"/>
      <c r="K421" s="29"/>
      <c r="L421" s="29"/>
      <c r="M421" s="28"/>
    </row>
    <row r="423" spans="1:14">
      <c r="B423" s="48"/>
      <c r="C423" s="48"/>
    </row>
    <row r="429" spans="1:14" ht="17" thickBot="1">
      <c r="A429" s="10" t="s">
        <v>0</v>
      </c>
      <c r="B429" s="10"/>
      <c r="C429" s="10"/>
      <c r="D429" s="10"/>
      <c r="E429" s="10"/>
      <c r="F429" s="10"/>
      <c r="G429" s="10"/>
      <c r="H429" s="10"/>
      <c r="I429" s="10"/>
      <c r="J429" s="80"/>
      <c r="K429" s="10"/>
      <c r="L429" s="10"/>
      <c r="M429" s="11" t="s">
        <v>614</v>
      </c>
    </row>
    <row r="430" spans="1:14" ht="16" thickTop="1">
      <c r="A430" s="31" t="s">
        <v>66</v>
      </c>
    </row>
    <row r="431" spans="1:14" ht="26">
      <c r="A431" s="108" t="s">
        <v>67</v>
      </c>
      <c r="B431" s="108"/>
      <c r="C431" s="108"/>
      <c r="D431" s="92" t="s">
        <v>613</v>
      </c>
      <c r="E431" s="93"/>
      <c r="F431" s="92" t="s">
        <v>651</v>
      </c>
      <c r="G431" s="93"/>
      <c r="H431" s="92" t="s">
        <v>647</v>
      </c>
      <c r="I431" s="32"/>
      <c r="J431" s="85"/>
      <c r="K431" s="34"/>
      <c r="L431" s="32"/>
      <c r="M431" s="33"/>
      <c r="N431" s="6"/>
    </row>
    <row r="432" spans="1:14">
      <c r="A432" s="109" t="s">
        <v>134</v>
      </c>
      <c r="B432" s="109"/>
      <c r="C432" s="109"/>
      <c r="D432" s="24"/>
      <c r="E432" s="24"/>
      <c r="F432" s="24"/>
      <c r="G432" s="24"/>
      <c r="H432" s="24"/>
      <c r="I432" s="24"/>
      <c r="J432" s="53"/>
      <c r="K432" s="24"/>
      <c r="L432" s="24"/>
    </row>
    <row r="433" spans="1:13">
      <c r="A433" s="4" t="s">
        <v>135</v>
      </c>
      <c r="B433" s="4" t="s">
        <v>140</v>
      </c>
      <c r="D433" s="24">
        <v>14000</v>
      </c>
      <c r="E433" s="24"/>
      <c r="F433" s="24">
        <v>14000</v>
      </c>
      <c r="G433" s="24"/>
      <c r="H433" s="24">
        <v>14000</v>
      </c>
      <c r="I433" s="24"/>
      <c r="J433" s="53"/>
      <c r="K433" s="24"/>
      <c r="L433" s="24"/>
    </row>
    <row r="434" spans="1:13">
      <c r="A434" s="4" t="s">
        <v>136</v>
      </c>
      <c r="B434" s="4" t="s">
        <v>141</v>
      </c>
      <c r="D434" s="24">
        <v>100</v>
      </c>
      <c r="E434" s="24"/>
      <c r="F434" s="24">
        <v>100</v>
      </c>
      <c r="G434" s="24"/>
      <c r="H434" s="24">
        <v>100</v>
      </c>
      <c r="I434" s="24"/>
      <c r="J434" s="53"/>
      <c r="K434" s="24"/>
      <c r="L434" s="24"/>
    </row>
    <row r="435" spans="1:13">
      <c r="A435" s="4" t="s">
        <v>137</v>
      </c>
      <c r="B435" s="4" t="s">
        <v>142</v>
      </c>
      <c r="D435" s="24">
        <v>30000</v>
      </c>
      <c r="E435" s="24"/>
      <c r="F435" s="24">
        <v>30000</v>
      </c>
      <c r="G435" s="24"/>
      <c r="H435" s="24">
        <v>45000</v>
      </c>
      <c r="I435" s="24"/>
      <c r="J435" s="53"/>
      <c r="K435" s="24"/>
      <c r="L435" s="24"/>
    </row>
    <row r="436" spans="1:13">
      <c r="A436" s="4" t="s">
        <v>138</v>
      </c>
      <c r="B436" s="4" t="s">
        <v>143</v>
      </c>
      <c r="D436" s="24">
        <v>440000</v>
      </c>
      <c r="E436" s="24"/>
      <c r="F436" s="24">
        <v>507459</v>
      </c>
      <c r="G436" s="24"/>
      <c r="H436" s="24">
        <v>490000</v>
      </c>
      <c r="I436" s="24"/>
      <c r="J436" s="53"/>
      <c r="K436" s="24"/>
      <c r="L436" s="24"/>
    </row>
    <row r="437" spans="1:13">
      <c r="A437" s="4" t="s">
        <v>139</v>
      </c>
      <c r="B437" s="4" t="s">
        <v>144</v>
      </c>
      <c r="D437" s="24">
        <v>110000</v>
      </c>
      <c r="E437" s="24"/>
      <c r="F437" s="24">
        <v>110000</v>
      </c>
      <c r="G437" s="24"/>
      <c r="H437" s="24">
        <v>110000</v>
      </c>
      <c r="I437" s="24"/>
      <c r="J437" s="53"/>
      <c r="K437" s="24"/>
      <c r="L437" s="24"/>
    </row>
    <row r="438" spans="1:13" s="31" customFormat="1">
      <c r="A438" s="28" t="s">
        <v>133</v>
      </c>
      <c r="B438" s="28"/>
      <c r="C438" s="28"/>
      <c r="D438" s="29">
        <v>594100</v>
      </c>
      <c r="E438" s="29"/>
      <c r="F438" s="29">
        <v>661559</v>
      </c>
      <c r="G438" s="29"/>
      <c r="H438" s="29">
        <f>SUM(H433:H437)</f>
        <v>659100</v>
      </c>
      <c r="I438" s="29"/>
      <c r="J438" s="29"/>
      <c r="K438" s="29"/>
      <c r="L438" s="29"/>
      <c r="M438" s="28"/>
    </row>
    <row r="440" spans="1:13">
      <c r="A440" s="107" t="s">
        <v>145</v>
      </c>
      <c r="B440" s="107"/>
      <c r="C440" s="107"/>
    </row>
    <row r="441" spans="1:13">
      <c r="A441" s="4" t="s">
        <v>146</v>
      </c>
      <c r="B441" s="4" t="s">
        <v>147</v>
      </c>
      <c r="D441" s="24">
        <v>8600</v>
      </c>
      <c r="E441" s="24"/>
      <c r="F441" s="24">
        <v>8800</v>
      </c>
      <c r="G441" s="24"/>
      <c r="H441" s="24">
        <v>9000</v>
      </c>
      <c r="I441" s="24"/>
      <c r="J441" s="53"/>
      <c r="K441" s="24"/>
      <c r="L441" s="24"/>
    </row>
    <row r="442" spans="1:13" s="31" customFormat="1">
      <c r="A442" s="28" t="s">
        <v>133</v>
      </c>
      <c r="B442" s="28"/>
      <c r="C442" s="28"/>
      <c r="D442" s="29">
        <v>8600</v>
      </c>
      <c r="E442" s="29"/>
      <c r="F442" s="29">
        <v>8800</v>
      </c>
      <c r="G442" s="29"/>
      <c r="H442" s="29">
        <f>SUM(H441)</f>
        <v>9000</v>
      </c>
      <c r="I442" s="29"/>
      <c r="J442" s="29"/>
      <c r="K442" s="29"/>
      <c r="L442" s="29"/>
      <c r="M442" s="28"/>
    </row>
    <row r="444" spans="1:13">
      <c r="A444" s="107" t="s">
        <v>148</v>
      </c>
      <c r="B444" s="107"/>
      <c r="C444" s="107"/>
    </row>
    <row r="445" spans="1:13">
      <c r="A445" s="4" t="s">
        <v>149</v>
      </c>
      <c r="B445" s="4" t="s">
        <v>151</v>
      </c>
      <c r="D445" s="24">
        <v>116621</v>
      </c>
      <c r="E445" s="24"/>
      <c r="F445" s="24">
        <v>116578</v>
      </c>
      <c r="G445" s="24"/>
      <c r="H445" s="24">
        <v>121313</v>
      </c>
      <c r="I445" s="24"/>
      <c r="J445" s="53"/>
      <c r="K445" s="24"/>
      <c r="L445" s="24"/>
    </row>
    <row r="446" spans="1:13">
      <c r="A446" s="4" t="s">
        <v>150</v>
      </c>
      <c r="B446" s="4" t="s">
        <v>152</v>
      </c>
      <c r="D446" s="24">
        <v>10000</v>
      </c>
      <c r="E446" s="24"/>
      <c r="F446" s="24">
        <v>11234</v>
      </c>
      <c r="G446" s="24"/>
      <c r="H446" s="24">
        <v>11234</v>
      </c>
      <c r="I446" s="24"/>
      <c r="J446" s="53"/>
      <c r="K446" s="24"/>
      <c r="L446" s="24"/>
    </row>
    <row r="447" spans="1:13">
      <c r="A447" s="4" t="s">
        <v>615</v>
      </c>
      <c r="B447" s="4" t="s">
        <v>616</v>
      </c>
      <c r="D447" s="24"/>
      <c r="E447" s="24"/>
      <c r="F447" s="24">
        <v>7500</v>
      </c>
      <c r="G447" s="24"/>
      <c r="H447" s="24">
        <v>7500</v>
      </c>
      <c r="I447" s="24"/>
      <c r="J447" s="53"/>
      <c r="K447" s="24"/>
      <c r="L447" s="24"/>
    </row>
    <row r="448" spans="1:13" s="31" customFormat="1">
      <c r="A448" s="28" t="s">
        <v>133</v>
      </c>
      <c r="B448" s="28"/>
      <c r="C448" s="28"/>
      <c r="D448" s="29">
        <v>126621</v>
      </c>
      <c r="E448" s="29"/>
      <c r="F448" s="29">
        <v>135312</v>
      </c>
      <c r="G448" s="29"/>
      <c r="H448" s="29">
        <f>SUM(H445:H447)</f>
        <v>140047</v>
      </c>
      <c r="I448" s="29"/>
      <c r="J448" s="29"/>
      <c r="K448" s="29"/>
      <c r="L448" s="29"/>
      <c r="M448" s="28"/>
    </row>
    <row r="450" spans="1:13">
      <c r="A450" s="107" t="s">
        <v>153</v>
      </c>
      <c r="B450" s="107"/>
      <c r="C450" s="107"/>
    </row>
    <row r="451" spans="1:13">
      <c r="A451" s="4" t="s">
        <v>154</v>
      </c>
      <c r="B451" s="4" t="s">
        <v>158</v>
      </c>
      <c r="D451" s="24">
        <v>10000</v>
      </c>
      <c r="E451" s="24"/>
      <c r="F451" s="24">
        <v>10000</v>
      </c>
      <c r="G451" s="24"/>
      <c r="H451" s="24">
        <v>8000</v>
      </c>
      <c r="I451" s="24"/>
      <c r="J451" s="53"/>
      <c r="K451" s="24"/>
      <c r="L451" s="24"/>
    </row>
    <row r="452" spans="1:13">
      <c r="A452" s="4" t="s">
        <v>155</v>
      </c>
      <c r="B452" s="4" t="s">
        <v>159</v>
      </c>
      <c r="D452" s="24"/>
      <c r="E452" s="24"/>
      <c r="F452" s="24"/>
      <c r="G452" s="24"/>
      <c r="H452" s="24"/>
      <c r="I452" s="24"/>
      <c r="J452" s="53"/>
      <c r="K452" s="24"/>
      <c r="L452" s="24"/>
    </row>
    <row r="453" spans="1:13">
      <c r="A453" s="4" t="s">
        <v>156</v>
      </c>
      <c r="B453" s="4" t="s">
        <v>160</v>
      </c>
      <c r="D453" s="24">
        <v>5000</v>
      </c>
      <c r="E453" s="24"/>
      <c r="F453" s="24">
        <v>5000</v>
      </c>
      <c r="G453" s="24"/>
      <c r="H453" s="24">
        <v>5000</v>
      </c>
      <c r="I453" s="24"/>
      <c r="J453" s="53"/>
      <c r="K453" s="24"/>
      <c r="L453" s="24"/>
    </row>
    <row r="454" spans="1:13">
      <c r="A454" s="4" t="s">
        <v>157</v>
      </c>
      <c r="B454" s="4" t="s">
        <v>161</v>
      </c>
      <c r="D454" s="24">
        <v>10000</v>
      </c>
      <c r="E454" s="24"/>
      <c r="F454" s="24">
        <v>10000</v>
      </c>
      <c r="G454" s="24"/>
      <c r="H454" s="24">
        <v>10000</v>
      </c>
      <c r="I454" s="24"/>
      <c r="J454" s="53"/>
      <c r="K454" s="24"/>
      <c r="L454" s="24"/>
    </row>
    <row r="455" spans="1:13" s="31" customFormat="1">
      <c r="A455" s="28" t="s">
        <v>162</v>
      </c>
      <c r="B455" s="28"/>
      <c r="C455" s="28"/>
      <c r="D455" s="29">
        <v>25000</v>
      </c>
      <c r="E455" s="29"/>
      <c r="F455" s="29">
        <v>25000</v>
      </c>
      <c r="G455" s="29"/>
      <c r="H455" s="29">
        <f>SUM(H451:H454)</f>
        <v>23000</v>
      </c>
      <c r="I455" s="29"/>
      <c r="J455" s="29"/>
      <c r="K455" s="29"/>
      <c r="L455" s="29"/>
      <c r="M455" s="28"/>
    </row>
    <row r="463" spans="1:13" ht="17" thickBot="1">
      <c r="A463" s="10" t="s">
        <v>0</v>
      </c>
      <c r="B463" s="10"/>
      <c r="C463" s="10"/>
      <c r="D463" s="10"/>
      <c r="E463" s="10"/>
      <c r="F463" s="10"/>
      <c r="G463" s="10"/>
      <c r="H463" s="10"/>
      <c r="I463" s="10"/>
      <c r="J463" s="80"/>
      <c r="K463" s="10"/>
      <c r="L463" s="10"/>
      <c r="M463" s="11" t="s">
        <v>614</v>
      </c>
    </row>
    <row r="464" spans="1:13" ht="16" thickTop="1">
      <c r="A464" s="31" t="s">
        <v>66</v>
      </c>
    </row>
    <row r="465" spans="1:14" ht="26">
      <c r="A465" s="108" t="s">
        <v>67</v>
      </c>
      <c r="B465" s="108"/>
      <c r="C465" s="108"/>
      <c r="D465" s="92" t="s">
        <v>613</v>
      </c>
      <c r="E465" s="93"/>
      <c r="F465" s="92" t="s">
        <v>651</v>
      </c>
      <c r="G465" s="93"/>
      <c r="H465" s="92" t="s">
        <v>647</v>
      </c>
      <c r="I465" s="32"/>
      <c r="J465" s="85"/>
      <c r="K465" s="34"/>
      <c r="L465" s="32"/>
      <c r="M465" s="33"/>
      <c r="N465" s="6"/>
    </row>
    <row r="466" spans="1:14">
      <c r="A466" s="109" t="s">
        <v>163</v>
      </c>
      <c r="B466" s="109"/>
      <c r="C466" s="109"/>
    </row>
    <row r="467" spans="1:14">
      <c r="A467" s="4" t="s">
        <v>164</v>
      </c>
      <c r="B467" s="4" t="s">
        <v>174</v>
      </c>
      <c r="D467" s="24">
        <v>125000</v>
      </c>
      <c r="E467" s="24"/>
      <c r="F467" s="24">
        <v>125001</v>
      </c>
      <c r="G467" s="24"/>
      <c r="H467" s="24">
        <v>125000</v>
      </c>
      <c r="I467" s="24"/>
      <c r="J467" s="53"/>
      <c r="K467" s="24"/>
      <c r="L467" s="24"/>
    </row>
    <row r="468" spans="1:14">
      <c r="A468" s="4" t="s">
        <v>165</v>
      </c>
      <c r="B468" s="4" t="s">
        <v>175</v>
      </c>
      <c r="D468" s="24">
        <v>126000</v>
      </c>
      <c r="E468" s="24"/>
      <c r="F468" s="24">
        <v>111662</v>
      </c>
      <c r="G468" s="24"/>
      <c r="H468" s="24">
        <v>126000</v>
      </c>
      <c r="I468" s="24"/>
      <c r="J468" s="53"/>
      <c r="K468" s="24"/>
      <c r="L468" s="24"/>
    </row>
    <row r="469" spans="1:14">
      <c r="A469" s="4" t="s">
        <v>166</v>
      </c>
      <c r="B469" s="4" t="s">
        <v>176</v>
      </c>
      <c r="D469" s="24"/>
      <c r="E469" s="24"/>
      <c r="F469" s="24"/>
      <c r="G469" s="24"/>
      <c r="H469" s="24">
        <v>500</v>
      </c>
      <c r="I469" s="24"/>
      <c r="J469" s="53"/>
      <c r="K469" s="24"/>
      <c r="L469" s="24"/>
    </row>
    <row r="470" spans="1:14">
      <c r="A470" s="4" t="s">
        <v>167</v>
      </c>
      <c r="B470" s="4" t="s">
        <v>177</v>
      </c>
      <c r="D470" s="24">
        <v>50000</v>
      </c>
      <c r="E470" s="24"/>
      <c r="F470" s="24">
        <v>60000</v>
      </c>
      <c r="G470" s="24"/>
      <c r="H470" s="24">
        <v>60000</v>
      </c>
      <c r="I470" s="24"/>
      <c r="J470" s="53"/>
      <c r="K470" s="24"/>
      <c r="L470" s="24"/>
    </row>
    <row r="471" spans="1:14">
      <c r="A471" s="4" t="s">
        <v>168</v>
      </c>
      <c r="B471" s="4" t="s">
        <v>178</v>
      </c>
      <c r="D471" s="24">
        <v>10000</v>
      </c>
      <c r="E471" s="24"/>
      <c r="F471" s="24">
        <v>10000</v>
      </c>
      <c r="G471" s="24"/>
      <c r="H471" s="24">
        <v>10000</v>
      </c>
      <c r="I471" s="24"/>
      <c r="J471" s="53"/>
      <c r="K471" s="24"/>
      <c r="L471" s="24"/>
    </row>
    <row r="472" spans="1:14">
      <c r="A472" s="4" t="s">
        <v>169</v>
      </c>
      <c r="B472" s="4" t="s">
        <v>179</v>
      </c>
      <c r="D472" s="24">
        <v>1000</v>
      </c>
      <c r="E472" s="24"/>
      <c r="F472" s="24">
        <v>500</v>
      </c>
      <c r="G472" s="24"/>
      <c r="H472" s="24">
        <v>500</v>
      </c>
      <c r="I472" s="24"/>
      <c r="J472" s="53"/>
      <c r="K472" s="24"/>
      <c r="L472" s="24"/>
    </row>
    <row r="473" spans="1:14">
      <c r="A473" s="4" t="s">
        <v>170</v>
      </c>
      <c r="B473" s="4" t="s">
        <v>180</v>
      </c>
      <c r="D473" s="24"/>
      <c r="E473" s="24"/>
      <c r="F473" s="24"/>
      <c r="G473" s="24"/>
      <c r="H473" s="24"/>
      <c r="I473" s="24"/>
      <c r="J473" s="53"/>
      <c r="K473" s="24"/>
      <c r="L473" s="24"/>
    </row>
    <row r="474" spans="1:14">
      <c r="A474" s="4" t="s">
        <v>171</v>
      </c>
      <c r="B474" s="4" t="s">
        <v>181</v>
      </c>
      <c r="D474" s="24">
        <v>25000</v>
      </c>
      <c r="E474" s="24"/>
      <c r="F474" s="24">
        <v>25000</v>
      </c>
      <c r="G474" s="24"/>
      <c r="H474" s="24">
        <v>25000</v>
      </c>
      <c r="I474" s="24"/>
      <c r="J474" s="53"/>
      <c r="K474" s="24"/>
      <c r="L474" s="24"/>
    </row>
    <row r="475" spans="1:14">
      <c r="A475" s="4" t="s">
        <v>172</v>
      </c>
      <c r="B475" s="4" t="s">
        <v>182</v>
      </c>
      <c r="D475" s="24">
        <v>15000</v>
      </c>
      <c r="E475" s="24"/>
      <c r="F475" s="24">
        <v>15000</v>
      </c>
      <c r="G475" s="24"/>
      <c r="H475" s="24">
        <v>20000</v>
      </c>
      <c r="I475" s="24"/>
      <c r="J475" s="53"/>
      <c r="K475" s="24"/>
      <c r="L475" s="24"/>
    </row>
    <row r="476" spans="1:14">
      <c r="A476" s="4" t="s">
        <v>173</v>
      </c>
      <c r="B476" s="4" t="s">
        <v>183</v>
      </c>
      <c r="D476" s="24"/>
      <c r="E476" s="24"/>
      <c r="F476" s="24">
        <v>2500</v>
      </c>
      <c r="G476" s="24"/>
      <c r="H476" s="24">
        <v>2500</v>
      </c>
      <c r="I476" s="24"/>
      <c r="J476" s="53"/>
      <c r="K476" s="24"/>
      <c r="L476" s="24"/>
    </row>
    <row r="477" spans="1:14" s="31" customFormat="1">
      <c r="A477" s="28" t="s">
        <v>162</v>
      </c>
      <c r="B477" s="28"/>
      <c r="C477" s="28"/>
      <c r="D477" s="29">
        <v>352000</v>
      </c>
      <c r="E477" s="29"/>
      <c r="F477" s="29">
        <v>349662</v>
      </c>
      <c r="G477" s="29"/>
      <c r="H477" s="29">
        <f>SUM(H467:H476)</f>
        <v>369500</v>
      </c>
      <c r="I477" s="29"/>
      <c r="J477" s="29"/>
      <c r="K477" s="29"/>
      <c r="L477" s="29"/>
      <c r="M477" s="28"/>
    </row>
    <row r="479" spans="1:14">
      <c r="A479" s="113" t="s">
        <v>184</v>
      </c>
      <c r="B479" s="113"/>
      <c r="C479" s="113"/>
    </row>
    <row r="480" spans="1:14">
      <c r="A480" s="4" t="s">
        <v>185</v>
      </c>
      <c r="B480" s="4" t="s">
        <v>187</v>
      </c>
      <c r="D480" s="24"/>
      <c r="E480" s="24"/>
      <c r="F480" s="24"/>
      <c r="G480" s="24"/>
      <c r="H480" s="24"/>
      <c r="I480" s="24"/>
      <c r="J480" s="53"/>
      <c r="K480" s="24"/>
      <c r="L480" s="24"/>
    </row>
    <row r="481" spans="1:13">
      <c r="A481" s="4" t="s">
        <v>186</v>
      </c>
      <c r="B481" s="4" t="s">
        <v>188</v>
      </c>
      <c r="D481" s="24"/>
      <c r="E481" s="24"/>
      <c r="F481" s="24">
        <v>25000</v>
      </c>
      <c r="G481" s="24"/>
      <c r="H481" s="24">
        <v>25000</v>
      </c>
      <c r="I481" s="24"/>
      <c r="J481" s="53"/>
      <c r="K481" s="24"/>
      <c r="L481" s="24"/>
    </row>
    <row r="482" spans="1:13">
      <c r="A482" s="4" t="s">
        <v>189</v>
      </c>
      <c r="B482" s="4" t="s">
        <v>190</v>
      </c>
      <c r="D482" s="24"/>
      <c r="E482" s="24"/>
      <c r="F482" s="24">
        <v>10000</v>
      </c>
      <c r="G482" s="24"/>
      <c r="H482" s="24">
        <v>12500</v>
      </c>
      <c r="I482" s="24"/>
      <c r="J482" s="53"/>
      <c r="K482" s="24"/>
      <c r="L482" s="24"/>
    </row>
    <row r="483" spans="1:13">
      <c r="A483" s="4" t="s">
        <v>656</v>
      </c>
      <c r="B483" s="4" t="s">
        <v>657</v>
      </c>
      <c r="D483" s="24"/>
      <c r="E483" s="24"/>
      <c r="F483" s="24"/>
      <c r="G483" s="24"/>
      <c r="H483" s="24">
        <v>4000</v>
      </c>
      <c r="I483" s="24"/>
      <c r="J483" s="53"/>
      <c r="K483" s="24"/>
      <c r="L483" s="24"/>
    </row>
    <row r="484" spans="1:13" s="31" customFormat="1">
      <c r="A484" s="28" t="s">
        <v>162</v>
      </c>
      <c r="B484" s="28"/>
      <c r="C484" s="28"/>
      <c r="D484" s="29">
        <v>0</v>
      </c>
      <c r="E484" s="29"/>
      <c r="F484" s="29">
        <v>35000</v>
      </c>
      <c r="G484" s="29"/>
      <c r="H484" s="29">
        <f>SUM(H480:H483)</f>
        <v>41500</v>
      </c>
      <c r="I484" s="29"/>
      <c r="J484" s="29"/>
      <c r="K484" s="29"/>
      <c r="L484" s="29"/>
      <c r="M484" s="28"/>
    </row>
    <row r="486" spans="1:13">
      <c r="A486" s="113" t="s">
        <v>193</v>
      </c>
      <c r="B486" s="113"/>
      <c r="C486" s="113"/>
    </row>
    <row r="487" spans="1:13">
      <c r="A487" s="4" t="s">
        <v>191</v>
      </c>
      <c r="B487" s="4" t="s">
        <v>194</v>
      </c>
      <c r="D487" s="24">
        <v>13000</v>
      </c>
      <c r="E487" s="24"/>
      <c r="F487" s="24">
        <v>13000</v>
      </c>
      <c r="G487" s="24"/>
      <c r="H487" s="24">
        <v>13000</v>
      </c>
      <c r="I487" s="24"/>
      <c r="J487" s="53"/>
      <c r="K487" s="24"/>
      <c r="L487" s="24"/>
    </row>
    <row r="488" spans="1:13">
      <c r="A488" s="4" t="s">
        <v>192</v>
      </c>
      <c r="B488" s="4" t="s">
        <v>195</v>
      </c>
      <c r="D488" s="24">
        <v>10500</v>
      </c>
      <c r="E488" s="24"/>
      <c r="F488" s="24">
        <v>10500</v>
      </c>
      <c r="G488" s="24"/>
      <c r="H488" s="24">
        <v>12000</v>
      </c>
      <c r="I488" s="24"/>
      <c r="J488" s="53"/>
      <c r="K488" s="24"/>
      <c r="L488" s="24"/>
    </row>
    <row r="489" spans="1:13" s="31" customFormat="1">
      <c r="A489" s="28" t="s">
        <v>162</v>
      </c>
      <c r="B489" s="28"/>
      <c r="C489" s="28"/>
      <c r="D489" s="29">
        <v>23500</v>
      </c>
      <c r="E489" s="29"/>
      <c r="F489" s="29">
        <v>23500</v>
      </c>
      <c r="G489" s="29"/>
      <c r="H489" s="29">
        <f>SUM(H487:H488)</f>
        <v>25000</v>
      </c>
      <c r="I489" s="29"/>
      <c r="J489" s="29"/>
      <c r="K489" s="29"/>
      <c r="L489" s="29"/>
      <c r="M489" s="28"/>
    </row>
    <row r="494" spans="1:13" s="96" customFormat="1">
      <c r="J494" s="97"/>
    </row>
    <row r="495" spans="1:13" ht="17" thickBot="1">
      <c r="A495" s="10" t="s">
        <v>0</v>
      </c>
      <c r="B495" s="10"/>
      <c r="C495" s="10"/>
      <c r="D495" s="10"/>
      <c r="E495" s="10"/>
      <c r="F495" s="10"/>
      <c r="G495" s="10"/>
      <c r="H495" s="10"/>
      <c r="I495" s="10"/>
      <c r="J495" s="80"/>
      <c r="K495" s="10"/>
      <c r="L495" s="10"/>
      <c r="M495" s="11" t="s">
        <v>614</v>
      </c>
    </row>
    <row r="496" spans="1:13" ht="16" thickTop="1">
      <c r="A496" s="31" t="s">
        <v>66</v>
      </c>
    </row>
    <row r="497" spans="1:14" ht="26">
      <c r="A497" s="108" t="s">
        <v>67</v>
      </c>
      <c r="B497" s="108"/>
      <c r="C497" s="108"/>
      <c r="D497" s="92" t="s">
        <v>613</v>
      </c>
      <c r="E497" s="93"/>
      <c r="F497" s="92" t="s">
        <v>651</v>
      </c>
      <c r="G497" s="93"/>
      <c r="H497" s="92" t="s">
        <v>647</v>
      </c>
      <c r="I497" s="32"/>
      <c r="J497" s="85"/>
      <c r="K497" s="34"/>
      <c r="L497" s="32"/>
      <c r="M497" s="33"/>
      <c r="N497" s="6"/>
    </row>
    <row r="498" spans="1:14">
      <c r="A498" s="109" t="s">
        <v>196</v>
      </c>
      <c r="B498" s="109"/>
      <c r="C498" s="109"/>
    </row>
    <row r="499" spans="1:14">
      <c r="A499" s="4" t="s">
        <v>197</v>
      </c>
      <c r="B499" s="4" t="s">
        <v>200</v>
      </c>
      <c r="D499" s="24">
        <v>12000</v>
      </c>
      <c r="E499" s="24"/>
      <c r="F499" s="24">
        <v>12000</v>
      </c>
      <c r="G499" s="24"/>
      <c r="H499" s="24">
        <v>12000</v>
      </c>
      <c r="I499" s="24"/>
      <c r="J499" s="53"/>
      <c r="K499" s="24"/>
      <c r="L499" s="24"/>
    </row>
    <row r="500" spans="1:14">
      <c r="A500" s="4" t="s">
        <v>198</v>
      </c>
      <c r="B500" s="4" t="s">
        <v>201</v>
      </c>
      <c r="D500" s="24"/>
      <c r="E500" s="24"/>
      <c r="F500" s="24"/>
      <c r="G500" s="24"/>
      <c r="H500" s="24"/>
      <c r="I500" s="24"/>
      <c r="J500" s="53"/>
      <c r="K500" s="24"/>
      <c r="L500" s="24"/>
    </row>
    <row r="501" spans="1:14">
      <c r="A501" s="4" t="s">
        <v>199</v>
      </c>
      <c r="B501" s="4" t="s">
        <v>580</v>
      </c>
      <c r="D501" s="24">
        <v>8800</v>
      </c>
      <c r="E501" s="24"/>
      <c r="F501" s="24">
        <v>8800</v>
      </c>
      <c r="G501" s="24"/>
      <c r="H501" s="24">
        <v>8800</v>
      </c>
      <c r="I501" s="24"/>
      <c r="J501" s="53"/>
      <c r="K501" s="24"/>
      <c r="L501" s="24"/>
    </row>
    <row r="502" spans="1:14" s="31" customFormat="1">
      <c r="A502" s="28" t="s">
        <v>202</v>
      </c>
      <c r="B502" s="28"/>
      <c r="C502" s="28"/>
      <c r="D502" s="49">
        <v>20800</v>
      </c>
      <c r="E502" s="28"/>
      <c r="F502" s="49">
        <v>20800</v>
      </c>
      <c r="G502" s="28"/>
      <c r="H502" s="49">
        <f>SUM(H499:H501)</f>
        <v>20800</v>
      </c>
      <c r="I502" s="49"/>
      <c r="J502" s="49"/>
      <c r="K502" s="28"/>
      <c r="L502" s="49"/>
      <c r="M502" s="28"/>
    </row>
    <row r="504" spans="1:14">
      <c r="A504" s="107" t="s">
        <v>203</v>
      </c>
      <c r="B504" s="107"/>
      <c r="C504" s="107"/>
    </row>
    <row r="505" spans="1:14">
      <c r="A505" s="4" t="s">
        <v>204</v>
      </c>
      <c r="B505" s="4" t="s">
        <v>207</v>
      </c>
      <c r="D505" s="24">
        <v>14000</v>
      </c>
      <c r="E505" s="24"/>
      <c r="F505" s="24">
        <v>14000</v>
      </c>
      <c r="G505" s="24"/>
      <c r="H505" s="24">
        <v>14000</v>
      </c>
      <c r="I505" s="24"/>
      <c r="J505" s="53"/>
      <c r="K505" s="24"/>
      <c r="L505" s="24"/>
    </row>
    <row r="506" spans="1:14">
      <c r="A506" s="4" t="s">
        <v>205</v>
      </c>
      <c r="B506" s="4" t="s">
        <v>208</v>
      </c>
      <c r="D506" s="24">
        <v>30000</v>
      </c>
      <c r="E506" s="24"/>
      <c r="F506" s="24">
        <v>30000</v>
      </c>
      <c r="G506" s="24"/>
      <c r="H506" s="24">
        <v>30000</v>
      </c>
      <c r="I506" s="24"/>
      <c r="J506" s="53"/>
      <c r="K506" s="24"/>
      <c r="L506" s="24"/>
    </row>
    <row r="507" spans="1:14">
      <c r="A507" s="4" t="s">
        <v>206</v>
      </c>
      <c r="B507" s="4" t="s">
        <v>209</v>
      </c>
      <c r="D507" s="24">
        <v>15000</v>
      </c>
      <c r="E507" s="24"/>
      <c r="F507" s="24">
        <v>10000</v>
      </c>
      <c r="G507" s="24"/>
      <c r="H507" s="24">
        <v>10000</v>
      </c>
      <c r="I507" s="24"/>
      <c r="J507" s="53"/>
      <c r="K507" s="24"/>
      <c r="L507" s="24"/>
    </row>
    <row r="508" spans="1:14">
      <c r="A508" s="4">
        <v>382400</v>
      </c>
      <c r="B508" s="4" t="s">
        <v>210</v>
      </c>
      <c r="D508" s="24"/>
      <c r="E508" s="24"/>
      <c r="F508" s="24"/>
      <c r="G508" s="24"/>
      <c r="H508" s="24"/>
      <c r="I508" s="24"/>
      <c r="J508" s="53"/>
      <c r="K508" s="24"/>
      <c r="L508" s="24"/>
    </row>
    <row r="509" spans="1:14" s="31" customFormat="1">
      <c r="A509" s="28" t="s">
        <v>202</v>
      </c>
      <c r="B509" s="28"/>
      <c r="C509" s="28"/>
      <c r="D509" s="49">
        <v>59000</v>
      </c>
      <c r="E509" s="28"/>
      <c r="F509" s="49">
        <v>54000</v>
      </c>
      <c r="G509" s="28"/>
      <c r="H509" s="49">
        <f>SUM(H505:H508)</f>
        <v>54000</v>
      </c>
      <c r="I509" s="49"/>
      <c r="J509" s="49"/>
      <c r="K509" s="28"/>
      <c r="L509" s="49"/>
      <c r="M509" s="28"/>
    </row>
    <row r="511" spans="1:14">
      <c r="A511" s="107" t="s">
        <v>581</v>
      </c>
      <c r="B511" s="107"/>
      <c r="C511" s="107"/>
    </row>
    <row r="512" spans="1:14">
      <c r="A512" s="4" t="s">
        <v>582</v>
      </c>
      <c r="B512" s="4" t="s">
        <v>661</v>
      </c>
      <c r="D512" s="24">
        <v>272963</v>
      </c>
      <c r="E512" s="24"/>
      <c r="F512" s="24">
        <v>114786</v>
      </c>
      <c r="G512" s="24"/>
      <c r="H512" s="24">
        <f>428606-30000</f>
        <v>398606</v>
      </c>
      <c r="I512" s="24"/>
      <c r="J512" s="53"/>
      <c r="K512" s="24"/>
      <c r="L512" s="24"/>
    </row>
    <row r="513" spans="1:13">
      <c r="A513" s="28" t="s">
        <v>583</v>
      </c>
      <c r="B513" s="28"/>
      <c r="C513" s="28"/>
      <c r="D513" s="49">
        <v>272963</v>
      </c>
      <c r="E513" s="28"/>
      <c r="F513" s="49">
        <v>114786</v>
      </c>
      <c r="G513" s="28"/>
      <c r="H513" s="49">
        <f>H512</f>
        <v>398606</v>
      </c>
      <c r="I513" s="49"/>
      <c r="J513" s="49"/>
      <c r="K513" s="28"/>
      <c r="L513" s="49"/>
      <c r="M513" s="28"/>
    </row>
    <row r="514" spans="1:13" s="31" customFormat="1">
      <c r="A514" s="4"/>
      <c r="B514" s="4"/>
      <c r="C514" s="4"/>
      <c r="D514" s="4"/>
      <c r="E514" s="4"/>
      <c r="F514" s="4"/>
      <c r="G514" s="4"/>
      <c r="H514" s="4"/>
      <c r="I514" s="4"/>
      <c r="J514" s="66"/>
      <c r="K514" s="4"/>
      <c r="L514" s="4"/>
      <c r="M514" s="4"/>
    </row>
    <row r="515" spans="1:13">
      <c r="A515" s="107" t="s">
        <v>658</v>
      </c>
      <c r="B515" s="107"/>
      <c r="C515" s="107"/>
    </row>
    <row r="516" spans="1:13">
      <c r="A516" s="4" t="s">
        <v>659</v>
      </c>
      <c r="B516" s="4" t="s">
        <v>660</v>
      </c>
      <c r="D516" s="24"/>
      <c r="E516" s="24"/>
      <c r="F516" s="24"/>
      <c r="G516" s="24"/>
      <c r="H516" s="24">
        <v>43000</v>
      </c>
      <c r="I516" s="24"/>
      <c r="J516" s="53"/>
      <c r="K516" s="24"/>
      <c r="L516" s="24"/>
    </row>
    <row r="517" spans="1:13">
      <c r="A517" s="28" t="s">
        <v>583</v>
      </c>
      <c r="B517" s="28"/>
      <c r="C517" s="28"/>
      <c r="D517" s="49">
        <v>272963</v>
      </c>
      <c r="E517" s="28"/>
      <c r="F517" s="49">
        <v>114786</v>
      </c>
      <c r="G517" s="28"/>
      <c r="H517" s="49">
        <f>H516</f>
        <v>43000</v>
      </c>
      <c r="I517" s="49"/>
      <c r="J517" s="49"/>
      <c r="K517" s="28"/>
      <c r="L517" s="49"/>
    </row>
    <row r="520" spans="1:13">
      <c r="A520" s="50" t="s">
        <v>211</v>
      </c>
      <c r="B520" s="50"/>
      <c r="C520" s="50"/>
      <c r="D520" s="51">
        <f>+D383+D391+D403+D408+D412+D416+D421+D438+D442+D448+D455+D477+D484+D489+D502+D509+D369+D513</f>
        <v>14677117</v>
      </c>
      <c r="E520" s="51"/>
      <c r="F520" s="51">
        <f>+F383+F391+F403+F408+F412+F416+F421+F438+F442+F448+F455+F477+F484+F489+F502+F509+F369+F513</f>
        <v>14791444</v>
      </c>
      <c r="G520" s="51"/>
      <c r="H520" s="51">
        <f>+H383+H391+H403+H408+H412+H416+H421+H438+H442+H448+H455+H477+H484+H489+H502+H509+H369+H513+H517</f>
        <v>15310509</v>
      </c>
      <c r="I520" s="51"/>
      <c r="J520" s="51"/>
      <c r="K520" s="50"/>
      <c r="L520" s="51"/>
      <c r="M520" s="50"/>
    </row>
    <row r="521" spans="1:13">
      <c r="D521" s="37"/>
    </row>
    <row r="524" spans="1:13">
      <c r="D524" s="69"/>
      <c r="F524" s="37"/>
    </row>
    <row r="525" spans="1:13">
      <c r="D525" s="69"/>
      <c r="F525" s="37"/>
    </row>
    <row r="526" spans="1:13">
      <c r="D526" s="69"/>
      <c r="F526" s="37"/>
    </row>
    <row r="528" spans="1:13" ht="17" thickBot="1">
      <c r="A528" s="10" t="s">
        <v>0</v>
      </c>
      <c r="B528" s="10"/>
      <c r="C528" s="10"/>
      <c r="D528" s="10"/>
      <c r="E528" s="10"/>
      <c r="F528" s="10"/>
      <c r="G528" s="10"/>
      <c r="H528" s="10"/>
      <c r="I528" s="10"/>
      <c r="J528" s="80"/>
      <c r="K528" s="10"/>
      <c r="L528" s="10"/>
      <c r="M528" s="11" t="s">
        <v>614</v>
      </c>
    </row>
    <row r="529" spans="1:13" ht="17" thickTop="1">
      <c r="A529" s="13"/>
      <c r="B529" s="13"/>
      <c r="C529" s="13"/>
      <c r="D529" s="13"/>
      <c r="E529" s="13"/>
      <c r="F529" s="13"/>
      <c r="G529" s="13"/>
      <c r="H529" s="13"/>
      <c r="I529" s="13"/>
      <c r="J529" s="95"/>
      <c r="K529" s="13"/>
      <c r="L529" s="13"/>
      <c r="M529" s="73"/>
    </row>
    <row r="530" spans="1:13" ht="16" thickTop="1">
      <c r="A530" s="31" t="s">
        <v>212</v>
      </c>
    </row>
    <row r="531" spans="1:13" ht="26">
      <c r="A531" s="108" t="s">
        <v>67</v>
      </c>
      <c r="B531" s="108"/>
      <c r="C531" s="108"/>
      <c r="D531" s="92" t="s">
        <v>613</v>
      </c>
      <c r="E531" s="93"/>
      <c r="F531" s="92" t="s">
        <v>651</v>
      </c>
      <c r="G531" s="93"/>
      <c r="H531" s="92" t="s">
        <v>647</v>
      </c>
      <c r="I531" s="32"/>
      <c r="J531" s="85"/>
      <c r="K531" s="34"/>
      <c r="L531" s="32"/>
      <c r="M531" s="33"/>
    </row>
    <row r="532" spans="1:13">
      <c r="A532" s="109" t="s">
        <v>213</v>
      </c>
      <c r="B532" s="109"/>
      <c r="C532" s="109"/>
    </row>
    <row r="533" spans="1:13">
      <c r="A533" s="4" t="s">
        <v>214</v>
      </c>
      <c r="B533" s="4" t="s">
        <v>222</v>
      </c>
      <c r="D533" s="24">
        <v>33000</v>
      </c>
      <c r="E533" s="24"/>
      <c r="F533" s="24">
        <v>33000</v>
      </c>
      <c r="G533" s="24"/>
      <c r="H533" s="24">
        <v>33000</v>
      </c>
      <c r="I533" s="24"/>
      <c r="J533" s="53"/>
      <c r="K533" s="24"/>
      <c r="L533" s="24"/>
    </row>
    <row r="534" spans="1:13">
      <c r="A534" s="4" t="s">
        <v>215</v>
      </c>
      <c r="B534" s="4" t="s">
        <v>223</v>
      </c>
      <c r="D534" s="24">
        <v>2525</v>
      </c>
      <c r="E534" s="24"/>
      <c r="F534" s="24">
        <v>2525</v>
      </c>
      <c r="G534" s="24"/>
      <c r="H534" s="24">
        <v>2525</v>
      </c>
      <c r="I534" s="24"/>
      <c r="J534" s="53"/>
      <c r="K534" s="24"/>
      <c r="L534" s="24"/>
    </row>
    <row r="535" spans="1:13" s="31" customFormat="1">
      <c r="A535" s="4" t="s">
        <v>216</v>
      </c>
      <c r="B535" s="4" t="s">
        <v>24</v>
      </c>
      <c r="C535" s="4"/>
      <c r="D535" s="24">
        <v>3000</v>
      </c>
      <c r="E535" s="24"/>
      <c r="F535" s="24">
        <v>3000</v>
      </c>
      <c r="G535" s="24"/>
      <c r="H535" s="24">
        <v>3000</v>
      </c>
      <c r="I535" s="24"/>
      <c r="J535" s="53"/>
      <c r="K535" s="24"/>
      <c r="L535" s="24"/>
      <c r="M535" s="4"/>
    </row>
    <row r="536" spans="1:13">
      <c r="A536" s="4" t="s">
        <v>217</v>
      </c>
      <c r="B536" s="4" t="s">
        <v>224</v>
      </c>
      <c r="D536" s="24">
        <v>17250</v>
      </c>
      <c r="E536" s="24"/>
      <c r="F536" s="24">
        <v>17750</v>
      </c>
      <c r="G536" s="24"/>
      <c r="H536" s="24">
        <v>17750</v>
      </c>
      <c r="I536" s="24"/>
      <c r="J536" s="53"/>
      <c r="K536" s="24"/>
      <c r="L536" s="24"/>
    </row>
    <row r="537" spans="1:13">
      <c r="A537" s="4" t="s">
        <v>218</v>
      </c>
      <c r="B537" s="4" t="s">
        <v>225</v>
      </c>
      <c r="D537" s="24">
        <v>50000</v>
      </c>
      <c r="E537" s="24"/>
      <c r="F537" s="24">
        <v>50000</v>
      </c>
      <c r="G537" s="24"/>
      <c r="H537" s="24">
        <v>50000</v>
      </c>
      <c r="I537" s="24"/>
      <c r="J537" s="53"/>
      <c r="K537" s="24"/>
      <c r="L537" s="24"/>
    </row>
    <row r="538" spans="1:13">
      <c r="A538" s="4" t="s">
        <v>219</v>
      </c>
      <c r="B538" s="4" t="s">
        <v>226</v>
      </c>
      <c r="D538" s="24">
        <v>130000</v>
      </c>
      <c r="E538" s="24"/>
      <c r="F538" s="24">
        <v>140000</v>
      </c>
      <c r="G538" s="24"/>
      <c r="H538" s="24">
        <v>140000</v>
      </c>
      <c r="I538" s="24"/>
      <c r="J538" s="53"/>
      <c r="K538" s="24"/>
      <c r="L538" s="24"/>
    </row>
    <row r="539" spans="1:13">
      <c r="A539" s="4" t="s">
        <v>220</v>
      </c>
      <c r="B539" s="4" t="s">
        <v>227</v>
      </c>
      <c r="D539" s="24">
        <v>12000</v>
      </c>
      <c r="E539" s="24"/>
      <c r="F539" s="24">
        <v>12000</v>
      </c>
      <c r="G539" s="24"/>
      <c r="H539" s="24">
        <v>12000</v>
      </c>
      <c r="I539" s="24"/>
      <c r="J539" s="53"/>
      <c r="K539" s="24"/>
      <c r="L539" s="24"/>
    </row>
    <row r="540" spans="1:13">
      <c r="A540" s="4" t="s">
        <v>221</v>
      </c>
      <c r="B540" s="4" t="s">
        <v>229</v>
      </c>
      <c r="D540" s="24">
        <v>2500</v>
      </c>
      <c r="E540" s="24"/>
      <c r="F540" s="24">
        <v>2500</v>
      </c>
      <c r="G540" s="24"/>
      <c r="H540" s="24">
        <v>2500</v>
      </c>
      <c r="I540" s="24"/>
      <c r="J540" s="53"/>
      <c r="K540" s="24"/>
      <c r="L540" s="24"/>
    </row>
    <row r="541" spans="1:13">
      <c r="A541" s="28" t="s">
        <v>228</v>
      </c>
      <c r="B541" s="28"/>
      <c r="C541" s="28"/>
      <c r="D541" s="49">
        <v>250275</v>
      </c>
      <c r="E541" s="28"/>
      <c r="F541" s="49">
        <v>260775</v>
      </c>
      <c r="G541" s="28"/>
      <c r="H541" s="49">
        <f>SUM(H533:H540)</f>
        <v>260775</v>
      </c>
      <c r="I541" s="49"/>
      <c r="J541" s="49"/>
      <c r="K541" s="28"/>
      <c r="L541" s="49"/>
      <c r="M541" s="28"/>
    </row>
    <row r="558" spans="14:14">
      <c r="N558" s="6"/>
    </row>
    <row r="561" spans="1:13" ht="17" thickBot="1">
      <c r="A561" s="10" t="s">
        <v>0</v>
      </c>
      <c r="B561" s="10"/>
      <c r="C561" s="10"/>
      <c r="D561" s="10"/>
      <c r="E561" s="10"/>
      <c r="F561" s="10"/>
      <c r="G561" s="10"/>
      <c r="H561" s="10"/>
      <c r="I561" s="10"/>
      <c r="J561" s="80"/>
      <c r="K561" s="10"/>
      <c r="L561" s="10"/>
      <c r="M561" s="11" t="s">
        <v>614</v>
      </c>
    </row>
    <row r="562" spans="1:13" ht="16" thickTop="1">
      <c r="A562" s="31" t="s">
        <v>212</v>
      </c>
    </row>
    <row r="563" spans="1:13" ht="26">
      <c r="A563" s="108" t="s">
        <v>67</v>
      </c>
      <c r="B563" s="108"/>
      <c r="C563" s="108"/>
      <c r="D563" s="92" t="s">
        <v>613</v>
      </c>
      <c r="E563" s="93"/>
      <c r="F563" s="92" t="s">
        <v>651</v>
      </c>
      <c r="G563" s="93"/>
      <c r="H563" s="92" t="s">
        <v>647</v>
      </c>
      <c r="I563" s="32"/>
      <c r="J563" s="85"/>
      <c r="K563" s="34"/>
      <c r="L563" s="32"/>
      <c r="M563" s="33"/>
    </row>
    <row r="564" spans="1:13">
      <c r="A564" s="107" t="s">
        <v>230</v>
      </c>
      <c r="B564" s="107"/>
      <c r="C564" s="107"/>
    </row>
    <row r="565" spans="1:13">
      <c r="A565" s="4" t="s">
        <v>231</v>
      </c>
      <c r="B565" s="4" t="s">
        <v>248</v>
      </c>
      <c r="D565" s="24">
        <v>243222</v>
      </c>
      <c r="E565" s="24"/>
      <c r="F565" s="24">
        <v>246100</v>
      </c>
      <c r="G565" s="24"/>
      <c r="H565" s="24">
        <v>253801</v>
      </c>
      <c r="I565" s="24"/>
      <c r="J565" s="53"/>
      <c r="K565" s="24"/>
      <c r="L565" s="24"/>
    </row>
    <row r="566" spans="1:13">
      <c r="A566" s="4" t="s">
        <v>232</v>
      </c>
      <c r="B566" s="4" t="s">
        <v>249</v>
      </c>
      <c r="D566" s="24">
        <v>66716</v>
      </c>
      <c r="E566" s="24"/>
      <c r="F566" s="24">
        <v>74986</v>
      </c>
      <c r="G566" s="24"/>
      <c r="H566" s="24">
        <v>84289</v>
      </c>
      <c r="I566" s="24"/>
      <c r="J566" s="53"/>
      <c r="K566" s="24"/>
      <c r="L566" s="24"/>
    </row>
    <row r="567" spans="1:13">
      <c r="A567" s="4" t="s">
        <v>233</v>
      </c>
      <c r="B567" s="4" t="s">
        <v>223</v>
      </c>
      <c r="D567" s="24">
        <v>18606</v>
      </c>
      <c r="E567" s="24"/>
      <c r="F567" s="24">
        <v>18827</v>
      </c>
      <c r="G567" s="24"/>
      <c r="H567" s="24">
        <v>19416</v>
      </c>
      <c r="I567" s="24"/>
      <c r="J567" s="53"/>
      <c r="K567" s="24"/>
      <c r="L567" s="24"/>
    </row>
    <row r="568" spans="1:13">
      <c r="A568" s="4" t="s">
        <v>234</v>
      </c>
      <c r="B568" s="4" t="s">
        <v>250</v>
      </c>
      <c r="D568" s="24">
        <v>5000</v>
      </c>
      <c r="E568" s="24"/>
      <c r="F568" s="24">
        <v>5000</v>
      </c>
      <c r="G568" s="24"/>
      <c r="H568" s="24">
        <v>5000</v>
      </c>
      <c r="I568" s="24"/>
      <c r="J568" s="53"/>
      <c r="K568" s="24"/>
      <c r="L568" s="24"/>
    </row>
    <row r="569" spans="1:13">
      <c r="A569" s="4" t="s">
        <v>235</v>
      </c>
      <c r="B569" s="4" t="s">
        <v>251</v>
      </c>
      <c r="D569" s="24">
        <v>500</v>
      </c>
      <c r="E569" s="24"/>
      <c r="F569" s="24">
        <v>500</v>
      </c>
      <c r="G569" s="24"/>
      <c r="H569" s="24">
        <v>500</v>
      </c>
      <c r="I569" s="24"/>
      <c r="J569" s="53"/>
      <c r="K569" s="24"/>
      <c r="L569" s="24"/>
    </row>
    <row r="570" spans="1:13">
      <c r="A570" s="4" t="s">
        <v>236</v>
      </c>
      <c r="B570" s="4" t="s">
        <v>24</v>
      </c>
      <c r="D570" s="24">
        <v>5000</v>
      </c>
      <c r="E570" s="24"/>
      <c r="F570" s="24">
        <v>5000</v>
      </c>
      <c r="G570" s="24"/>
      <c r="H570" s="24">
        <v>5000</v>
      </c>
      <c r="I570" s="24"/>
      <c r="J570" s="53"/>
      <c r="K570" s="24"/>
      <c r="L570" s="24"/>
    </row>
    <row r="571" spans="1:13">
      <c r="A571" s="4" t="s">
        <v>237</v>
      </c>
      <c r="B571" s="4" t="s">
        <v>253</v>
      </c>
      <c r="D571" s="24">
        <v>4000</v>
      </c>
      <c r="E571" s="24"/>
      <c r="F571" s="24">
        <v>4000</v>
      </c>
      <c r="G571" s="24"/>
      <c r="H571" s="24">
        <v>4000</v>
      </c>
      <c r="I571" s="24"/>
      <c r="J571" s="53"/>
      <c r="K571" s="24"/>
      <c r="L571" s="24"/>
    </row>
    <row r="572" spans="1:13">
      <c r="A572" s="4" t="s">
        <v>238</v>
      </c>
      <c r="B572" s="4" t="s">
        <v>254</v>
      </c>
      <c r="D572" s="24"/>
      <c r="E572" s="24"/>
      <c r="F572" s="24"/>
      <c r="G572" s="24"/>
      <c r="H572" s="24"/>
      <c r="I572" s="24"/>
      <c r="J572" s="53"/>
      <c r="K572" s="24"/>
      <c r="L572" s="24"/>
    </row>
    <row r="573" spans="1:13">
      <c r="A573" s="4" t="s">
        <v>239</v>
      </c>
      <c r="B573" s="4" t="s">
        <v>255</v>
      </c>
      <c r="D573" s="24">
        <v>1500</v>
      </c>
      <c r="E573" s="24"/>
      <c r="F573" s="24">
        <v>1500</v>
      </c>
      <c r="G573" s="24"/>
      <c r="H573" s="24">
        <v>1500</v>
      </c>
      <c r="I573" s="24"/>
      <c r="J573" s="53"/>
      <c r="K573" s="24"/>
      <c r="L573" s="24"/>
    </row>
    <row r="574" spans="1:13">
      <c r="A574" s="4" t="s">
        <v>240</v>
      </c>
      <c r="B574" s="4" t="s">
        <v>256</v>
      </c>
      <c r="D574" s="24">
        <v>500</v>
      </c>
      <c r="E574" s="24"/>
      <c r="F574" s="24">
        <v>500</v>
      </c>
      <c r="G574" s="24"/>
      <c r="H574" s="24">
        <v>500</v>
      </c>
      <c r="I574" s="24"/>
      <c r="J574" s="53"/>
      <c r="K574" s="24"/>
      <c r="L574" s="24"/>
    </row>
    <row r="575" spans="1:13" s="30" customFormat="1">
      <c r="A575" s="4" t="s">
        <v>241</v>
      </c>
      <c r="B575" s="4" t="s">
        <v>257</v>
      </c>
      <c r="C575" s="4"/>
      <c r="D575" s="24">
        <v>3000</v>
      </c>
      <c r="E575" s="24"/>
      <c r="F575" s="24">
        <v>5000</v>
      </c>
      <c r="G575" s="24"/>
      <c r="H575" s="24">
        <v>45000</v>
      </c>
      <c r="I575" s="24"/>
      <c r="J575" s="53"/>
      <c r="K575" s="24"/>
      <c r="L575" s="24"/>
      <c r="M575" s="4"/>
    </row>
    <row r="576" spans="1:13">
      <c r="A576" s="4" t="s">
        <v>242</v>
      </c>
      <c r="B576" s="4" t="s">
        <v>258</v>
      </c>
      <c r="D576" s="24">
        <v>250</v>
      </c>
      <c r="E576" s="24"/>
      <c r="F576" s="24">
        <v>250</v>
      </c>
      <c r="G576" s="24"/>
      <c r="H576" s="24">
        <v>250</v>
      </c>
      <c r="I576" s="24"/>
      <c r="J576" s="53"/>
      <c r="K576" s="24"/>
      <c r="L576" s="24"/>
    </row>
    <row r="577" spans="1:14">
      <c r="A577" s="4" t="s">
        <v>243</v>
      </c>
      <c r="B577" s="4" t="s">
        <v>259</v>
      </c>
      <c r="D577" s="24">
        <v>3000</v>
      </c>
      <c r="E577" s="24"/>
      <c r="F577" s="24">
        <v>3000</v>
      </c>
      <c r="G577" s="24"/>
      <c r="H577" s="24">
        <v>3000</v>
      </c>
      <c r="I577" s="24"/>
      <c r="J577" s="53"/>
      <c r="K577" s="24"/>
      <c r="L577" s="24"/>
    </row>
    <row r="578" spans="1:14">
      <c r="A578" s="4" t="s">
        <v>244</v>
      </c>
      <c r="B578" s="4" t="s">
        <v>260</v>
      </c>
      <c r="D578" s="24">
        <v>5000</v>
      </c>
      <c r="E578" s="24"/>
      <c r="F578" s="24">
        <v>5000</v>
      </c>
      <c r="G578" s="24"/>
      <c r="H578" s="24">
        <v>5000</v>
      </c>
      <c r="I578" s="24"/>
      <c r="J578" s="53"/>
      <c r="K578" s="24"/>
      <c r="L578" s="24"/>
    </row>
    <row r="579" spans="1:14">
      <c r="A579" s="4" t="s">
        <v>245</v>
      </c>
      <c r="B579" s="4" t="s">
        <v>229</v>
      </c>
      <c r="D579" s="24">
        <v>500</v>
      </c>
      <c r="E579" s="24"/>
      <c r="F579" s="24">
        <v>500</v>
      </c>
      <c r="G579" s="24"/>
      <c r="H579" s="24">
        <v>500</v>
      </c>
      <c r="I579" s="24"/>
      <c r="J579" s="53"/>
      <c r="K579" s="24"/>
      <c r="L579" s="24"/>
    </row>
    <row r="580" spans="1:14">
      <c r="A580" s="4" t="s">
        <v>247</v>
      </c>
      <c r="B580" s="4" t="s">
        <v>261</v>
      </c>
      <c r="D580" s="24">
        <v>3000</v>
      </c>
      <c r="E580" s="24"/>
      <c r="F580" s="24">
        <v>3000</v>
      </c>
      <c r="G580" s="24"/>
      <c r="H580" s="24">
        <v>3000</v>
      </c>
      <c r="I580" s="24"/>
      <c r="J580" s="53"/>
      <c r="K580" s="24"/>
      <c r="L580" s="24"/>
    </row>
    <row r="581" spans="1:14">
      <c r="A581" s="28" t="s">
        <v>246</v>
      </c>
      <c r="B581" s="28"/>
      <c r="C581" s="28"/>
      <c r="D581" s="29">
        <v>359794</v>
      </c>
      <c r="E581" s="29"/>
      <c r="F581" s="29">
        <v>373163</v>
      </c>
      <c r="G581" s="29"/>
      <c r="H581" s="29">
        <f>SUM(H565:H580)</f>
        <v>430756</v>
      </c>
      <c r="I581" s="29"/>
      <c r="J581" s="29"/>
      <c r="K581" s="29"/>
      <c r="L581" s="29"/>
      <c r="M581" s="30"/>
    </row>
    <row r="584" spans="1:14">
      <c r="L584" s="66"/>
    </row>
    <row r="590" spans="1:14">
      <c r="N590" s="6"/>
    </row>
    <row r="591" spans="1:14">
      <c r="N591" s="6"/>
    </row>
    <row r="594" spans="1:13" ht="17" thickBot="1">
      <c r="A594" s="10" t="s">
        <v>0</v>
      </c>
      <c r="B594" s="10"/>
      <c r="C594" s="10"/>
      <c r="D594" s="10"/>
      <c r="E594" s="10"/>
      <c r="F594" s="10"/>
      <c r="G594" s="10"/>
      <c r="H594" s="10"/>
      <c r="I594" s="10"/>
      <c r="J594" s="80"/>
      <c r="K594" s="10"/>
      <c r="L594" s="10"/>
      <c r="M594" s="11" t="s">
        <v>614</v>
      </c>
    </row>
    <row r="595" spans="1:13" ht="16" thickTop="1">
      <c r="A595" s="31" t="s">
        <v>212</v>
      </c>
    </row>
    <row r="596" spans="1:13" ht="26">
      <c r="A596" s="108" t="s">
        <v>67</v>
      </c>
      <c r="B596" s="108"/>
      <c r="C596" s="108"/>
      <c r="D596" s="92" t="s">
        <v>613</v>
      </c>
      <c r="E596" s="93"/>
      <c r="F596" s="92" t="s">
        <v>651</v>
      </c>
      <c r="G596" s="93"/>
      <c r="H596" s="92" t="s">
        <v>647</v>
      </c>
      <c r="I596" s="32"/>
      <c r="J596" s="85"/>
      <c r="K596" s="34"/>
      <c r="L596" s="32"/>
      <c r="M596" s="33"/>
    </row>
    <row r="597" spans="1:13">
      <c r="A597" s="109" t="s">
        <v>262</v>
      </c>
      <c r="B597" s="109"/>
      <c r="C597" s="109"/>
    </row>
    <row r="598" spans="1:13">
      <c r="A598" s="4" t="s">
        <v>263</v>
      </c>
      <c r="B598" s="4" t="s">
        <v>275</v>
      </c>
      <c r="D598" s="24">
        <v>31730</v>
      </c>
      <c r="E598" s="24"/>
      <c r="F598" s="24">
        <v>32682</v>
      </c>
      <c r="G598" s="24"/>
      <c r="H598" s="24">
        <v>33662</v>
      </c>
      <c r="I598" s="24"/>
      <c r="J598" s="53"/>
      <c r="K598" s="24"/>
      <c r="L598" s="24"/>
    </row>
    <row r="599" spans="1:13">
      <c r="A599" s="4" t="s">
        <v>264</v>
      </c>
      <c r="B599" s="4" t="s">
        <v>223</v>
      </c>
      <c r="D599" s="24">
        <v>2427</v>
      </c>
      <c r="E599" s="24"/>
      <c r="F599" s="24">
        <v>2500</v>
      </c>
      <c r="G599" s="24"/>
      <c r="H599" s="24">
        <v>2575</v>
      </c>
      <c r="I599" s="24"/>
      <c r="J599" s="53"/>
      <c r="K599" s="24"/>
      <c r="L599" s="24"/>
    </row>
    <row r="600" spans="1:13">
      <c r="A600" s="4" t="s">
        <v>265</v>
      </c>
      <c r="B600" s="4" t="s">
        <v>250</v>
      </c>
      <c r="D600" s="24">
        <v>750</v>
      </c>
      <c r="E600" s="24"/>
      <c r="F600" s="24">
        <v>750</v>
      </c>
      <c r="G600" s="24"/>
      <c r="H600" s="24">
        <v>750</v>
      </c>
      <c r="I600" s="24"/>
      <c r="J600" s="53"/>
      <c r="K600" s="24"/>
      <c r="L600" s="24"/>
    </row>
    <row r="601" spans="1:13">
      <c r="A601" s="4" t="s">
        <v>266</v>
      </c>
      <c r="B601" s="4" t="s">
        <v>24</v>
      </c>
      <c r="D601" s="24"/>
      <c r="E601" s="24"/>
      <c r="F601" s="24"/>
      <c r="G601" s="24"/>
      <c r="H601" s="24"/>
      <c r="I601" s="24"/>
      <c r="J601" s="53"/>
      <c r="K601" s="24"/>
      <c r="L601" s="24"/>
    </row>
    <row r="602" spans="1:13">
      <c r="A602" s="4" t="s">
        <v>267</v>
      </c>
      <c r="B602" s="4" t="s">
        <v>276</v>
      </c>
      <c r="D602" s="24">
        <v>40000</v>
      </c>
      <c r="E602" s="24"/>
      <c r="F602" s="24">
        <v>53501</v>
      </c>
      <c r="G602" s="24"/>
      <c r="H602" s="24">
        <v>53501</v>
      </c>
      <c r="I602" s="24"/>
      <c r="J602" s="53"/>
      <c r="K602" s="24"/>
      <c r="L602" s="24"/>
    </row>
    <row r="603" spans="1:13">
      <c r="A603" s="4" t="s">
        <v>268</v>
      </c>
      <c r="B603" s="4" t="s">
        <v>277</v>
      </c>
      <c r="D603" s="24">
        <v>300</v>
      </c>
      <c r="E603" s="24"/>
      <c r="F603" s="24">
        <v>300</v>
      </c>
      <c r="G603" s="24"/>
      <c r="H603" s="24">
        <v>300</v>
      </c>
      <c r="I603" s="24"/>
      <c r="J603" s="53"/>
      <c r="K603" s="24"/>
      <c r="L603" s="24"/>
    </row>
    <row r="604" spans="1:13">
      <c r="A604" s="4" t="s">
        <v>269</v>
      </c>
      <c r="B604" s="4" t="s">
        <v>253</v>
      </c>
      <c r="D604" s="24">
        <v>500</v>
      </c>
      <c r="E604" s="24"/>
      <c r="F604" s="24">
        <v>500</v>
      </c>
      <c r="G604" s="24"/>
      <c r="H604" s="24">
        <v>500</v>
      </c>
      <c r="I604" s="24"/>
      <c r="J604" s="53"/>
      <c r="K604" s="24"/>
      <c r="L604" s="24"/>
    </row>
    <row r="605" spans="1:13">
      <c r="A605" s="4" t="s">
        <v>270</v>
      </c>
      <c r="B605" s="4" t="s">
        <v>278</v>
      </c>
      <c r="D605" s="24">
        <v>5200</v>
      </c>
      <c r="E605" s="24"/>
      <c r="F605" s="24">
        <v>5200</v>
      </c>
      <c r="G605" s="24"/>
      <c r="H605" s="24">
        <v>5200</v>
      </c>
      <c r="I605" s="24"/>
      <c r="J605" s="53"/>
      <c r="K605" s="24"/>
      <c r="L605" s="24"/>
    </row>
    <row r="606" spans="1:13">
      <c r="A606" s="4" t="s">
        <v>271</v>
      </c>
      <c r="B606" s="4" t="s">
        <v>256</v>
      </c>
      <c r="D606" s="24">
        <v>500</v>
      </c>
      <c r="E606" s="24"/>
      <c r="F606" s="24">
        <v>500</v>
      </c>
      <c r="G606" s="24"/>
      <c r="H606" s="24">
        <v>500</v>
      </c>
      <c r="I606" s="24"/>
      <c r="J606" s="53"/>
      <c r="K606" s="24"/>
      <c r="L606" s="24"/>
    </row>
    <row r="607" spans="1:13">
      <c r="A607" s="4" t="s">
        <v>272</v>
      </c>
      <c r="B607" s="4" t="s">
        <v>257</v>
      </c>
      <c r="D607" s="24">
        <v>500</v>
      </c>
      <c r="E607" s="24"/>
      <c r="F607" s="24">
        <v>500</v>
      </c>
      <c r="G607" s="24"/>
      <c r="H607" s="24">
        <v>500</v>
      </c>
      <c r="I607" s="24"/>
      <c r="J607" s="53"/>
      <c r="K607" s="24"/>
      <c r="L607" s="24"/>
    </row>
    <row r="608" spans="1:13">
      <c r="A608" s="4" t="s">
        <v>273</v>
      </c>
      <c r="B608" s="4" t="s">
        <v>280</v>
      </c>
      <c r="D608" s="24">
        <v>30000</v>
      </c>
      <c r="E608" s="24"/>
      <c r="F608" s="24">
        <v>30000</v>
      </c>
      <c r="G608" s="24"/>
      <c r="H608" s="24">
        <v>30000</v>
      </c>
      <c r="I608" s="24"/>
      <c r="J608" s="53"/>
      <c r="K608" s="24"/>
      <c r="L608" s="24"/>
    </row>
    <row r="609" spans="1:13">
      <c r="A609" s="4" t="s">
        <v>274</v>
      </c>
      <c r="B609" s="4" t="s">
        <v>281</v>
      </c>
      <c r="D609" s="24"/>
      <c r="E609" s="24"/>
      <c r="F609" s="24"/>
      <c r="G609" s="24"/>
      <c r="H609" s="24"/>
      <c r="I609" s="24"/>
      <c r="J609" s="53"/>
      <c r="K609" s="24"/>
      <c r="L609" s="24"/>
    </row>
    <row r="610" spans="1:13">
      <c r="A610" s="28" t="s">
        <v>279</v>
      </c>
      <c r="B610" s="28"/>
      <c r="C610" s="28"/>
      <c r="D610" s="49">
        <v>111907</v>
      </c>
      <c r="E610" s="28"/>
      <c r="F610" s="49">
        <v>126433</v>
      </c>
      <c r="G610" s="28"/>
      <c r="H610" s="49">
        <f>SUM(H598:H609)</f>
        <v>127488</v>
      </c>
      <c r="I610" s="49"/>
      <c r="J610" s="49"/>
      <c r="K610" s="28"/>
      <c r="L610" s="49"/>
      <c r="M610" s="28"/>
    </row>
    <row r="612" spans="1:13">
      <c r="A612" s="109" t="s">
        <v>282</v>
      </c>
      <c r="B612" s="109"/>
      <c r="C612" s="109"/>
      <c r="D612" s="67"/>
    </row>
    <row r="613" spans="1:13">
      <c r="A613" s="4" t="s">
        <v>283</v>
      </c>
      <c r="B613" s="4" t="s">
        <v>288</v>
      </c>
      <c r="D613" s="24">
        <v>1000</v>
      </c>
      <c r="E613" s="24"/>
      <c r="F613" s="24">
        <v>1000</v>
      </c>
      <c r="G613" s="24"/>
      <c r="H613" s="24"/>
      <c r="I613" s="24"/>
      <c r="J613" s="53"/>
      <c r="K613" s="24"/>
      <c r="L613" s="24"/>
    </row>
    <row r="614" spans="1:13">
      <c r="A614" s="4" t="s">
        <v>284</v>
      </c>
      <c r="B614" s="4" t="s">
        <v>289</v>
      </c>
      <c r="D614" s="24"/>
      <c r="E614" s="24"/>
      <c r="F614" s="24"/>
      <c r="G614" s="24"/>
      <c r="H614" s="24"/>
      <c r="I614" s="24"/>
      <c r="J614" s="53"/>
      <c r="K614" s="24"/>
      <c r="L614" s="24"/>
    </row>
    <row r="615" spans="1:13">
      <c r="A615" s="4" t="s">
        <v>617</v>
      </c>
      <c r="B615" s="4" t="s">
        <v>618</v>
      </c>
      <c r="D615" s="24"/>
      <c r="E615" s="24"/>
      <c r="F615" s="24"/>
      <c r="G615" s="24"/>
      <c r="H615" s="24"/>
      <c r="I615" s="24"/>
      <c r="J615" s="53"/>
      <c r="K615" s="24"/>
      <c r="L615" s="24"/>
    </row>
    <row r="616" spans="1:13">
      <c r="A616" s="4" t="s">
        <v>285</v>
      </c>
      <c r="B616" s="4" t="s">
        <v>290</v>
      </c>
      <c r="D616" s="24">
        <v>5000</v>
      </c>
      <c r="E616" s="24"/>
      <c r="F616" s="24">
        <v>5000</v>
      </c>
      <c r="G616" s="24"/>
      <c r="H616" s="24"/>
      <c r="I616" s="24"/>
      <c r="J616" s="53"/>
      <c r="K616" s="24"/>
      <c r="L616" s="24"/>
    </row>
    <row r="617" spans="1:13">
      <c r="A617" s="4" t="s">
        <v>286</v>
      </c>
      <c r="B617" s="4" t="s">
        <v>291</v>
      </c>
      <c r="D617" s="24">
        <v>6000</v>
      </c>
      <c r="E617" s="24"/>
      <c r="F617" s="24">
        <v>6000</v>
      </c>
      <c r="G617" s="24"/>
      <c r="H617" s="24"/>
      <c r="I617" s="24"/>
      <c r="J617" s="53"/>
      <c r="K617" s="24"/>
      <c r="L617" s="24"/>
    </row>
    <row r="618" spans="1:13">
      <c r="A618" s="4" t="s">
        <v>287</v>
      </c>
      <c r="B618" s="4" t="s">
        <v>292</v>
      </c>
      <c r="D618" s="24">
        <v>3000</v>
      </c>
      <c r="E618" s="24"/>
      <c r="F618" s="24">
        <v>3000</v>
      </c>
      <c r="G618" s="24"/>
      <c r="H618" s="24"/>
      <c r="I618" s="24"/>
      <c r="J618" s="53"/>
      <c r="K618" s="24"/>
      <c r="L618" s="24"/>
    </row>
    <row r="619" spans="1:13">
      <c r="A619" s="4" t="s">
        <v>619</v>
      </c>
      <c r="B619" s="4" t="s">
        <v>622</v>
      </c>
      <c r="D619" s="24"/>
      <c r="E619" s="24"/>
      <c r="F619" s="24"/>
      <c r="G619" s="24"/>
      <c r="H619" s="24"/>
      <c r="I619" s="24"/>
      <c r="J619" s="53"/>
      <c r="K619" s="24"/>
      <c r="L619" s="24"/>
    </row>
    <row r="620" spans="1:13" ht="45">
      <c r="A620" s="25" t="s">
        <v>620</v>
      </c>
      <c r="B620" s="70" t="s">
        <v>624</v>
      </c>
      <c r="D620" s="24"/>
      <c r="E620" s="24"/>
      <c r="F620" s="24"/>
      <c r="G620" s="24"/>
      <c r="H620" s="24"/>
      <c r="I620" s="24"/>
      <c r="J620" s="53"/>
      <c r="K620" s="24"/>
      <c r="L620" s="24"/>
    </row>
    <row r="621" spans="1:13">
      <c r="A621" s="4" t="s">
        <v>621</v>
      </c>
      <c r="B621" s="4" t="s">
        <v>623</v>
      </c>
      <c r="D621" s="24"/>
      <c r="E621" s="24"/>
      <c r="F621" s="24"/>
      <c r="G621" s="24"/>
      <c r="H621" s="24"/>
      <c r="I621" s="24"/>
      <c r="J621" s="53"/>
      <c r="K621" s="24"/>
      <c r="L621" s="24"/>
    </row>
    <row r="622" spans="1:13">
      <c r="A622" s="28" t="s">
        <v>293</v>
      </c>
      <c r="B622" s="28"/>
      <c r="C622" s="28"/>
      <c r="D622" s="49">
        <f>SUM(D613:D621)</f>
        <v>15000</v>
      </c>
      <c r="E622" s="28"/>
      <c r="F622" s="49">
        <f>SUM(F613:F621)</f>
        <v>15000</v>
      </c>
      <c r="G622" s="28"/>
      <c r="H622" s="49">
        <f>SUM(H613:H621)</f>
        <v>0</v>
      </c>
      <c r="I622" s="49"/>
      <c r="J622" s="49"/>
      <c r="K622" s="28"/>
      <c r="L622" s="49"/>
      <c r="M622" s="28"/>
    </row>
    <row r="625" spans="1:13">
      <c r="D625" s="71"/>
    </row>
    <row r="626" spans="1:13" ht="17" thickBot="1">
      <c r="A626" s="10" t="s">
        <v>0</v>
      </c>
      <c r="B626" s="10"/>
      <c r="C626" s="10"/>
      <c r="D626" s="10"/>
      <c r="E626" s="10"/>
      <c r="F626" s="10"/>
      <c r="G626" s="10"/>
      <c r="H626" s="10"/>
      <c r="I626" s="10"/>
      <c r="J626" s="80"/>
      <c r="K626" s="10"/>
      <c r="L626" s="10"/>
      <c r="M626" s="11" t="s">
        <v>614</v>
      </c>
    </row>
    <row r="627" spans="1:13" ht="16" thickTop="1">
      <c r="A627" s="31" t="s">
        <v>212</v>
      </c>
    </row>
    <row r="628" spans="1:13" ht="26">
      <c r="A628" s="108" t="s">
        <v>67</v>
      </c>
      <c r="B628" s="108"/>
      <c r="C628" s="108"/>
      <c r="D628" s="92" t="s">
        <v>613</v>
      </c>
      <c r="E628" s="93"/>
      <c r="F628" s="92" t="s">
        <v>651</v>
      </c>
      <c r="G628" s="93"/>
      <c r="H628" s="92" t="s">
        <v>647</v>
      </c>
      <c r="I628" s="32"/>
      <c r="J628" s="85"/>
      <c r="K628" s="34"/>
      <c r="L628" s="32"/>
      <c r="M628" s="33"/>
    </row>
    <row r="629" spans="1:13">
      <c r="A629" s="109" t="s">
        <v>294</v>
      </c>
      <c r="B629" s="109"/>
      <c r="C629" s="109"/>
    </row>
    <row r="630" spans="1:13">
      <c r="A630" s="4" t="s">
        <v>295</v>
      </c>
      <c r="B630" s="4" t="s">
        <v>311</v>
      </c>
      <c r="D630" s="24">
        <v>47280</v>
      </c>
      <c r="E630" s="24"/>
      <c r="F630" s="24">
        <v>24440</v>
      </c>
      <c r="G630" s="24"/>
      <c r="H630" s="24">
        <v>24440</v>
      </c>
      <c r="I630" s="24"/>
      <c r="J630" s="53"/>
      <c r="K630" s="24"/>
      <c r="L630" s="24"/>
    </row>
    <row r="631" spans="1:13">
      <c r="A631" s="4" t="s">
        <v>296</v>
      </c>
      <c r="B631" s="4" t="s">
        <v>312</v>
      </c>
      <c r="D631" s="24"/>
      <c r="E631" s="24"/>
      <c r="F631" s="24"/>
      <c r="G631" s="24"/>
      <c r="H631" s="24"/>
      <c r="I631" s="24"/>
      <c r="J631" s="53"/>
      <c r="K631" s="24"/>
      <c r="L631" s="24"/>
    </row>
    <row r="632" spans="1:13">
      <c r="A632" s="4" t="s">
        <v>297</v>
      </c>
      <c r="B632" s="4" t="s">
        <v>249</v>
      </c>
      <c r="D632" s="24">
        <v>18764</v>
      </c>
      <c r="E632" s="24"/>
      <c r="F632" s="24"/>
      <c r="G632" s="24"/>
      <c r="H632" s="24"/>
      <c r="I632" s="24"/>
      <c r="J632" s="53"/>
      <c r="K632" s="24"/>
      <c r="L632" s="24"/>
    </row>
    <row r="633" spans="1:13">
      <c r="A633" s="4" t="s">
        <v>298</v>
      </c>
      <c r="B633" s="4" t="s">
        <v>223</v>
      </c>
      <c r="D633" s="24">
        <v>3617</v>
      </c>
      <c r="E633" s="24"/>
      <c r="F633" s="24">
        <v>1870</v>
      </c>
      <c r="G633" s="24"/>
      <c r="H633" s="24">
        <v>1870</v>
      </c>
      <c r="I633" s="24"/>
      <c r="J633" s="53"/>
      <c r="K633" s="24"/>
      <c r="L633" s="24"/>
    </row>
    <row r="634" spans="1:13">
      <c r="A634" s="4" t="s">
        <v>299</v>
      </c>
      <c r="B634" s="4" t="s">
        <v>320</v>
      </c>
      <c r="D634" s="24"/>
      <c r="E634" s="24"/>
      <c r="F634" s="24"/>
      <c r="G634" s="24"/>
      <c r="H634" s="24"/>
      <c r="I634" s="24"/>
      <c r="J634" s="53"/>
      <c r="K634" s="24"/>
      <c r="L634" s="24"/>
    </row>
    <row r="635" spans="1:13">
      <c r="A635" s="4" t="s">
        <v>300</v>
      </c>
      <c r="B635" s="4" t="s">
        <v>314</v>
      </c>
      <c r="D635" s="24"/>
      <c r="E635" s="24"/>
      <c r="F635" s="24"/>
      <c r="G635" s="24"/>
      <c r="H635" s="24"/>
      <c r="I635" s="24"/>
      <c r="J635" s="53"/>
      <c r="K635" s="24"/>
      <c r="L635" s="24"/>
    </row>
    <row r="636" spans="1:13">
      <c r="A636" s="4" t="s">
        <v>301</v>
      </c>
      <c r="B636" s="4" t="s">
        <v>288</v>
      </c>
      <c r="D636" s="24">
        <v>8000</v>
      </c>
      <c r="E636" s="24"/>
      <c r="F636" s="24">
        <v>8000</v>
      </c>
      <c r="G636" s="24"/>
      <c r="H636" s="24">
        <v>8000</v>
      </c>
      <c r="I636" s="24"/>
      <c r="J636" s="53"/>
      <c r="K636" s="24"/>
      <c r="L636" s="24"/>
    </row>
    <row r="637" spans="1:13">
      <c r="A637" s="4" t="s">
        <v>302</v>
      </c>
      <c r="B637" s="4" t="s">
        <v>24</v>
      </c>
      <c r="D637" s="24">
        <v>5000</v>
      </c>
      <c r="E637" s="24"/>
      <c r="F637" s="24">
        <v>5000</v>
      </c>
      <c r="G637" s="24"/>
      <c r="H637" s="24">
        <v>5000</v>
      </c>
      <c r="I637" s="24"/>
      <c r="J637" s="53"/>
      <c r="K637" s="24"/>
      <c r="L637" s="24"/>
    </row>
    <row r="638" spans="1:13">
      <c r="A638" s="4" t="s">
        <v>303</v>
      </c>
      <c r="B638" s="4" t="s">
        <v>315</v>
      </c>
      <c r="D638" s="24">
        <v>40000</v>
      </c>
      <c r="E638" s="24"/>
      <c r="F638" s="24">
        <v>39000</v>
      </c>
      <c r="G638" s="24"/>
      <c r="H638" s="24">
        <v>39000</v>
      </c>
      <c r="I638" s="24"/>
      <c r="J638" s="53"/>
      <c r="K638" s="24"/>
      <c r="L638" s="24"/>
    </row>
    <row r="639" spans="1:13">
      <c r="A639" s="4" t="s">
        <v>304</v>
      </c>
      <c r="B639" s="4" t="s">
        <v>316</v>
      </c>
      <c r="D639" s="24">
        <v>56000</v>
      </c>
      <c r="E639" s="24"/>
      <c r="F639" s="24">
        <v>62000</v>
      </c>
      <c r="G639" s="24"/>
      <c r="H639" s="24">
        <v>50000</v>
      </c>
      <c r="I639" s="24"/>
      <c r="J639" s="53"/>
      <c r="K639" s="24"/>
      <c r="L639" s="24"/>
    </row>
    <row r="640" spans="1:13">
      <c r="A640" s="4" t="s">
        <v>305</v>
      </c>
      <c r="B640" s="4" t="s">
        <v>291</v>
      </c>
      <c r="D640" s="24">
        <v>4500</v>
      </c>
      <c r="E640" s="24"/>
      <c r="F640" s="24">
        <v>2500</v>
      </c>
      <c r="G640" s="24"/>
      <c r="H640" s="24">
        <v>2500</v>
      </c>
      <c r="I640" s="24"/>
      <c r="J640" s="53"/>
      <c r="K640" s="24"/>
      <c r="L640" s="24"/>
    </row>
    <row r="641" spans="1:14">
      <c r="A641" s="4" t="s">
        <v>306</v>
      </c>
      <c r="B641" s="4" t="s">
        <v>292</v>
      </c>
      <c r="D641" s="24">
        <v>5000</v>
      </c>
      <c r="E641" s="24"/>
      <c r="F641" s="24">
        <v>5000</v>
      </c>
      <c r="G641" s="24"/>
      <c r="H641" s="24">
        <v>15000</v>
      </c>
      <c r="I641" s="24"/>
      <c r="J641" s="53"/>
      <c r="K641" s="24"/>
      <c r="L641" s="24"/>
    </row>
    <row r="642" spans="1:14">
      <c r="A642" s="4" t="s">
        <v>307</v>
      </c>
      <c r="B642" s="4" t="s">
        <v>321</v>
      </c>
      <c r="D642" s="24">
        <v>30000</v>
      </c>
      <c r="E642" s="24"/>
      <c r="F642" s="24">
        <v>30000</v>
      </c>
      <c r="G642" s="24"/>
      <c r="H642" s="24">
        <v>30000</v>
      </c>
      <c r="I642" s="24"/>
      <c r="J642" s="53"/>
      <c r="K642" s="24"/>
      <c r="L642" s="24"/>
    </row>
    <row r="643" spans="1:14">
      <c r="A643" s="4" t="s">
        <v>308</v>
      </c>
      <c r="B643" s="4" t="s">
        <v>256</v>
      </c>
      <c r="D643" s="24"/>
      <c r="E643" s="24"/>
      <c r="F643" s="24"/>
      <c r="G643" s="24"/>
      <c r="H643" s="24"/>
      <c r="I643" s="24"/>
      <c r="J643" s="53"/>
      <c r="K643" s="24"/>
      <c r="L643" s="24"/>
    </row>
    <row r="644" spans="1:14">
      <c r="A644" s="4" t="s">
        <v>309</v>
      </c>
      <c r="B644" s="4" t="s">
        <v>317</v>
      </c>
      <c r="D644" s="24">
        <v>36000</v>
      </c>
      <c r="E644" s="24"/>
      <c r="F644" s="24">
        <v>38848</v>
      </c>
      <c r="G644" s="24"/>
      <c r="H644" s="24">
        <v>38848</v>
      </c>
      <c r="I644" s="24"/>
      <c r="J644" s="53"/>
      <c r="K644" s="24"/>
      <c r="L644" s="24"/>
    </row>
    <row r="645" spans="1:14">
      <c r="A645" s="4" t="s">
        <v>310</v>
      </c>
      <c r="B645" s="4" t="s">
        <v>318</v>
      </c>
      <c r="D645" s="24"/>
      <c r="E645" s="24"/>
      <c r="F645" s="24"/>
      <c r="G645" s="24"/>
      <c r="H645" s="24"/>
      <c r="I645" s="24"/>
      <c r="J645" s="53"/>
      <c r="K645" s="24"/>
      <c r="L645" s="24"/>
    </row>
    <row r="646" spans="1:14">
      <c r="A646" s="28" t="s">
        <v>319</v>
      </c>
      <c r="B646" s="28"/>
      <c r="C646" s="28"/>
      <c r="D646" s="49">
        <v>254161</v>
      </c>
      <c r="E646" s="28"/>
      <c r="F646" s="49">
        <v>216658</v>
      </c>
      <c r="G646" s="28"/>
      <c r="H646" s="49">
        <f>SUM(H630:H645)</f>
        <v>214658</v>
      </c>
      <c r="I646" s="49"/>
      <c r="J646" s="49"/>
      <c r="K646" s="28"/>
      <c r="L646" s="49"/>
      <c r="M646" s="28"/>
    </row>
    <row r="648" spans="1:14">
      <c r="D648" s="68"/>
    </row>
    <row r="654" spans="1:14">
      <c r="N654" s="6"/>
    </row>
    <row r="659" spans="1:13" ht="17" thickBot="1">
      <c r="A659" s="10" t="s">
        <v>0</v>
      </c>
      <c r="B659" s="10"/>
      <c r="C659" s="10"/>
      <c r="D659" s="10"/>
      <c r="E659" s="10"/>
      <c r="F659" s="10"/>
      <c r="G659" s="10"/>
      <c r="H659" s="10"/>
      <c r="I659" s="10"/>
      <c r="J659" s="80"/>
      <c r="K659" s="10"/>
      <c r="L659" s="10"/>
      <c r="M659" s="11" t="s">
        <v>614</v>
      </c>
    </row>
    <row r="660" spans="1:13" ht="16" thickTop="1">
      <c r="A660" s="31" t="s">
        <v>212</v>
      </c>
    </row>
    <row r="661" spans="1:13" ht="26">
      <c r="A661" s="108" t="s">
        <v>67</v>
      </c>
      <c r="B661" s="108"/>
      <c r="C661" s="108"/>
      <c r="D661" s="92" t="s">
        <v>613</v>
      </c>
      <c r="E661" s="93"/>
      <c r="F661" s="92" t="s">
        <v>651</v>
      </c>
      <c r="G661" s="93"/>
      <c r="H661" s="92" t="s">
        <v>647</v>
      </c>
      <c r="I661" s="32"/>
      <c r="J661" s="85"/>
      <c r="K661" s="34"/>
      <c r="L661" s="32"/>
      <c r="M661" s="33"/>
    </row>
    <row r="662" spans="1:13">
      <c r="A662" s="113" t="s">
        <v>322</v>
      </c>
      <c r="B662" s="113"/>
      <c r="C662" s="113"/>
    </row>
    <row r="663" spans="1:13">
      <c r="A663" s="4" t="s">
        <v>323</v>
      </c>
      <c r="B663" s="4" t="s">
        <v>288</v>
      </c>
      <c r="D663" s="24">
        <v>2500</v>
      </c>
      <c r="E663" s="24"/>
      <c r="F663" s="24">
        <v>2500</v>
      </c>
      <c r="G663" s="24"/>
      <c r="H663" s="24">
        <v>2500</v>
      </c>
      <c r="I663" s="24"/>
      <c r="J663" s="53"/>
      <c r="K663" s="24"/>
      <c r="L663" s="24"/>
    </row>
    <row r="664" spans="1:13">
      <c r="A664" s="4" t="s">
        <v>324</v>
      </c>
      <c r="B664" s="4" t="s">
        <v>315</v>
      </c>
      <c r="D664" s="24">
        <v>3000</v>
      </c>
      <c r="E664" s="24"/>
      <c r="F664" s="24">
        <v>4500</v>
      </c>
      <c r="G664" s="24"/>
      <c r="H664" s="24">
        <v>4500</v>
      </c>
      <c r="I664" s="24"/>
      <c r="J664" s="53"/>
      <c r="K664" s="24"/>
      <c r="L664" s="24"/>
    </row>
    <row r="665" spans="1:13">
      <c r="A665" s="4" t="s">
        <v>325</v>
      </c>
      <c r="B665" s="4" t="s">
        <v>316</v>
      </c>
      <c r="D665" s="24">
        <v>6500</v>
      </c>
      <c r="E665" s="24"/>
      <c r="F665" s="24">
        <v>7000</v>
      </c>
      <c r="G665" s="24"/>
      <c r="H665" s="24">
        <v>7000</v>
      </c>
      <c r="I665" s="24"/>
      <c r="J665" s="53"/>
      <c r="K665" s="24"/>
      <c r="L665" s="24"/>
    </row>
    <row r="666" spans="1:13">
      <c r="A666" s="4" t="s">
        <v>326</v>
      </c>
      <c r="B666" s="4" t="s">
        <v>291</v>
      </c>
      <c r="D666" s="24">
        <v>16000</v>
      </c>
      <c r="E666" s="24"/>
      <c r="F666" s="24">
        <v>12000</v>
      </c>
      <c r="G666" s="24"/>
      <c r="H666" s="24">
        <v>13000</v>
      </c>
      <c r="I666" s="24"/>
      <c r="J666" s="53"/>
      <c r="K666" s="24"/>
      <c r="L666" s="24"/>
    </row>
    <row r="667" spans="1:13">
      <c r="A667" s="4" t="s">
        <v>327</v>
      </c>
      <c r="B667" s="4" t="s">
        <v>292</v>
      </c>
      <c r="C667" s="4" t="s">
        <v>56</v>
      </c>
      <c r="D667" s="24">
        <v>2500</v>
      </c>
      <c r="E667" s="24"/>
      <c r="F667" s="24">
        <v>2500</v>
      </c>
      <c r="G667" s="24"/>
      <c r="H667" s="24">
        <v>2500</v>
      </c>
      <c r="I667" s="24"/>
      <c r="J667" s="53"/>
      <c r="K667" s="24"/>
      <c r="L667" s="24"/>
    </row>
    <row r="668" spans="1:13">
      <c r="A668" s="4" t="s">
        <v>328</v>
      </c>
      <c r="B668" s="4" t="s">
        <v>332</v>
      </c>
      <c r="D668" s="24">
        <v>25000</v>
      </c>
      <c r="E668" s="24"/>
      <c r="F668" s="24">
        <v>30000</v>
      </c>
      <c r="G668" s="24"/>
      <c r="H668" s="24">
        <v>30000</v>
      </c>
      <c r="I668" s="24"/>
      <c r="J668" s="53"/>
      <c r="K668" s="24"/>
      <c r="L668" s="24"/>
    </row>
    <row r="669" spans="1:13">
      <c r="A669" s="4" t="s">
        <v>329</v>
      </c>
      <c r="B669" s="4" t="s">
        <v>256</v>
      </c>
      <c r="D669" s="24"/>
      <c r="E669" s="24"/>
      <c r="F669" s="24"/>
      <c r="G669" s="24"/>
      <c r="H669" s="24"/>
      <c r="I669" s="24"/>
      <c r="J669" s="53"/>
      <c r="K669" s="24"/>
      <c r="L669" s="24"/>
    </row>
    <row r="670" spans="1:13">
      <c r="A670" s="4" t="s">
        <v>330</v>
      </c>
      <c r="B670" s="4" t="s">
        <v>317</v>
      </c>
      <c r="D670" s="24"/>
      <c r="E670" s="24"/>
      <c r="F670" s="24"/>
      <c r="G670" s="24"/>
      <c r="H670" s="24">
        <v>3000</v>
      </c>
      <c r="I670" s="24"/>
      <c r="J670" s="53"/>
      <c r="K670" s="24"/>
      <c r="L670" s="24"/>
    </row>
    <row r="671" spans="1:13">
      <c r="A671" s="28" t="s">
        <v>331</v>
      </c>
      <c r="B671" s="28"/>
      <c r="C671" s="28"/>
      <c r="D671" s="49">
        <v>55500</v>
      </c>
      <c r="E671" s="28"/>
      <c r="F671" s="49">
        <v>58500</v>
      </c>
      <c r="G671" s="28"/>
      <c r="H671" s="49">
        <f>SUM(H663:H670)</f>
        <v>62500</v>
      </c>
      <c r="I671" s="49"/>
      <c r="J671" s="49"/>
      <c r="K671" s="28"/>
      <c r="L671" s="49"/>
      <c r="M671" s="28"/>
    </row>
    <row r="689" spans="1:14">
      <c r="N689" s="6"/>
    </row>
    <row r="690" spans="1:14">
      <c r="N690" s="6"/>
    </row>
    <row r="691" spans="1:14" s="27" customFormat="1">
      <c r="A691" s="4"/>
      <c r="B691" s="4"/>
      <c r="C691" s="4"/>
      <c r="D691" s="4"/>
      <c r="E691" s="4"/>
      <c r="F691" s="4"/>
      <c r="G691" s="4"/>
      <c r="H691" s="4"/>
      <c r="I691" s="4"/>
      <c r="J691" s="66"/>
      <c r="K691" s="4"/>
      <c r="L691" s="4"/>
      <c r="M691" s="4"/>
    </row>
    <row r="692" spans="1:14" s="27" customFormat="1" ht="17" thickBot="1">
      <c r="A692" s="10" t="s">
        <v>0</v>
      </c>
      <c r="B692" s="10"/>
      <c r="C692" s="10"/>
      <c r="D692" s="10"/>
      <c r="E692" s="10"/>
      <c r="F692" s="10"/>
      <c r="G692" s="10"/>
      <c r="H692" s="10"/>
      <c r="I692" s="10"/>
      <c r="J692" s="80"/>
      <c r="K692" s="10"/>
      <c r="L692" s="10"/>
      <c r="M692" s="11" t="s">
        <v>614</v>
      </c>
    </row>
    <row r="693" spans="1:14" s="27" customFormat="1" ht="16" thickTop="1">
      <c r="A693" s="31" t="s">
        <v>212</v>
      </c>
      <c r="B693" s="4"/>
      <c r="C693" s="4"/>
      <c r="D693" s="4"/>
      <c r="E693" s="4"/>
      <c r="F693" s="4"/>
      <c r="G693" s="4"/>
      <c r="H693" s="4"/>
      <c r="I693" s="4"/>
      <c r="J693" s="66"/>
      <c r="K693" s="4"/>
      <c r="L693" s="4"/>
      <c r="M693" s="4"/>
    </row>
    <row r="694" spans="1:14" s="27" customFormat="1" ht="26">
      <c r="A694" s="108" t="s">
        <v>67</v>
      </c>
      <c r="B694" s="108"/>
      <c r="C694" s="108"/>
      <c r="D694" s="92" t="s">
        <v>613</v>
      </c>
      <c r="E694" s="93"/>
      <c r="F694" s="92" t="s">
        <v>651</v>
      </c>
      <c r="G694" s="93"/>
      <c r="H694" s="92" t="s">
        <v>647</v>
      </c>
      <c r="I694" s="32"/>
      <c r="J694" s="85"/>
      <c r="K694" s="34"/>
      <c r="L694" s="32"/>
      <c r="M694" s="33"/>
    </row>
    <row r="695" spans="1:14" s="27" customFormat="1">
      <c r="A695" s="109" t="s">
        <v>333</v>
      </c>
      <c r="B695" s="109"/>
      <c r="C695" s="109"/>
      <c r="D695" s="4"/>
      <c r="E695" s="4"/>
      <c r="F695" s="4"/>
      <c r="G695" s="4"/>
      <c r="H695" s="4"/>
      <c r="I695" s="4"/>
      <c r="J695" s="66"/>
      <c r="K695" s="4"/>
      <c r="L695" s="4"/>
      <c r="M695" s="4"/>
    </row>
    <row r="696" spans="1:14" s="27" customFormat="1" ht="13">
      <c r="A696" s="27" t="s">
        <v>334</v>
      </c>
      <c r="B696" s="27" t="s">
        <v>364</v>
      </c>
      <c r="D696" s="24">
        <v>2715127</v>
      </c>
      <c r="E696" s="24"/>
      <c r="F696" s="24">
        <v>2847555</v>
      </c>
      <c r="G696" s="24"/>
      <c r="H696" s="24">
        <v>2879760</v>
      </c>
      <c r="I696" s="24"/>
      <c r="J696" s="53"/>
      <c r="K696" s="24"/>
      <c r="L696" s="24"/>
    </row>
    <row r="697" spans="1:14" s="27" customFormat="1" ht="13">
      <c r="A697" s="27" t="s">
        <v>335</v>
      </c>
      <c r="B697" s="27" t="s">
        <v>365</v>
      </c>
      <c r="D697" s="24">
        <v>88161.82</v>
      </c>
      <c r="E697" s="24"/>
      <c r="F697" s="24">
        <v>94962</v>
      </c>
      <c r="G697" s="24"/>
      <c r="H697" s="24">
        <v>90962</v>
      </c>
      <c r="I697" s="24"/>
      <c r="J697" s="53"/>
      <c r="K697" s="24"/>
      <c r="L697" s="24"/>
    </row>
    <row r="698" spans="1:14" s="27" customFormat="1" ht="13">
      <c r="A698" s="27" t="s">
        <v>336</v>
      </c>
      <c r="B698" s="27" t="s">
        <v>249</v>
      </c>
      <c r="D698" s="24">
        <v>607082</v>
      </c>
      <c r="E698" s="24"/>
      <c r="F698" s="24">
        <v>663366</v>
      </c>
      <c r="G698" s="24"/>
      <c r="H698" s="24">
        <v>810414</v>
      </c>
      <c r="I698" s="24"/>
      <c r="J698" s="53"/>
      <c r="K698" s="24"/>
      <c r="L698" s="24"/>
    </row>
    <row r="699" spans="1:14" s="27" customFormat="1" ht="13">
      <c r="A699" s="27" t="s">
        <v>337</v>
      </c>
      <c r="B699" s="27" t="s">
        <v>223</v>
      </c>
      <c r="D699" s="24">
        <v>254915</v>
      </c>
      <c r="E699" s="24"/>
      <c r="F699" s="24">
        <v>265531</v>
      </c>
      <c r="G699" s="24"/>
      <c r="H699" s="24">
        <v>268705</v>
      </c>
      <c r="I699" s="24"/>
      <c r="J699" s="53"/>
      <c r="K699" s="24"/>
      <c r="L699" s="24"/>
    </row>
    <row r="700" spans="1:14" s="27" customFormat="1" ht="13">
      <c r="A700" s="27" t="s">
        <v>338</v>
      </c>
      <c r="B700" s="27" t="s">
        <v>313</v>
      </c>
      <c r="D700" s="24">
        <v>16783.089100000001</v>
      </c>
      <c r="E700" s="24"/>
      <c r="F700" s="24">
        <v>17958</v>
      </c>
      <c r="G700" s="24"/>
      <c r="H700" s="24">
        <v>19215</v>
      </c>
      <c r="I700" s="24"/>
      <c r="J700" s="53"/>
      <c r="K700" s="24"/>
      <c r="L700" s="24"/>
    </row>
    <row r="701" spans="1:14" s="27" customFormat="1" ht="13">
      <c r="A701" s="27" t="s">
        <v>339</v>
      </c>
      <c r="B701" s="27" t="s">
        <v>366</v>
      </c>
      <c r="D701" s="24">
        <v>132000</v>
      </c>
      <c r="E701" s="24"/>
      <c r="F701" s="24">
        <v>132000</v>
      </c>
      <c r="G701" s="24"/>
      <c r="H701" s="24">
        <v>132000</v>
      </c>
      <c r="I701" s="24"/>
      <c r="J701" s="53"/>
      <c r="K701" s="24"/>
      <c r="L701" s="24"/>
    </row>
    <row r="702" spans="1:14" s="27" customFormat="1" ht="13">
      <c r="A702" s="27" t="s">
        <v>340</v>
      </c>
      <c r="B702" s="27" t="s">
        <v>367</v>
      </c>
      <c r="D702" s="24">
        <v>71934.827600000019</v>
      </c>
      <c r="E702" s="24"/>
      <c r="F702" s="24">
        <v>71480</v>
      </c>
      <c r="G702" s="24"/>
      <c r="H702" s="24">
        <v>84767</v>
      </c>
      <c r="I702" s="24"/>
      <c r="J702" s="53"/>
      <c r="K702" s="24"/>
      <c r="L702" s="24"/>
    </row>
    <row r="703" spans="1:14" s="27" customFormat="1" ht="13">
      <c r="A703" s="27" t="s">
        <v>341</v>
      </c>
      <c r="B703" s="27" t="s">
        <v>314</v>
      </c>
      <c r="D703" s="24">
        <v>325000</v>
      </c>
      <c r="E703" s="24"/>
      <c r="F703" s="24">
        <v>325000</v>
      </c>
      <c r="G703" s="24"/>
      <c r="H703" s="24">
        <v>325000</v>
      </c>
      <c r="I703" s="24"/>
      <c r="J703" s="53"/>
      <c r="K703" s="24"/>
      <c r="L703" s="24"/>
    </row>
    <row r="704" spans="1:14" s="27" customFormat="1" ht="13">
      <c r="A704" s="27" t="s">
        <v>342</v>
      </c>
      <c r="B704" s="27" t="s">
        <v>368</v>
      </c>
      <c r="D704" s="24">
        <v>125000</v>
      </c>
      <c r="E704" s="24"/>
      <c r="F704" s="24">
        <v>125000</v>
      </c>
      <c r="G704" s="24"/>
      <c r="H704" s="24">
        <v>125000</v>
      </c>
      <c r="I704" s="24"/>
      <c r="J704" s="53"/>
      <c r="K704" s="24"/>
      <c r="L704" s="24"/>
    </row>
    <row r="705" spans="1:12" s="27" customFormat="1" ht="13">
      <c r="A705" s="27" t="s">
        <v>343</v>
      </c>
      <c r="B705" s="27" t="s">
        <v>369</v>
      </c>
      <c r="D705" s="24">
        <v>30000</v>
      </c>
      <c r="E705" s="24"/>
      <c r="F705" s="24">
        <v>24300</v>
      </c>
      <c r="G705" s="24"/>
      <c r="H705" s="24">
        <v>25650</v>
      </c>
      <c r="I705" s="24"/>
      <c r="J705" s="53"/>
      <c r="K705" s="24"/>
      <c r="L705" s="24"/>
    </row>
    <row r="706" spans="1:12" s="27" customFormat="1" ht="13">
      <c r="A706" s="27" t="s">
        <v>344</v>
      </c>
      <c r="B706" s="27" t="s">
        <v>370</v>
      </c>
      <c r="D706" s="24">
        <v>2000</v>
      </c>
      <c r="E706" s="24"/>
      <c r="F706" s="24">
        <v>3000</v>
      </c>
      <c r="G706" s="24"/>
      <c r="H706" s="24">
        <v>3000</v>
      </c>
      <c r="I706" s="24"/>
      <c r="J706" s="53"/>
      <c r="K706" s="24"/>
      <c r="L706" s="24"/>
    </row>
    <row r="707" spans="1:12" s="27" customFormat="1" ht="13">
      <c r="A707" s="27" t="s">
        <v>345</v>
      </c>
      <c r="B707" s="27" t="s">
        <v>250</v>
      </c>
      <c r="D707" s="24">
        <v>12000</v>
      </c>
      <c r="E707" s="24"/>
      <c r="F707" s="24">
        <v>10000</v>
      </c>
      <c r="G707" s="24"/>
      <c r="H707" s="24">
        <v>10000</v>
      </c>
      <c r="I707" s="24"/>
      <c r="J707" s="53"/>
      <c r="K707" s="24"/>
      <c r="L707" s="24"/>
    </row>
    <row r="708" spans="1:12" s="27" customFormat="1" ht="13">
      <c r="A708" s="27" t="s">
        <v>346</v>
      </c>
      <c r="B708" s="27" t="s">
        <v>371</v>
      </c>
      <c r="D708" s="24">
        <v>1000</v>
      </c>
      <c r="E708" s="24"/>
      <c r="F708" s="24">
        <v>2500</v>
      </c>
      <c r="G708" s="24"/>
      <c r="H708" s="24">
        <v>2500</v>
      </c>
      <c r="I708" s="24"/>
      <c r="J708" s="53"/>
      <c r="K708" s="24"/>
      <c r="L708" s="24"/>
    </row>
    <row r="709" spans="1:12" s="27" customFormat="1" ht="13">
      <c r="A709" s="27" t="s">
        <v>347</v>
      </c>
      <c r="B709" s="27" t="s">
        <v>372</v>
      </c>
      <c r="D709" s="24">
        <v>200</v>
      </c>
      <c r="E709" s="24"/>
      <c r="F709" s="24">
        <v>200</v>
      </c>
      <c r="G709" s="24"/>
      <c r="H709" s="24">
        <v>200</v>
      </c>
      <c r="I709" s="24"/>
      <c r="J709" s="53"/>
      <c r="K709" s="24"/>
      <c r="L709" s="24"/>
    </row>
    <row r="710" spans="1:12" s="27" customFormat="1" ht="13">
      <c r="A710" s="27" t="s">
        <v>348</v>
      </c>
      <c r="B710" s="27" t="s">
        <v>252</v>
      </c>
      <c r="D710" s="24"/>
      <c r="E710" s="24"/>
      <c r="F710" s="24"/>
      <c r="G710" s="24"/>
      <c r="H710" s="24"/>
      <c r="I710" s="24"/>
      <c r="J710" s="53"/>
      <c r="K710" s="24"/>
      <c r="L710" s="24"/>
    </row>
    <row r="711" spans="1:12" s="27" customFormat="1" ht="13">
      <c r="A711" s="27" t="s">
        <v>349</v>
      </c>
      <c r="B711" s="27" t="s">
        <v>373</v>
      </c>
      <c r="D711" s="24">
        <v>90000</v>
      </c>
      <c r="E711" s="24"/>
      <c r="F711" s="24">
        <v>85000</v>
      </c>
      <c r="G711" s="24"/>
      <c r="H711" s="24">
        <v>85000</v>
      </c>
      <c r="I711" s="24"/>
      <c r="J711" s="53"/>
      <c r="K711" s="24"/>
      <c r="L711" s="24"/>
    </row>
    <row r="712" spans="1:12" s="27" customFormat="1" ht="13">
      <c r="A712" s="27" t="s">
        <v>350</v>
      </c>
      <c r="B712" s="27" t="s">
        <v>374</v>
      </c>
      <c r="D712" s="24">
        <v>40000</v>
      </c>
      <c r="E712" s="24"/>
      <c r="F712" s="24">
        <v>65000</v>
      </c>
      <c r="G712" s="24"/>
      <c r="H712" s="24">
        <v>50000</v>
      </c>
      <c r="I712" s="24"/>
      <c r="J712" s="53"/>
      <c r="K712" s="24"/>
      <c r="L712" s="24"/>
    </row>
    <row r="713" spans="1:12" s="27" customFormat="1" ht="13">
      <c r="A713" s="27" t="s">
        <v>351</v>
      </c>
      <c r="B713" s="27" t="s">
        <v>375</v>
      </c>
      <c r="D713" s="24">
        <v>2600</v>
      </c>
      <c r="E713" s="24"/>
      <c r="F713" s="24">
        <v>2600</v>
      </c>
      <c r="G713" s="24"/>
      <c r="H713" s="24">
        <v>2600</v>
      </c>
      <c r="I713" s="24"/>
      <c r="J713" s="53"/>
      <c r="K713" s="24"/>
      <c r="L713" s="24"/>
    </row>
    <row r="714" spans="1:12" s="27" customFormat="1" ht="13">
      <c r="A714" s="27" t="s">
        <v>352</v>
      </c>
      <c r="B714" s="27" t="s">
        <v>376</v>
      </c>
      <c r="D714" s="24">
        <v>5000</v>
      </c>
      <c r="E714" s="24"/>
      <c r="F714" s="24">
        <v>5000</v>
      </c>
      <c r="G714" s="24"/>
      <c r="H714" s="24">
        <v>5000</v>
      </c>
      <c r="I714" s="24"/>
      <c r="J714" s="53"/>
      <c r="K714" s="24"/>
      <c r="L714" s="24"/>
    </row>
    <row r="715" spans="1:12" s="27" customFormat="1" ht="13">
      <c r="A715" s="27" t="s">
        <v>353</v>
      </c>
      <c r="B715" s="27" t="s">
        <v>24</v>
      </c>
      <c r="D715" s="24">
        <v>3000</v>
      </c>
      <c r="E715" s="24"/>
      <c r="F715" s="24">
        <v>3000</v>
      </c>
      <c r="G715" s="24"/>
      <c r="H715" s="24">
        <v>3000</v>
      </c>
      <c r="I715" s="24"/>
      <c r="J715" s="53"/>
      <c r="K715" s="24"/>
      <c r="L715" s="24"/>
    </row>
    <row r="716" spans="1:12" s="27" customFormat="1" ht="13">
      <c r="A716" s="27" t="s">
        <v>354</v>
      </c>
      <c r="B716" s="27" t="s">
        <v>377</v>
      </c>
      <c r="D716" s="24">
        <v>7000</v>
      </c>
      <c r="E716" s="24"/>
      <c r="F716" s="24">
        <v>7000</v>
      </c>
      <c r="G716" s="24"/>
      <c r="H716" s="24">
        <v>8000</v>
      </c>
      <c r="I716" s="24"/>
      <c r="J716" s="53"/>
      <c r="K716" s="24"/>
      <c r="L716" s="24"/>
    </row>
    <row r="717" spans="1:12" s="27" customFormat="1" ht="13">
      <c r="A717" s="27" t="s">
        <v>355</v>
      </c>
      <c r="B717" s="27" t="s">
        <v>378</v>
      </c>
      <c r="D717" s="24">
        <v>6000</v>
      </c>
      <c r="E717" s="24"/>
      <c r="F717" s="24">
        <v>10000</v>
      </c>
      <c r="G717" s="24"/>
      <c r="H717" s="24">
        <v>15000</v>
      </c>
      <c r="I717" s="24"/>
      <c r="J717" s="53"/>
      <c r="K717" s="24"/>
      <c r="L717" s="24"/>
    </row>
    <row r="718" spans="1:12" s="27" customFormat="1" ht="13">
      <c r="A718" s="27" t="s">
        <v>356</v>
      </c>
      <c r="B718" s="27" t="s">
        <v>379</v>
      </c>
      <c r="D718" s="24">
        <v>50000</v>
      </c>
      <c r="E718" s="24"/>
      <c r="F718" s="24">
        <v>50000</v>
      </c>
      <c r="G718" s="24"/>
      <c r="H718" s="24">
        <v>50000</v>
      </c>
      <c r="I718" s="24"/>
      <c r="J718" s="53"/>
      <c r="K718" s="24"/>
      <c r="L718" s="24"/>
    </row>
    <row r="719" spans="1:12" s="27" customFormat="1" ht="13">
      <c r="A719" s="27" t="s">
        <v>357</v>
      </c>
      <c r="B719" s="27" t="s">
        <v>380</v>
      </c>
      <c r="D719" s="24">
        <v>2000</v>
      </c>
      <c r="E719" s="24"/>
      <c r="F719" s="24">
        <v>2000</v>
      </c>
      <c r="G719" s="24"/>
      <c r="H719" s="24">
        <v>2000</v>
      </c>
      <c r="I719" s="24"/>
      <c r="J719" s="53"/>
      <c r="K719" s="24"/>
      <c r="L719" s="24"/>
    </row>
    <row r="720" spans="1:12" s="27" customFormat="1" ht="13">
      <c r="A720" s="27" t="s">
        <v>358</v>
      </c>
      <c r="B720" s="27" t="s">
        <v>381</v>
      </c>
      <c r="D720" s="24">
        <v>4000</v>
      </c>
      <c r="E720" s="24"/>
      <c r="F720" s="24">
        <v>4000</v>
      </c>
      <c r="G720" s="24"/>
      <c r="H720" s="24">
        <v>4000</v>
      </c>
      <c r="I720" s="24"/>
      <c r="J720" s="53"/>
      <c r="K720" s="24"/>
      <c r="L720" s="24"/>
    </row>
    <row r="721" spans="1:13">
      <c r="A721" s="27" t="s">
        <v>359</v>
      </c>
      <c r="B721" s="27" t="s">
        <v>382</v>
      </c>
      <c r="C721" s="27"/>
      <c r="D721" s="24">
        <v>12000</v>
      </c>
      <c r="E721" s="24"/>
      <c r="F721" s="24">
        <v>15000</v>
      </c>
      <c r="G721" s="24"/>
      <c r="H721" s="24">
        <v>15000</v>
      </c>
      <c r="I721" s="24"/>
      <c r="J721" s="53"/>
      <c r="K721" s="24"/>
      <c r="L721" s="24"/>
      <c r="M721" s="27"/>
    </row>
    <row r="722" spans="1:13">
      <c r="A722" s="27" t="s">
        <v>360</v>
      </c>
      <c r="B722" s="27" t="s">
        <v>383</v>
      </c>
      <c r="C722" s="27"/>
      <c r="D722" s="24">
        <v>1500</v>
      </c>
      <c r="E722" s="24"/>
      <c r="F722" s="24">
        <v>1500</v>
      </c>
      <c r="G722" s="24"/>
      <c r="H722" s="24">
        <v>1500</v>
      </c>
      <c r="I722" s="24"/>
      <c r="J722" s="53"/>
      <c r="K722" s="24"/>
      <c r="L722" s="24"/>
      <c r="M722" s="27"/>
    </row>
    <row r="723" spans="1:13">
      <c r="A723" s="27" t="s">
        <v>361</v>
      </c>
      <c r="B723" s="27" t="s">
        <v>384</v>
      </c>
      <c r="C723" s="27"/>
      <c r="D723" s="24">
        <v>43000</v>
      </c>
      <c r="E723" s="24"/>
      <c r="F723" s="24">
        <v>45000</v>
      </c>
      <c r="G723" s="24"/>
      <c r="H723" s="24">
        <v>44000</v>
      </c>
      <c r="I723" s="24"/>
      <c r="J723" s="53"/>
      <c r="K723" s="24"/>
      <c r="L723" s="24"/>
      <c r="M723" s="27"/>
    </row>
    <row r="724" spans="1:13">
      <c r="A724" s="27" t="s">
        <v>362</v>
      </c>
      <c r="B724" s="27" t="s">
        <v>385</v>
      </c>
      <c r="C724" s="27"/>
      <c r="D724" s="24">
        <v>2500</v>
      </c>
      <c r="E724" s="24"/>
      <c r="F724" s="24">
        <v>2500</v>
      </c>
      <c r="G724" s="24"/>
      <c r="H724" s="24">
        <v>2500</v>
      </c>
      <c r="I724" s="24"/>
      <c r="J724" s="53"/>
      <c r="K724" s="24"/>
      <c r="L724" s="24"/>
      <c r="M724" s="27"/>
    </row>
    <row r="725" spans="1:13">
      <c r="A725" s="27" t="s">
        <v>363</v>
      </c>
      <c r="B725" s="27" t="s">
        <v>386</v>
      </c>
      <c r="C725" s="27"/>
      <c r="D725" s="24"/>
      <c r="E725" s="24"/>
      <c r="F725" s="24">
        <v>1000</v>
      </c>
      <c r="G725" s="24"/>
      <c r="H725" s="24">
        <v>1000</v>
      </c>
      <c r="I725" s="24"/>
      <c r="J725" s="53"/>
      <c r="K725" s="24"/>
      <c r="L725" s="24"/>
      <c r="M725" s="27"/>
    </row>
    <row r="726" spans="1:13">
      <c r="A726" s="28" t="s">
        <v>387</v>
      </c>
      <c r="B726" s="28"/>
      <c r="C726" s="28"/>
      <c r="D726" s="29">
        <f>SUM(D696:D725)</f>
        <v>4649803.7367000002</v>
      </c>
      <c r="E726" s="29"/>
      <c r="F726" s="29">
        <f>SUM(F696:F725)</f>
        <v>4881452</v>
      </c>
      <c r="G726" s="29"/>
      <c r="H726" s="29">
        <f>SUM(H696:H725)</f>
        <v>5065773</v>
      </c>
      <c r="I726" s="29"/>
      <c r="J726" s="29"/>
      <c r="K726" s="29"/>
      <c r="L726" s="29"/>
      <c r="M726" s="28"/>
    </row>
    <row r="727" spans="1:13">
      <c r="A727" s="30"/>
      <c r="B727" s="30"/>
      <c r="C727" s="30"/>
      <c r="D727" s="98"/>
      <c r="E727" s="98"/>
      <c r="F727" s="98"/>
      <c r="G727" s="98"/>
      <c r="H727" s="98"/>
      <c r="I727" s="98"/>
      <c r="J727" s="98"/>
      <c r="K727" s="98"/>
      <c r="L727" s="98"/>
      <c r="M727" s="30"/>
    </row>
    <row r="728" spans="1:13">
      <c r="A728" s="30"/>
      <c r="B728" s="30"/>
      <c r="C728" s="30"/>
      <c r="D728" s="98"/>
      <c r="E728" s="98"/>
      <c r="F728" s="98"/>
      <c r="G728" s="98"/>
      <c r="H728" s="98"/>
      <c r="I728" s="98"/>
      <c r="J728" s="98"/>
      <c r="K728" s="98"/>
      <c r="L728" s="98"/>
      <c r="M728" s="30"/>
    </row>
    <row r="729" spans="1:13" ht="17" thickBot="1">
      <c r="A729" s="10" t="s">
        <v>0</v>
      </c>
      <c r="B729" s="10"/>
      <c r="C729" s="10"/>
      <c r="D729" s="10"/>
      <c r="E729" s="10"/>
      <c r="F729" s="10"/>
      <c r="G729" s="10"/>
      <c r="H729" s="10"/>
      <c r="I729" s="10"/>
      <c r="J729" s="80"/>
      <c r="K729" s="10"/>
      <c r="L729" s="10"/>
      <c r="M729" s="11" t="s">
        <v>614</v>
      </c>
    </row>
    <row r="730" spans="1:13" ht="16" thickTop="1">
      <c r="A730" s="31" t="s">
        <v>212</v>
      </c>
    </row>
    <row r="731" spans="1:13" ht="26">
      <c r="A731" s="108" t="s">
        <v>67</v>
      </c>
      <c r="B731" s="108"/>
      <c r="C731" s="108"/>
      <c r="D731" s="92" t="s">
        <v>613</v>
      </c>
      <c r="E731" s="93"/>
      <c r="F731" s="92" t="s">
        <v>651</v>
      </c>
      <c r="G731" s="93"/>
      <c r="H731" s="92" t="s">
        <v>647</v>
      </c>
      <c r="I731" s="32"/>
      <c r="J731" s="85"/>
      <c r="K731" s="34"/>
      <c r="L731" s="32"/>
      <c r="M731" s="33"/>
    </row>
    <row r="732" spans="1:13">
      <c r="A732" s="109" t="s">
        <v>388</v>
      </c>
      <c r="B732" s="109"/>
      <c r="C732" s="109"/>
    </row>
    <row r="733" spans="1:13">
      <c r="A733" s="4" t="s">
        <v>389</v>
      </c>
      <c r="B733" s="4" t="s">
        <v>312</v>
      </c>
      <c r="D733" s="24">
        <v>73500</v>
      </c>
      <c r="E733" s="24"/>
      <c r="F733" s="24">
        <v>66919</v>
      </c>
      <c r="G733" s="24"/>
      <c r="H733" s="24">
        <v>68926</v>
      </c>
      <c r="I733" s="24"/>
      <c r="J733" s="53"/>
      <c r="K733" s="24"/>
      <c r="L733" s="24"/>
    </row>
    <row r="734" spans="1:13">
      <c r="A734" s="4" t="s">
        <v>390</v>
      </c>
      <c r="B734" s="4" t="s">
        <v>396</v>
      </c>
      <c r="D734" s="24">
        <v>4300</v>
      </c>
      <c r="E734" s="24"/>
      <c r="F734" s="24">
        <v>4300</v>
      </c>
      <c r="G734" s="24"/>
      <c r="H734" s="24">
        <v>4300</v>
      </c>
      <c r="I734" s="24"/>
      <c r="J734" s="53"/>
      <c r="K734" s="24"/>
      <c r="L734" s="24"/>
    </row>
    <row r="735" spans="1:13">
      <c r="A735" s="4" t="s">
        <v>391</v>
      </c>
      <c r="B735" s="4" t="s">
        <v>397</v>
      </c>
      <c r="D735" s="24">
        <v>26000</v>
      </c>
      <c r="E735" s="24"/>
      <c r="F735" s="24">
        <v>26000</v>
      </c>
      <c r="G735" s="24"/>
      <c r="H735" s="24">
        <v>26000</v>
      </c>
      <c r="I735" s="24"/>
      <c r="J735" s="53"/>
      <c r="K735" s="24"/>
      <c r="L735" s="24"/>
    </row>
    <row r="736" spans="1:13">
      <c r="A736" s="4" t="s">
        <v>392</v>
      </c>
      <c r="B736" s="4" t="s">
        <v>24</v>
      </c>
      <c r="D736" s="24"/>
      <c r="E736" s="24"/>
      <c r="F736" s="24"/>
      <c r="G736" s="24"/>
      <c r="H736" s="24"/>
      <c r="I736" s="24"/>
      <c r="J736" s="53"/>
      <c r="K736" s="24"/>
      <c r="L736" s="24"/>
    </row>
    <row r="737" spans="1:13">
      <c r="A737" s="4" t="s">
        <v>393</v>
      </c>
      <c r="B737" s="4" t="s">
        <v>398</v>
      </c>
      <c r="D737" s="24">
        <v>104000</v>
      </c>
      <c r="E737" s="24"/>
      <c r="F737" s="24">
        <v>104000</v>
      </c>
      <c r="G737" s="24"/>
      <c r="H737" s="24">
        <v>104000</v>
      </c>
      <c r="I737" s="24"/>
      <c r="J737" s="53"/>
      <c r="K737" s="24"/>
      <c r="L737" s="24"/>
    </row>
    <row r="738" spans="1:13">
      <c r="A738" s="4" t="s">
        <v>394</v>
      </c>
      <c r="B738" s="4" t="s">
        <v>400</v>
      </c>
      <c r="D738" s="24">
        <v>440963</v>
      </c>
      <c r="E738" s="24"/>
      <c r="F738" s="24">
        <v>440963</v>
      </c>
      <c r="G738" s="24"/>
      <c r="H738" s="24">
        <v>458778</v>
      </c>
      <c r="I738" s="24"/>
      <c r="J738" s="53"/>
      <c r="K738" s="24"/>
      <c r="L738" s="24"/>
    </row>
    <row r="739" spans="1:13">
      <c r="A739" s="4" t="s">
        <v>395</v>
      </c>
      <c r="B739" s="4" t="s">
        <v>144</v>
      </c>
      <c r="D739" s="24">
        <v>110000</v>
      </c>
      <c r="E739" s="24"/>
      <c r="F739" s="24">
        <v>110000</v>
      </c>
      <c r="G739" s="24"/>
      <c r="H739" s="24">
        <v>110000</v>
      </c>
      <c r="I739" s="24"/>
      <c r="J739" s="53"/>
      <c r="K739" s="24"/>
      <c r="L739" s="24"/>
    </row>
    <row r="740" spans="1:13">
      <c r="A740" s="28" t="s">
        <v>399</v>
      </c>
      <c r="B740" s="28"/>
      <c r="C740" s="28"/>
      <c r="D740" s="49">
        <v>758763</v>
      </c>
      <c r="E740" s="28"/>
      <c r="F740" s="49">
        <v>752182</v>
      </c>
      <c r="G740" s="28"/>
      <c r="H740" s="49">
        <f>SUM(H733:H739)</f>
        <v>772004</v>
      </c>
      <c r="I740" s="49"/>
      <c r="J740" s="49"/>
      <c r="K740" s="28"/>
      <c r="L740" s="49"/>
      <c r="M740" s="28"/>
    </row>
    <row r="742" spans="1:13">
      <c r="A742" s="107" t="s">
        <v>401</v>
      </c>
      <c r="B742" s="107"/>
      <c r="C742" s="107"/>
    </row>
    <row r="743" spans="1:13">
      <c r="A743" s="4" t="s">
        <v>402</v>
      </c>
      <c r="B743" s="4" t="s">
        <v>312</v>
      </c>
      <c r="D743" s="24"/>
      <c r="E743" s="24"/>
      <c r="F743" s="24"/>
      <c r="G743" s="24"/>
      <c r="H743" s="24"/>
      <c r="I743" s="24"/>
      <c r="J743" s="53"/>
      <c r="K743" s="24"/>
      <c r="L743" s="24"/>
    </row>
    <row r="744" spans="1:13">
      <c r="A744" s="4" t="s">
        <v>403</v>
      </c>
      <c r="B744" s="4" t="s">
        <v>405</v>
      </c>
      <c r="D744" s="24">
        <v>18000</v>
      </c>
      <c r="E744" s="24"/>
      <c r="F744" s="24">
        <v>18000</v>
      </c>
      <c r="G744" s="24"/>
      <c r="H744" s="24">
        <v>18000</v>
      </c>
      <c r="I744" s="24"/>
      <c r="J744" s="53"/>
      <c r="K744" s="24"/>
      <c r="L744" s="24"/>
    </row>
    <row r="745" spans="1:13">
      <c r="A745" s="4" t="s">
        <v>404</v>
      </c>
      <c r="B745" s="4" t="s">
        <v>406</v>
      </c>
      <c r="D745" s="24">
        <v>45000</v>
      </c>
      <c r="E745" s="24"/>
      <c r="F745" s="24">
        <v>45000</v>
      </c>
      <c r="G745" s="24"/>
      <c r="H745" s="24">
        <v>45000</v>
      </c>
      <c r="I745" s="24"/>
      <c r="J745" s="53"/>
      <c r="K745" s="24"/>
      <c r="L745" s="24"/>
    </row>
    <row r="746" spans="1:13">
      <c r="A746" s="4" t="s">
        <v>408</v>
      </c>
      <c r="B746" s="4" t="s">
        <v>289</v>
      </c>
      <c r="D746" s="24"/>
      <c r="E746" s="24"/>
      <c r="F746" s="24"/>
      <c r="G746" s="24"/>
      <c r="H746" s="24"/>
      <c r="I746" s="24"/>
      <c r="J746" s="53"/>
      <c r="K746" s="24"/>
      <c r="L746" s="24"/>
    </row>
    <row r="747" spans="1:13">
      <c r="A747" s="28" t="s">
        <v>407</v>
      </c>
      <c r="B747" s="28"/>
      <c r="C747" s="28"/>
      <c r="D747" s="29">
        <v>63000</v>
      </c>
      <c r="E747" s="29"/>
      <c r="F747" s="29">
        <v>63000</v>
      </c>
      <c r="G747" s="29"/>
      <c r="H747" s="29">
        <f>SUM(H743:H746)</f>
        <v>63000</v>
      </c>
      <c r="I747" s="29"/>
      <c r="J747" s="29"/>
      <c r="K747" s="29"/>
      <c r="L747" s="29"/>
      <c r="M747" s="28"/>
    </row>
    <row r="757" spans="1:14">
      <c r="N757" s="6"/>
    </row>
    <row r="762" spans="1:14" ht="17" thickBot="1">
      <c r="A762" s="10" t="s">
        <v>0</v>
      </c>
      <c r="B762" s="10"/>
      <c r="C762" s="10"/>
      <c r="D762" s="10"/>
      <c r="E762" s="10"/>
      <c r="F762" s="10"/>
      <c r="G762" s="10"/>
      <c r="H762" s="10"/>
      <c r="I762" s="10"/>
      <c r="J762" s="80"/>
      <c r="K762" s="10"/>
      <c r="L762" s="10"/>
      <c r="M762" s="11" t="s">
        <v>614</v>
      </c>
    </row>
    <row r="763" spans="1:14" ht="16" thickTop="1">
      <c r="A763" s="31" t="s">
        <v>212</v>
      </c>
    </row>
    <row r="764" spans="1:14" ht="26">
      <c r="A764" s="108" t="s">
        <v>67</v>
      </c>
      <c r="B764" s="108"/>
      <c r="C764" s="108"/>
      <c r="D764" s="92" t="s">
        <v>613</v>
      </c>
      <c r="E764" s="93"/>
      <c r="F764" s="92" t="s">
        <v>651</v>
      </c>
      <c r="G764" s="93"/>
      <c r="H764" s="92" t="s">
        <v>647</v>
      </c>
      <c r="I764" s="32"/>
      <c r="J764" s="85"/>
      <c r="K764" s="34"/>
      <c r="L764" s="32"/>
      <c r="M764" s="33"/>
    </row>
    <row r="765" spans="1:14">
      <c r="A765" s="109" t="s">
        <v>409</v>
      </c>
      <c r="B765" s="109"/>
      <c r="C765" s="109"/>
    </row>
    <row r="766" spans="1:14">
      <c r="A766" s="4" t="s">
        <v>410</v>
      </c>
      <c r="B766" s="4" t="s">
        <v>248</v>
      </c>
      <c r="D766" s="24">
        <v>220000</v>
      </c>
      <c r="E766" s="24"/>
      <c r="F766" s="24">
        <v>180428</v>
      </c>
      <c r="G766" s="24"/>
      <c r="H766" s="24">
        <v>211478</v>
      </c>
      <c r="I766" s="24"/>
      <c r="J766" s="53"/>
      <c r="K766" s="24"/>
      <c r="L766" s="24"/>
    </row>
    <row r="767" spans="1:14">
      <c r="A767" s="4" t="s">
        <v>411</v>
      </c>
      <c r="B767" s="4" t="s">
        <v>249</v>
      </c>
      <c r="D767" s="24">
        <v>55350</v>
      </c>
      <c r="E767" s="24"/>
      <c r="F767" s="24">
        <v>72615</v>
      </c>
      <c r="G767" s="24"/>
      <c r="H767" s="24">
        <v>79570</v>
      </c>
      <c r="I767" s="24"/>
      <c r="J767" s="53"/>
      <c r="K767" s="24"/>
      <c r="L767" s="24"/>
    </row>
    <row r="768" spans="1:14">
      <c r="A768" s="4" t="s">
        <v>412</v>
      </c>
      <c r="B768" s="4" t="s">
        <v>223</v>
      </c>
      <c r="D768" s="24">
        <v>16830</v>
      </c>
      <c r="E768" s="24"/>
      <c r="F768" s="24">
        <v>13803</v>
      </c>
      <c r="G768" s="24"/>
      <c r="H768" s="24">
        <v>16178</v>
      </c>
      <c r="I768" s="24"/>
      <c r="J768" s="53"/>
      <c r="K768" s="24"/>
      <c r="L768" s="24"/>
    </row>
    <row r="769" spans="1:13">
      <c r="A769" s="4" t="s">
        <v>430</v>
      </c>
      <c r="B769" s="4" t="s">
        <v>314</v>
      </c>
      <c r="D769" s="24"/>
      <c r="E769" s="24"/>
      <c r="F769" s="24"/>
      <c r="G769" s="24"/>
      <c r="H769" s="24"/>
      <c r="I769" s="24"/>
      <c r="J769" s="53"/>
      <c r="K769" s="24"/>
      <c r="L769" s="24"/>
    </row>
    <row r="770" spans="1:13">
      <c r="A770" s="4" t="s">
        <v>413</v>
      </c>
      <c r="B770" s="4" t="s">
        <v>250</v>
      </c>
      <c r="D770" s="24">
        <v>2000</v>
      </c>
      <c r="E770" s="24"/>
      <c r="F770" s="24">
        <v>2500</v>
      </c>
      <c r="G770" s="24"/>
      <c r="H770" s="24">
        <v>2500</v>
      </c>
      <c r="I770" s="24"/>
      <c r="J770" s="53"/>
      <c r="K770" s="24"/>
      <c r="L770" s="24"/>
    </row>
    <row r="771" spans="1:13">
      <c r="A771" s="4" t="s">
        <v>414</v>
      </c>
      <c r="B771" s="4" t="s">
        <v>373</v>
      </c>
      <c r="D771" s="24">
        <v>2500</v>
      </c>
      <c r="E771" s="24"/>
      <c r="F771" s="24">
        <v>2500</v>
      </c>
      <c r="G771" s="24"/>
      <c r="H771" s="24">
        <v>2500</v>
      </c>
      <c r="I771" s="24"/>
      <c r="J771" s="53"/>
      <c r="K771" s="24"/>
      <c r="L771" s="24"/>
    </row>
    <row r="772" spans="1:13">
      <c r="A772" s="4" t="s">
        <v>415</v>
      </c>
      <c r="B772" s="4" t="s">
        <v>424</v>
      </c>
      <c r="D772" s="24">
        <v>2500</v>
      </c>
      <c r="E772" s="24"/>
      <c r="F772" s="24">
        <v>500</v>
      </c>
      <c r="G772" s="24"/>
      <c r="H772" s="24">
        <v>500</v>
      </c>
      <c r="I772" s="24"/>
      <c r="J772" s="53"/>
      <c r="K772" s="24"/>
      <c r="L772" s="24"/>
    </row>
    <row r="773" spans="1:13">
      <c r="A773" s="4" t="s">
        <v>416</v>
      </c>
      <c r="B773" s="4" t="s">
        <v>24</v>
      </c>
      <c r="D773" s="24">
        <v>500</v>
      </c>
      <c r="E773" s="24"/>
      <c r="F773" s="24">
        <v>500</v>
      </c>
      <c r="G773" s="24"/>
      <c r="H773" s="24">
        <v>500</v>
      </c>
      <c r="I773" s="24"/>
      <c r="J773" s="53"/>
      <c r="K773" s="24"/>
      <c r="L773" s="24"/>
    </row>
    <row r="774" spans="1:13">
      <c r="A774" s="4" t="s">
        <v>417</v>
      </c>
      <c r="B774" s="4" t="s">
        <v>226</v>
      </c>
      <c r="D774" s="24">
        <v>5000</v>
      </c>
      <c r="E774" s="24"/>
      <c r="F774" s="24">
        <v>5000</v>
      </c>
      <c r="G774" s="24"/>
      <c r="H774" s="24">
        <v>4000</v>
      </c>
      <c r="I774" s="24"/>
      <c r="J774" s="53"/>
      <c r="K774" s="24"/>
      <c r="L774" s="24"/>
    </row>
    <row r="775" spans="1:13">
      <c r="A775" s="4" t="s">
        <v>418</v>
      </c>
      <c r="B775" s="4" t="s">
        <v>253</v>
      </c>
      <c r="D775" s="24">
        <v>2000</v>
      </c>
      <c r="E775" s="24"/>
      <c r="F775" s="24">
        <v>2000</v>
      </c>
      <c r="G775" s="24"/>
      <c r="H775" s="24">
        <v>2000</v>
      </c>
      <c r="I775" s="24"/>
      <c r="J775" s="53"/>
      <c r="K775" s="24"/>
      <c r="L775" s="24"/>
    </row>
    <row r="776" spans="1:13">
      <c r="A776" s="4" t="s">
        <v>419</v>
      </c>
      <c r="B776" s="4" t="s">
        <v>425</v>
      </c>
      <c r="D776" s="24">
        <v>500</v>
      </c>
      <c r="E776" s="24"/>
      <c r="F776" s="24">
        <v>1000</v>
      </c>
      <c r="G776" s="24"/>
      <c r="H776" s="24">
        <v>1000</v>
      </c>
      <c r="I776" s="24"/>
      <c r="J776" s="53"/>
      <c r="K776" s="24"/>
      <c r="L776" s="24"/>
    </row>
    <row r="777" spans="1:13">
      <c r="A777" s="4" t="s">
        <v>420</v>
      </c>
      <c r="B777" s="4" t="s">
        <v>256</v>
      </c>
      <c r="D777" s="24">
        <v>250</v>
      </c>
      <c r="E777" s="24"/>
      <c r="F777" s="24">
        <v>250</v>
      </c>
      <c r="G777" s="24"/>
      <c r="H777" s="24">
        <v>250</v>
      </c>
      <c r="I777" s="24"/>
      <c r="J777" s="53"/>
      <c r="K777" s="24"/>
      <c r="L777" s="24"/>
    </row>
    <row r="778" spans="1:13">
      <c r="A778" s="4" t="s">
        <v>421</v>
      </c>
      <c r="B778" s="4" t="s">
        <v>317</v>
      </c>
      <c r="D778" s="24"/>
      <c r="E778" s="24"/>
      <c r="F778" s="24"/>
      <c r="G778" s="24"/>
      <c r="H778" s="24"/>
      <c r="I778" s="24"/>
      <c r="J778" s="53"/>
      <c r="K778" s="24"/>
      <c r="L778" s="24"/>
    </row>
    <row r="779" spans="1:13">
      <c r="A779" s="4" t="s">
        <v>422</v>
      </c>
      <c r="B779" s="4" t="s">
        <v>257</v>
      </c>
      <c r="D779" s="24">
        <v>500</v>
      </c>
      <c r="E779" s="24"/>
      <c r="F779" s="24">
        <v>1000</v>
      </c>
      <c r="G779" s="24"/>
      <c r="H779" s="24">
        <v>1000</v>
      </c>
      <c r="I779" s="24"/>
      <c r="J779" s="53"/>
      <c r="K779" s="24"/>
      <c r="L779" s="24"/>
    </row>
    <row r="780" spans="1:13">
      <c r="A780" s="4" t="s">
        <v>423</v>
      </c>
      <c r="B780" s="4" t="s">
        <v>429</v>
      </c>
      <c r="D780" s="24">
        <v>1200</v>
      </c>
      <c r="E780" s="24"/>
      <c r="F780" s="24">
        <v>1200</v>
      </c>
      <c r="G780" s="24"/>
      <c r="H780" s="24">
        <v>1200</v>
      </c>
      <c r="I780" s="24"/>
      <c r="J780" s="53"/>
      <c r="K780" s="24"/>
      <c r="L780" s="24"/>
    </row>
    <row r="781" spans="1:13">
      <c r="A781" s="4" t="s">
        <v>427</v>
      </c>
      <c r="B781" s="4" t="s">
        <v>428</v>
      </c>
      <c r="D781" s="24"/>
      <c r="E781" s="24"/>
      <c r="F781" s="24"/>
      <c r="G781" s="24"/>
      <c r="H781" s="24">
        <v>3600</v>
      </c>
      <c r="I781" s="24"/>
      <c r="J781" s="53"/>
      <c r="K781" s="24"/>
      <c r="L781" s="24"/>
    </row>
    <row r="782" spans="1:13">
      <c r="A782" s="28" t="s">
        <v>426</v>
      </c>
      <c r="B782" s="28"/>
      <c r="C782" s="28"/>
      <c r="D782" s="49">
        <v>309130</v>
      </c>
      <c r="E782" s="28"/>
      <c r="F782" s="49">
        <v>283296</v>
      </c>
      <c r="G782" s="28"/>
      <c r="H782" s="49">
        <f>SUM(H766:H781)</f>
        <v>326276</v>
      </c>
      <c r="I782" s="49"/>
      <c r="J782" s="49"/>
      <c r="K782" s="28"/>
      <c r="L782" s="49"/>
      <c r="M782" s="28"/>
    </row>
    <row r="790" spans="1:14">
      <c r="N790" s="6"/>
    </row>
    <row r="795" spans="1:14" ht="17" thickBot="1">
      <c r="A795" s="10" t="s">
        <v>0</v>
      </c>
      <c r="B795" s="10"/>
      <c r="C795" s="10"/>
      <c r="D795" s="10"/>
      <c r="E795" s="10"/>
      <c r="F795" s="10"/>
      <c r="G795" s="10"/>
      <c r="H795" s="10"/>
      <c r="I795" s="10"/>
      <c r="J795" s="80"/>
      <c r="K795" s="10"/>
      <c r="L795" s="10"/>
      <c r="M795" s="11" t="s">
        <v>614</v>
      </c>
    </row>
    <row r="796" spans="1:14" ht="16" thickTop="1">
      <c r="A796" s="31" t="s">
        <v>212</v>
      </c>
    </row>
    <row r="797" spans="1:14" ht="26">
      <c r="A797" s="108" t="s">
        <v>67</v>
      </c>
      <c r="B797" s="108"/>
      <c r="C797" s="108"/>
      <c r="D797" s="92" t="s">
        <v>613</v>
      </c>
      <c r="E797" s="93"/>
      <c r="F797" s="92" t="s">
        <v>613</v>
      </c>
      <c r="G797" s="93"/>
      <c r="H797" s="92" t="s">
        <v>647</v>
      </c>
      <c r="I797" s="32"/>
      <c r="J797" s="85"/>
      <c r="K797" s="34"/>
      <c r="L797" s="32"/>
      <c r="M797" s="33"/>
    </row>
    <row r="798" spans="1:14">
      <c r="A798" s="109" t="s">
        <v>431</v>
      </c>
      <c r="B798" s="109"/>
      <c r="C798" s="109"/>
    </row>
    <row r="799" spans="1:14">
      <c r="A799" s="4" t="s">
        <v>432</v>
      </c>
      <c r="B799" s="4" t="s">
        <v>441</v>
      </c>
      <c r="D799" s="24">
        <v>249373.30000000002</v>
      </c>
      <c r="E799" s="24"/>
      <c r="F799" s="66">
        <v>234661</v>
      </c>
      <c r="G799" s="24"/>
      <c r="H799" s="24">
        <v>235819</v>
      </c>
      <c r="I799" s="24"/>
      <c r="J799" s="53"/>
      <c r="K799" s="24"/>
      <c r="L799" s="24"/>
    </row>
    <row r="800" spans="1:14">
      <c r="A800" s="4" t="s">
        <v>433</v>
      </c>
      <c r="B800" s="4" t="s">
        <v>249</v>
      </c>
      <c r="D800" s="24">
        <v>88177.846799999999</v>
      </c>
      <c r="E800" s="24"/>
      <c r="F800" s="66">
        <v>80430</v>
      </c>
      <c r="G800" s="24"/>
      <c r="H800" s="24">
        <v>88578</v>
      </c>
      <c r="I800" s="24"/>
      <c r="J800" s="53"/>
      <c r="K800" s="24"/>
      <c r="L800" s="24"/>
    </row>
    <row r="801" spans="1:13">
      <c r="A801" s="4" t="s">
        <v>434</v>
      </c>
      <c r="B801" s="4" t="s">
        <v>223</v>
      </c>
      <c r="D801" s="24">
        <v>20607.057450000004</v>
      </c>
      <c r="E801" s="24"/>
      <c r="F801" s="66">
        <v>25000</v>
      </c>
      <c r="G801" s="24"/>
      <c r="H801" s="24">
        <v>18040</v>
      </c>
      <c r="I801" s="24"/>
      <c r="J801" s="53"/>
      <c r="K801" s="24"/>
      <c r="L801" s="24"/>
    </row>
    <row r="802" spans="1:13" s="31" customFormat="1">
      <c r="A802" s="4" t="s">
        <v>435</v>
      </c>
      <c r="B802" s="4" t="s">
        <v>314</v>
      </c>
      <c r="C802" s="4"/>
      <c r="D802" s="24">
        <v>20000</v>
      </c>
      <c r="E802" s="24"/>
      <c r="F802" s="66">
        <v>20000</v>
      </c>
      <c r="G802" s="24"/>
      <c r="H802" s="24">
        <v>20000</v>
      </c>
      <c r="I802" s="24"/>
      <c r="J802" s="53"/>
      <c r="K802" s="24"/>
      <c r="L802" s="24"/>
      <c r="M802" s="4"/>
    </row>
    <row r="803" spans="1:13">
      <c r="A803" s="4" t="s">
        <v>436</v>
      </c>
      <c r="B803" s="4" t="s">
        <v>442</v>
      </c>
      <c r="D803" s="24">
        <v>1200</v>
      </c>
      <c r="E803" s="24"/>
      <c r="F803" s="66">
        <v>1200</v>
      </c>
      <c r="G803" s="24"/>
      <c r="H803" s="24">
        <v>1200</v>
      </c>
      <c r="I803" s="24"/>
      <c r="J803" s="53"/>
      <c r="K803" s="24"/>
      <c r="L803" s="24"/>
    </row>
    <row r="804" spans="1:13">
      <c r="A804" s="4" t="s">
        <v>437</v>
      </c>
      <c r="B804" s="4" t="s">
        <v>250</v>
      </c>
      <c r="D804" s="24">
        <v>100</v>
      </c>
      <c r="E804" s="24"/>
      <c r="F804" s="66">
        <v>100</v>
      </c>
      <c r="G804" s="24"/>
      <c r="H804" s="24">
        <v>100</v>
      </c>
      <c r="I804" s="24"/>
      <c r="J804" s="53"/>
      <c r="K804" s="24"/>
      <c r="L804" s="24"/>
    </row>
    <row r="805" spans="1:13">
      <c r="A805" s="4" t="s">
        <v>438</v>
      </c>
      <c r="B805" s="4" t="s">
        <v>24</v>
      </c>
      <c r="D805" s="24">
        <v>500</v>
      </c>
      <c r="E805" s="24"/>
      <c r="F805" s="66">
        <v>500</v>
      </c>
      <c r="G805" s="24"/>
      <c r="H805" s="24">
        <v>500</v>
      </c>
      <c r="I805" s="24"/>
      <c r="J805" s="53"/>
      <c r="K805" s="24"/>
      <c r="L805" s="24"/>
    </row>
    <row r="806" spans="1:13">
      <c r="A806" s="4" t="s">
        <v>439</v>
      </c>
      <c r="B806" s="4" t="s">
        <v>443</v>
      </c>
      <c r="D806" s="24">
        <v>300</v>
      </c>
      <c r="E806" s="24"/>
      <c r="F806" s="66">
        <v>300</v>
      </c>
      <c r="G806" s="24"/>
      <c r="H806" s="24">
        <v>300</v>
      </c>
      <c r="I806" s="24"/>
      <c r="J806" s="53"/>
      <c r="K806" s="24"/>
      <c r="L806" s="24"/>
    </row>
    <row r="807" spans="1:13">
      <c r="A807" s="4" t="s">
        <v>440</v>
      </c>
      <c r="B807" s="4" t="s">
        <v>256</v>
      </c>
      <c r="D807" s="24">
        <v>500</v>
      </c>
      <c r="E807" s="24"/>
      <c r="F807" s="66">
        <v>1000</v>
      </c>
      <c r="G807" s="24"/>
      <c r="H807" s="24">
        <v>1000</v>
      </c>
      <c r="I807" s="24"/>
      <c r="J807" s="53"/>
      <c r="K807" s="24"/>
      <c r="L807" s="24"/>
    </row>
    <row r="808" spans="1:13">
      <c r="A808" s="28" t="s">
        <v>444</v>
      </c>
      <c r="B808" s="28"/>
      <c r="C808" s="28"/>
      <c r="D808" s="49">
        <v>380758.20425000001</v>
      </c>
      <c r="E808" s="28"/>
      <c r="F808" s="49">
        <v>363191</v>
      </c>
      <c r="G808" s="28"/>
      <c r="H808" s="49">
        <f>SUM(H799:H807)</f>
        <v>365537</v>
      </c>
      <c r="I808" s="49"/>
      <c r="J808" s="49"/>
      <c r="K808" s="28"/>
      <c r="L808" s="49"/>
      <c r="M808" s="49"/>
    </row>
    <row r="810" spans="1:13">
      <c r="A810" s="107" t="s">
        <v>445</v>
      </c>
      <c r="B810" s="107"/>
      <c r="C810" s="107"/>
    </row>
    <row r="811" spans="1:13">
      <c r="A811" s="4" t="s">
        <v>446</v>
      </c>
      <c r="B811" s="4" t="s">
        <v>441</v>
      </c>
      <c r="D811" s="24">
        <v>207000</v>
      </c>
      <c r="E811" s="24"/>
      <c r="F811" s="24">
        <v>205000</v>
      </c>
      <c r="G811" s="24"/>
      <c r="H811" s="24">
        <v>205000</v>
      </c>
      <c r="I811" s="24"/>
      <c r="J811" s="53"/>
      <c r="K811" s="24"/>
      <c r="L811" s="24"/>
    </row>
    <row r="812" spans="1:13">
      <c r="A812" s="4" t="s">
        <v>447</v>
      </c>
      <c r="B812" s="4" t="s">
        <v>223</v>
      </c>
      <c r="D812" s="24">
        <v>15835.5</v>
      </c>
      <c r="E812" s="24"/>
      <c r="F812" s="24">
        <v>15874</v>
      </c>
      <c r="G812" s="24"/>
      <c r="H812" s="24">
        <v>15874</v>
      </c>
      <c r="I812" s="24"/>
      <c r="J812" s="53"/>
      <c r="K812" s="24"/>
      <c r="L812" s="24"/>
    </row>
    <row r="813" spans="1:13">
      <c r="A813" s="4" t="s">
        <v>448</v>
      </c>
      <c r="B813" s="4" t="s">
        <v>442</v>
      </c>
      <c r="D813" s="24">
        <v>500</v>
      </c>
      <c r="E813" s="24"/>
      <c r="F813" s="24">
        <v>500</v>
      </c>
      <c r="G813" s="24"/>
      <c r="H813" s="24">
        <v>500</v>
      </c>
      <c r="I813" s="24"/>
      <c r="J813" s="53"/>
      <c r="K813" s="24"/>
      <c r="L813" s="24"/>
    </row>
    <row r="814" spans="1:13">
      <c r="A814" s="4" t="s">
        <v>449</v>
      </c>
      <c r="B814" s="4" t="s">
        <v>453</v>
      </c>
      <c r="D814" s="24">
        <v>500</v>
      </c>
      <c r="E814" s="24"/>
      <c r="F814" s="24">
        <v>500</v>
      </c>
      <c r="G814" s="24"/>
      <c r="H814" s="24">
        <v>500</v>
      </c>
      <c r="I814" s="24"/>
      <c r="J814" s="53"/>
      <c r="K814" s="24"/>
      <c r="L814" s="24"/>
    </row>
    <row r="815" spans="1:13">
      <c r="A815" s="4" t="s">
        <v>450</v>
      </c>
      <c r="B815" s="4" t="s">
        <v>24</v>
      </c>
      <c r="D815" s="24">
        <v>200</v>
      </c>
      <c r="E815" s="24"/>
      <c r="F815" s="24">
        <v>200</v>
      </c>
      <c r="G815" s="24"/>
      <c r="H815" s="24">
        <v>200</v>
      </c>
      <c r="I815" s="24"/>
      <c r="J815" s="53"/>
      <c r="K815" s="24"/>
      <c r="L815" s="24"/>
    </row>
    <row r="816" spans="1:13">
      <c r="A816" s="4" t="s">
        <v>451</v>
      </c>
      <c r="B816" s="4" t="s">
        <v>454</v>
      </c>
      <c r="D816" s="24"/>
      <c r="E816" s="24"/>
      <c r="F816" s="24"/>
      <c r="G816" s="24"/>
      <c r="H816" s="24"/>
      <c r="I816" s="24"/>
      <c r="J816" s="53"/>
      <c r="K816" s="24"/>
      <c r="L816" s="24"/>
    </row>
    <row r="817" spans="1:14">
      <c r="A817" s="4" t="s">
        <v>452</v>
      </c>
      <c r="B817" s="4" t="s">
        <v>455</v>
      </c>
      <c r="D817" s="24">
        <v>1250</v>
      </c>
      <c r="E817" s="24"/>
      <c r="F817" s="24">
        <v>1250</v>
      </c>
      <c r="G817" s="24"/>
      <c r="H817" s="24">
        <v>1250</v>
      </c>
      <c r="I817" s="24"/>
      <c r="J817" s="53"/>
      <c r="K817" s="24"/>
      <c r="L817" s="24"/>
    </row>
    <row r="818" spans="1:14">
      <c r="A818" s="28" t="s">
        <v>456</v>
      </c>
      <c r="B818" s="28"/>
      <c r="C818" s="28"/>
      <c r="D818" s="49">
        <v>225285.5</v>
      </c>
      <c r="E818" s="28"/>
      <c r="F818" s="49">
        <v>223324</v>
      </c>
      <c r="G818" s="28"/>
      <c r="H818" s="49">
        <f>SUM(H811:H817)</f>
        <v>223324</v>
      </c>
      <c r="I818" s="49"/>
      <c r="J818" s="49"/>
      <c r="K818" s="28"/>
      <c r="L818" s="49"/>
      <c r="M818" s="28"/>
    </row>
    <row r="823" spans="1:14">
      <c r="N823" s="6"/>
    </row>
    <row r="828" spans="1:14" ht="17" thickBot="1">
      <c r="A828" s="10" t="s">
        <v>0</v>
      </c>
      <c r="B828" s="10"/>
      <c r="C828" s="10"/>
      <c r="D828" s="10"/>
      <c r="E828" s="10"/>
      <c r="F828" s="10"/>
      <c r="G828" s="10"/>
      <c r="H828" s="10"/>
      <c r="I828" s="10"/>
      <c r="J828" s="80"/>
      <c r="K828" s="10"/>
      <c r="L828" s="10"/>
      <c r="M828" s="11" t="s">
        <v>614</v>
      </c>
    </row>
    <row r="829" spans="1:14" ht="16" thickTop="1">
      <c r="A829" s="31" t="s">
        <v>212</v>
      </c>
    </row>
    <row r="830" spans="1:14" ht="26">
      <c r="A830" s="108" t="s">
        <v>67</v>
      </c>
      <c r="B830" s="108"/>
      <c r="C830" s="108"/>
      <c r="D830" s="92" t="s">
        <v>613</v>
      </c>
      <c r="E830" s="93"/>
      <c r="F830" s="92" t="s">
        <v>651</v>
      </c>
      <c r="G830" s="93"/>
      <c r="H830" s="92" t="s">
        <v>647</v>
      </c>
      <c r="I830" s="32"/>
      <c r="J830" s="85"/>
      <c r="K830" s="34"/>
      <c r="L830" s="32"/>
      <c r="M830" s="33"/>
    </row>
    <row r="831" spans="1:14">
      <c r="A831" s="109" t="s">
        <v>457</v>
      </c>
      <c r="B831" s="109"/>
      <c r="C831" s="109"/>
    </row>
    <row r="832" spans="1:14">
      <c r="A832" s="4" t="s">
        <v>458</v>
      </c>
      <c r="B832" s="4" t="s">
        <v>311</v>
      </c>
      <c r="D832" s="24">
        <v>1024638.0399999999</v>
      </c>
      <c r="E832" s="24"/>
      <c r="F832" s="24">
        <v>1101540</v>
      </c>
      <c r="G832" s="24"/>
      <c r="H832" s="24">
        <v>1072456</v>
      </c>
      <c r="I832" s="24"/>
      <c r="J832" s="53"/>
      <c r="K832" s="24"/>
      <c r="L832" s="24"/>
    </row>
    <row r="833" spans="1:13">
      <c r="A833" s="4" t="s">
        <v>459</v>
      </c>
      <c r="B833" s="4" t="s">
        <v>478</v>
      </c>
      <c r="D833" s="24">
        <v>60000</v>
      </c>
      <c r="E833" s="24"/>
      <c r="F833" s="24">
        <v>60000</v>
      </c>
      <c r="G833" s="24"/>
      <c r="H833" s="24">
        <v>60000</v>
      </c>
      <c r="I833" s="24"/>
      <c r="J833" s="53"/>
      <c r="K833" s="24"/>
      <c r="L833" s="24"/>
    </row>
    <row r="834" spans="1:13">
      <c r="A834" s="4" t="s">
        <v>460</v>
      </c>
      <c r="B834" s="4" t="s">
        <v>249</v>
      </c>
      <c r="D834" s="24">
        <v>323688.31440000003</v>
      </c>
      <c r="E834" s="24"/>
      <c r="F834" s="24">
        <v>300340</v>
      </c>
      <c r="G834" s="24"/>
      <c r="H834" s="24">
        <v>299489</v>
      </c>
      <c r="I834" s="24"/>
      <c r="J834" s="53"/>
      <c r="K834" s="24"/>
      <c r="L834" s="24"/>
    </row>
    <row r="835" spans="1:13">
      <c r="A835" s="4" t="s">
        <v>461</v>
      </c>
      <c r="B835" s="4" t="s">
        <v>223</v>
      </c>
      <c r="D835" s="24">
        <v>86034.810060000003</v>
      </c>
      <c r="E835" s="24"/>
      <c r="F835" s="24">
        <v>91153</v>
      </c>
      <c r="G835" s="24"/>
      <c r="H835" s="24">
        <v>88928</v>
      </c>
      <c r="I835" s="24"/>
      <c r="J835" s="53"/>
      <c r="K835" s="24"/>
      <c r="L835" s="24"/>
    </row>
    <row r="836" spans="1:13">
      <c r="A836" s="4" t="s">
        <v>462</v>
      </c>
      <c r="B836" s="4" t="s">
        <v>314</v>
      </c>
      <c r="D836" s="24">
        <v>100000</v>
      </c>
      <c r="E836" s="24"/>
      <c r="F836" s="24">
        <v>90000</v>
      </c>
      <c r="G836" s="24"/>
      <c r="H836" s="24">
        <v>90000</v>
      </c>
      <c r="I836" s="24"/>
      <c r="J836" s="53"/>
      <c r="K836" s="24"/>
      <c r="L836" s="24"/>
    </row>
    <row r="837" spans="1:13">
      <c r="A837" s="4" t="s">
        <v>463</v>
      </c>
      <c r="B837" s="4" t="s">
        <v>442</v>
      </c>
      <c r="D837" s="24">
        <v>9000</v>
      </c>
      <c r="E837" s="24"/>
      <c r="F837" s="24">
        <v>9000</v>
      </c>
      <c r="G837" s="24"/>
      <c r="H837" s="24">
        <v>9000</v>
      </c>
      <c r="I837" s="24"/>
      <c r="J837" s="53"/>
      <c r="K837" s="24"/>
      <c r="L837" s="24"/>
    </row>
    <row r="838" spans="1:13">
      <c r="A838" s="4" t="s">
        <v>464</v>
      </c>
      <c r="B838" s="4" t="s">
        <v>479</v>
      </c>
      <c r="D838" s="24">
        <v>2500</v>
      </c>
      <c r="E838" s="24"/>
      <c r="F838" s="24">
        <v>2500</v>
      </c>
      <c r="G838" s="24"/>
      <c r="H838" s="24">
        <v>2500</v>
      </c>
      <c r="I838" s="24"/>
      <c r="J838" s="53"/>
      <c r="K838" s="24"/>
      <c r="L838" s="24"/>
    </row>
    <row r="839" spans="1:13">
      <c r="A839" s="4" t="s">
        <v>465</v>
      </c>
      <c r="B839" s="4" t="s">
        <v>480</v>
      </c>
      <c r="D839" s="24">
        <v>4500</v>
      </c>
      <c r="E839" s="24"/>
      <c r="F839" s="24">
        <v>4500</v>
      </c>
      <c r="G839" s="24"/>
      <c r="H839" s="24">
        <v>4500</v>
      </c>
      <c r="I839" s="24"/>
      <c r="J839" s="53"/>
      <c r="K839" s="24"/>
      <c r="L839" s="24"/>
    </row>
    <row r="840" spans="1:13">
      <c r="A840" s="4" t="s">
        <v>466</v>
      </c>
      <c r="B840" s="4" t="s">
        <v>397</v>
      </c>
      <c r="D840" s="24">
        <v>90000</v>
      </c>
      <c r="E840" s="24"/>
      <c r="F840" s="24">
        <v>80000</v>
      </c>
      <c r="G840" s="24"/>
      <c r="H840" s="24">
        <v>80000</v>
      </c>
      <c r="I840" s="24"/>
      <c r="J840" s="53"/>
      <c r="K840" s="24"/>
      <c r="L840" s="24"/>
    </row>
    <row r="841" spans="1:13">
      <c r="A841" s="4" t="s">
        <v>467</v>
      </c>
      <c r="B841" s="4" t="s">
        <v>481</v>
      </c>
      <c r="D841" s="24">
        <v>25000</v>
      </c>
      <c r="E841" s="24"/>
      <c r="F841" s="24">
        <v>25000</v>
      </c>
      <c r="G841" s="24"/>
      <c r="H841" s="24">
        <v>25000</v>
      </c>
      <c r="I841" s="24"/>
      <c r="J841" s="53"/>
      <c r="K841" s="24"/>
      <c r="L841" s="24"/>
    </row>
    <row r="842" spans="1:13">
      <c r="A842" s="4" t="s">
        <v>468</v>
      </c>
      <c r="B842" s="4" t="s">
        <v>482</v>
      </c>
      <c r="D842" s="24">
        <v>514819</v>
      </c>
      <c r="E842" s="24"/>
      <c r="F842" s="24">
        <v>350000</v>
      </c>
      <c r="G842" s="24"/>
      <c r="H842" s="24">
        <v>280000</v>
      </c>
      <c r="I842" s="24"/>
      <c r="J842" s="53"/>
      <c r="K842" s="24"/>
      <c r="L842" s="24"/>
    </row>
    <row r="843" spans="1:13">
      <c r="A843" s="4" t="s">
        <v>469</v>
      </c>
      <c r="B843" s="4" t="s">
        <v>374</v>
      </c>
      <c r="D843" s="24"/>
      <c r="E843" s="24"/>
      <c r="F843" s="24"/>
      <c r="G843" s="24"/>
      <c r="H843" s="24"/>
      <c r="I843" s="24"/>
      <c r="J843" s="53"/>
      <c r="K843" s="24"/>
      <c r="L843" s="24"/>
    </row>
    <row r="844" spans="1:13">
      <c r="A844" s="4" t="s">
        <v>470</v>
      </c>
      <c r="B844" s="4" t="s">
        <v>483</v>
      </c>
      <c r="D844" s="24">
        <v>8000</v>
      </c>
      <c r="E844" s="24"/>
      <c r="F844" s="24">
        <v>8000</v>
      </c>
      <c r="G844" s="24"/>
      <c r="H844" s="24">
        <v>8000</v>
      </c>
      <c r="I844" s="24"/>
      <c r="J844" s="53"/>
      <c r="K844" s="24"/>
      <c r="L844" s="24"/>
    </row>
    <row r="845" spans="1:13">
      <c r="A845" s="4" t="s">
        <v>471</v>
      </c>
      <c r="B845" s="4" t="s">
        <v>24</v>
      </c>
      <c r="D845" s="24">
        <v>15000</v>
      </c>
      <c r="E845" s="24"/>
      <c r="F845" s="24">
        <v>15000</v>
      </c>
      <c r="G845" s="24"/>
      <c r="H845" s="24">
        <v>15000</v>
      </c>
      <c r="I845" s="24"/>
      <c r="J845" s="53"/>
      <c r="K845" s="24"/>
      <c r="L845" s="24"/>
    </row>
    <row r="846" spans="1:13">
      <c r="A846" s="4" t="s">
        <v>472</v>
      </c>
      <c r="B846" s="4" t="s">
        <v>256</v>
      </c>
      <c r="D846" s="24">
        <v>75000</v>
      </c>
      <c r="E846" s="24"/>
      <c r="F846" s="24">
        <v>75000</v>
      </c>
      <c r="G846" s="24"/>
      <c r="H846" s="24">
        <v>75000</v>
      </c>
      <c r="I846" s="24"/>
      <c r="J846" s="53"/>
      <c r="K846" s="24"/>
      <c r="L846" s="24"/>
    </row>
    <row r="847" spans="1:13" s="31" customFormat="1">
      <c r="A847" s="4" t="s">
        <v>473</v>
      </c>
      <c r="B847" s="4" t="s">
        <v>484</v>
      </c>
      <c r="C847" s="4"/>
      <c r="D847" s="24">
        <v>2000</v>
      </c>
      <c r="E847" s="24"/>
      <c r="F847" s="24">
        <v>2000</v>
      </c>
      <c r="G847" s="24"/>
      <c r="H847" s="24">
        <v>2000</v>
      </c>
      <c r="I847" s="24"/>
      <c r="J847" s="53"/>
      <c r="K847" s="24"/>
      <c r="L847" s="24"/>
      <c r="M847" s="4"/>
    </row>
    <row r="848" spans="1:13">
      <c r="A848" s="4" t="s">
        <v>474</v>
      </c>
      <c r="B848" s="4" t="s">
        <v>317</v>
      </c>
      <c r="D848" s="24">
        <v>5000</v>
      </c>
      <c r="E848" s="24"/>
      <c r="F848" s="24">
        <v>5000</v>
      </c>
      <c r="G848" s="24"/>
      <c r="H848" s="24">
        <v>5000</v>
      </c>
      <c r="I848" s="24"/>
      <c r="J848" s="53"/>
      <c r="K848" s="24"/>
      <c r="L848" s="24"/>
    </row>
    <row r="849" spans="1:14">
      <c r="A849" s="4" t="s">
        <v>475</v>
      </c>
      <c r="B849" s="4" t="s">
        <v>485</v>
      </c>
      <c r="D849" s="24">
        <v>2500</v>
      </c>
      <c r="E849" s="24"/>
      <c r="F849" s="24">
        <v>2500</v>
      </c>
      <c r="G849" s="24"/>
      <c r="H849" s="24">
        <v>2500</v>
      </c>
      <c r="I849" s="24"/>
      <c r="J849" s="53"/>
      <c r="K849" s="24"/>
      <c r="L849" s="24"/>
    </row>
    <row r="850" spans="1:14">
      <c r="A850" s="4" t="s">
        <v>476</v>
      </c>
      <c r="B850" s="4" t="s">
        <v>486</v>
      </c>
      <c r="D850" s="24">
        <v>30000</v>
      </c>
      <c r="E850" s="24"/>
      <c r="F850" s="24">
        <v>30000</v>
      </c>
      <c r="G850" s="24"/>
      <c r="H850" s="24">
        <v>30000</v>
      </c>
      <c r="I850" s="24"/>
      <c r="J850" s="53"/>
      <c r="K850" s="24"/>
      <c r="L850" s="24"/>
    </row>
    <row r="851" spans="1:14">
      <c r="A851" s="4" t="s">
        <v>477</v>
      </c>
      <c r="B851" s="4" t="s">
        <v>487</v>
      </c>
      <c r="D851" s="24">
        <v>20000</v>
      </c>
      <c r="E851" s="24"/>
      <c r="F851" s="24">
        <v>20000</v>
      </c>
      <c r="G851" s="24"/>
      <c r="H851" s="24">
        <v>20000</v>
      </c>
      <c r="I851" s="24"/>
      <c r="J851" s="53"/>
      <c r="K851" s="24"/>
      <c r="L851" s="24"/>
    </row>
    <row r="852" spans="1:14">
      <c r="A852" s="4" t="s">
        <v>633</v>
      </c>
      <c r="B852" s="4" t="s">
        <v>384</v>
      </c>
      <c r="D852" s="24">
        <v>78000</v>
      </c>
      <c r="E852" s="24"/>
      <c r="F852" s="24">
        <v>31843</v>
      </c>
      <c r="G852" s="24"/>
      <c r="H852" s="24">
        <v>134343</v>
      </c>
      <c r="I852" s="24"/>
      <c r="J852" s="53"/>
      <c r="K852" s="24"/>
      <c r="L852" s="24"/>
    </row>
    <row r="853" spans="1:14">
      <c r="A853" s="28" t="s">
        <v>488</v>
      </c>
      <c r="B853" s="28"/>
      <c r="C853" s="28"/>
      <c r="D853" s="29">
        <v>2475680.1644600001</v>
      </c>
      <c r="E853" s="29"/>
      <c r="F853" s="29">
        <v>2303376</v>
      </c>
      <c r="G853" s="29"/>
      <c r="H853" s="29">
        <f>SUM(H832:H852)</f>
        <v>2303716</v>
      </c>
      <c r="I853" s="29"/>
      <c r="J853" s="29"/>
      <c r="K853" s="29"/>
      <c r="L853" s="29"/>
      <c r="M853" s="28"/>
    </row>
    <row r="854" spans="1:14">
      <c r="D854" s="37"/>
      <c r="H854" s="37"/>
      <c r="I854" s="37"/>
    </row>
    <row r="856" spans="1:14">
      <c r="N856" s="6"/>
    </row>
    <row r="861" spans="1:14" ht="17" thickBot="1">
      <c r="A861" s="10" t="s">
        <v>0</v>
      </c>
      <c r="B861" s="10"/>
      <c r="C861" s="10"/>
      <c r="D861" s="10"/>
      <c r="E861" s="10"/>
      <c r="F861" s="10"/>
      <c r="G861" s="10"/>
      <c r="H861" s="10"/>
      <c r="I861" s="10"/>
      <c r="J861" s="80"/>
      <c r="K861" s="10"/>
      <c r="L861" s="10"/>
      <c r="M861" s="11" t="s">
        <v>614</v>
      </c>
    </row>
    <row r="862" spans="1:14" ht="16" thickTop="1">
      <c r="A862" s="31" t="s">
        <v>212</v>
      </c>
    </row>
    <row r="863" spans="1:14" ht="26">
      <c r="A863" s="108" t="s">
        <v>67</v>
      </c>
      <c r="B863" s="108"/>
      <c r="C863" s="108"/>
      <c r="D863" s="92" t="s">
        <v>613</v>
      </c>
      <c r="E863" s="93"/>
      <c r="F863" s="92" t="s">
        <v>651</v>
      </c>
      <c r="G863" s="93"/>
      <c r="H863" s="92" t="s">
        <v>647</v>
      </c>
      <c r="I863" s="32"/>
      <c r="J863" s="85"/>
      <c r="K863" s="34"/>
      <c r="L863" s="32"/>
      <c r="M863" s="33"/>
    </row>
    <row r="864" spans="1:14">
      <c r="A864" s="109" t="s">
        <v>489</v>
      </c>
      <c r="B864" s="109"/>
      <c r="C864" s="109"/>
    </row>
    <row r="865" spans="1:13">
      <c r="A865" s="4" t="s">
        <v>490</v>
      </c>
      <c r="B865" s="4" t="s">
        <v>311</v>
      </c>
      <c r="D865" s="24">
        <v>684329.36</v>
      </c>
      <c r="E865" s="24"/>
      <c r="F865" s="24">
        <v>621816</v>
      </c>
      <c r="G865" s="24"/>
      <c r="H865" s="24">
        <v>672297</v>
      </c>
      <c r="I865" s="24"/>
      <c r="J865" s="53"/>
      <c r="K865" s="24"/>
      <c r="L865" s="24"/>
    </row>
    <row r="866" spans="1:13">
      <c r="A866" s="4" t="s">
        <v>491</v>
      </c>
      <c r="B866" s="4" t="s">
        <v>249</v>
      </c>
      <c r="D866" s="24">
        <v>154522.31999999998</v>
      </c>
      <c r="E866" s="24"/>
      <c r="F866" s="24">
        <v>121107</v>
      </c>
      <c r="G866" s="24"/>
      <c r="H866" s="24">
        <v>148584</v>
      </c>
      <c r="I866" s="24"/>
      <c r="J866" s="53"/>
      <c r="K866" s="24"/>
      <c r="L866" s="24"/>
    </row>
    <row r="867" spans="1:13">
      <c r="A867" s="4" t="s">
        <v>492</v>
      </c>
      <c r="B867" s="4" t="s">
        <v>223</v>
      </c>
      <c r="D867" s="24">
        <v>53269.196039999995</v>
      </c>
      <c r="E867" s="24"/>
      <c r="F867" s="24">
        <v>48487</v>
      </c>
      <c r="G867" s="24"/>
      <c r="H867" s="24">
        <v>52349</v>
      </c>
      <c r="I867" s="24"/>
      <c r="J867" s="53"/>
      <c r="K867" s="24"/>
      <c r="L867" s="24"/>
    </row>
    <row r="868" spans="1:13">
      <c r="A868" s="4" t="s">
        <v>493</v>
      </c>
      <c r="B868" s="4" t="s">
        <v>320</v>
      </c>
      <c r="D868" s="24"/>
      <c r="E868" s="24"/>
      <c r="F868" s="24"/>
      <c r="G868" s="24"/>
      <c r="H868" s="24"/>
      <c r="I868" s="24"/>
      <c r="J868" s="53"/>
      <c r="K868" s="24"/>
      <c r="L868" s="24"/>
    </row>
    <row r="869" spans="1:13">
      <c r="A869" s="4" t="s">
        <v>494</v>
      </c>
      <c r="B869" s="4" t="s">
        <v>314</v>
      </c>
      <c r="D869" s="24">
        <v>12000</v>
      </c>
      <c r="E869" s="24"/>
      <c r="F869" s="24">
        <v>12000</v>
      </c>
      <c r="G869" s="24"/>
      <c r="H869" s="24">
        <v>12000</v>
      </c>
      <c r="I869" s="24"/>
      <c r="J869" s="53"/>
      <c r="K869" s="24"/>
      <c r="L869" s="24"/>
    </row>
    <row r="870" spans="1:13">
      <c r="A870" s="4" t="s">
        <v>495</v>
      </c>
      <c r="B870" s="4" t="s">
        <v>453</v>
      </c>
      <c r="D870" s="24">
        <v>2000</v>
      </c>
      <c r="E870" s="24"/>
      <c r="F870" s="24">
        <v>2000</v>
      </c>
      <c r="G870" s="24"/>
      <c r="H870" s="24">
        <v>2000</v>
      </c>
      <c r="I870" s="24"/>
      <c r="J870" s="53"/>
      <c r="K870" s="24"/>
      <c r="L870" s="24"/>
    </row>
    <row r="871" spans="1:13">
      <c r="A871" s="4" t="s">
        <v>496</v>
      </c>
      <c r="B871" s="4" t="s">
        <v>397</v>
      </c>
      <c r="D871" s="24">
        <v>80000</v>
      </c>
      <c r="E871" s="24"/>
      <c r="F871" s="24">
        <v>75000</v>
      </c>
      <c r="G871" s="24"/>
      <c r="H871" s="24">
        <v>75000</v>
      </c>
      <c r="I871" s="24"/>
      <c r="J871" s="53"/>
      <c r="K871" s="24"/>
      <c r="L871" s="24"/>
    </row>
    <row r="872" spans="1:13">
      <c r="A872" s="4" t="s">
        <v>497</v>
      </c>
      <c r="B872" s="4" t="s">
        <v>424</v>
      </c>
      <c r="D872" s="24"/>
      <c r="E872" s="24"/>
      <c r="F872" s="24"/>
      <c r="G872" s="24"/>
      <c r="H872" s="24"/>
      <c r="I872" s="24"/>
      <c r="J872" s="53"/>
      <c r="K872" s="24"/>
      <c r="L872" s="24"/>
    </row>
    <row r="873" spans="1:13">
      <c r="A873" s="4" t="s">
        <v>498</v>
      </c>
      <c r="B873" s="4" t="s">
        <v>24</v>
      </c>
      <c r="D873" s="24">
        <v>3000</v>
      </c>
      <c r="E873" s="24"/>
      <c r="F873" s="24">
        <v>3000</v>
      </c>
      <c r="G873" s="24"/>
      <c r="H873" s="24">
        <v>3000</v>
      </c>
      <c r="I873" s="24"/>
      <c r="J873" s="53"/>
      <c r="K873" s="24"/>
      <c r="L873" s="24"/>
    </row>
    <row r="874" spans="1:13">
      <c r="A874" s="4" t="s">
        <v>499</v>
      </c>
      <c r="B874" s="4" t="s">
        <v>256</v>
      </c>
      <c r="D874" s="24">
        <v>45000</v>
      </c>
      <c r="E874" s="24"/>
      <c r="F874" s="24">
        <v>45000</v>
      </c>
      <c r="G874" s="24"/>
      <c r="H874" s="24">
        <v>45000</v>
      </c>
      <c r="I874" s="24"/>
      <c r="J874" s="53"/>
      <c r="K874" s="24"/>
      <c r="L874" s="24"/>
    </row>
    <row r="875" spans="1:13">
      <c r="A875" s="4" t="s">
        <v>500</v>
      </c>
      <c r="B875" s="4" t="s">
        <v>503</v>
      </c>
      <c r="D875" s="24">
        <v>320694</v>
      </c>
      <c r="E875" s="24"/>
      <c r="F875" s="24">
        <v>345000</v>
      </c>
      <c r="G875" s="24"/>
      <c r="H875" s="24">
        <v>361768</v>
      </c>
      <c r="I875" s="24"/>
      <c r="J875" s="53"/>
      <c r="K875" s="24"/>
      <c r="L875" s="24"/>
    </row>
    <row r="876" spans="1:13">
      <c r="A876" s="4" t="s">
        <v>501</v>
      </c>
      <c r="B876" s="4" t="s">
        <v>504</v>
      </c>
      <c r="D876" s="24"/>
      <c r="E876" s="24"/>
      <c r="F876" s="24"/>
      <c r="G876" s="24"/>
      <c r="H876" s="24"/>
      <c r="I876" s="24"/>
      <c r="J876" s="53"/>
      <c r="K876" s="24"/>
      <c r="L876" s="24"/>
    </row>
    <row r="877" spans="1:13">
      <c r="A877" s="4" t="s">
        <v>502</v>
      </c>
      <c r="B877" s="4" t="s">
        <v>506</v>
      </c>
      <c r="D877" s="24">
        <v>42084</v>
      </c>
      <c r="E877" s="24"/>
      <c r="F877" s="24">
        <v>41517</v>
      </c>
      <c r="G877" s="24"/>
      <c r="H877" s="24">
        <v>83517</v>
      </c>
      <c r="I877" s="24"/>
      <c r="J877" s="53"/>
      <c r="K877" s="24"/>
      <c r="L877" s="24"/>
    </row>
    <row r="878" spans="1:13">
      <c r="A878" s="28" t="s">
        <v>505</v>
      </c>
      <c r="B878" s="28"/>
      <c r="C878" s="28"/>
      <c r="D878" s="49">
        <v>1396898.87604</v>
      </c>
      <c r="E878" s="28"/>
      <c r="F878" s="49">
        <v>1314927</v>
      </c>
      <c r="G878" s="28"/>
      <c r="H878" s="49">
        <f>SUM(H865:H877)</f>
        <v>1455515</v>
      </c>
      <c r="I878" s="49"/>
      <c r="J878" s="49"/>
      <c r="K878" s="28"/>
      <c r="L878" s="49"/>
      <c r="M878" s="28"/>
    </row>
    <row r="889" spans="1:14">
      <c r="N889" s="6"/>
    </row>
    <row r="890" spans="1:14">
      <c r="N890" s="6"/>
    </row>
    <row r="891" spans="1:14">
      <c r="N891" s="6"/>
    </row>
    <row r="894" spans="1:14" ht="17" thickBot="1">
      <c r="A894" s="10" t="s">
        <v>0</v>
      </c>
      <c r="B894" s="10"/>
      <c r="C894" s="10"/>
      <c r="D894" s="10"/>
      <c r="E894" s="10"/>
      <c r="F894" s="10"/>
      <c r="G894" s="10"/>
      <c r="H894" s="10"/>
      <c r="I894" s="10"/>
      <c r="J894" s="80"/>
      <c r="K894" s="10"/>
      <c r="L894" s="10"/>
      <c r="M894" s="11" t="s">
        <v>614</v>
      </c>
    </row>
    <row r="895" spans="1:14" ht="16" thickTop="1">
      <c r="A895" s="31" t="s">
        <v>212</v>
      </c>
    </row>
    <row r="896" spans="1:14" ht="26">
      <c r="A896" s="108" t="s">
        <v>67</v>
      </c>
      <c r="B896" s="108"/>
      <c r="C896" s="108"/>
      <c r="D896" s="92" t="s">
        <v>613</v>
      </c>
      <c r="E896" s="93"/>
      <c r="F896" s="92" t="s">
        <v>651</v>
      </c>
      <c r="G896" s="93"/>
      <c r="H896" s="92" t="s">
        <v>647</v>
      </c>
      <c r="I896" s="32"/>
      <c r="J896" s="85"/>
      <c r="K896" s="34"/>
      <c r="L896" s="32"/>
      <c r="M896" s="33"/>
    </row>
    <row r="897" spans="1:12">
      <c r="A897" s="109" t="s">
        <v>507</v>
      </c>
      <c r="B897" s="109"/>
      <c r="C897" s="109"/>
    </row>
    <row r="898" spans="1:12">
      <c r="A898" s="4" t="s">
        <v>508</v>
      </c>
      <c r="B898" s="4" t="s">
        <v>311</v>
      </c>
      <c r="D898" s="24">
        <v>142000</v>
      </c>
      <c r="E898" s="24"/>
      <c r="F898" s="24">
        <v>151438</v>
      </c>
      <c r="G898" s="24"/>
      <c r="H898" s="24">
        <v>151244</v>
      </c>
      <c r="I898" s="24"/>
      <c r="J898" s="53"/>
      <c r="K898" s="24"/>
      <c r="L898" s="24"/>
    </row>
    <row r="899" spans="1:12">
      <c r="A899" s="4" t="s">
        <v>509</v>
      </c>
      <c r="B899" s="4" t="s">
        <v>478</v>
      </c>
      <c r="D899" s="24">
        <v>20000</v>
      </c>
      <c r="E899" s="24"/>
      <c r="F899" s="24">
        <v>24000</v>
      </c>
      <c r="G899" s="24"/>
      <c r="H899" s="24">
        <v>24000</v>
      </c>
      <c r="I899" s="24"/>
      <c r="J899" s="53"/>
      <c r="K899" s="24"/>
      <c r="L899" s="24"/>
    </row>
    <row r="900" spans="1:12">
      <c r="A900" s="4" t="s">
        <v>510</v>
      </c>
      <c r="B900" s="4" t="s">
        <v>249</v>
      </c>
      <c r="D900" s="24">
        <v>50200</v>
      </c>
      <c r="E900" s="24"/>
      <c r="F900" s="24">
        <v>26513</v>
      </c>
      <c r="G900" s="24"/>
      <c r="H900" s="24">
        <v>36210</v>
      </c>
      <c r="I900" s="24"/>
      <c r="J900" s="53"/>
      <c r="K900" s="24"/>
      <c r="L900" s="24"/>
    </row>
    <row r="901" spans="1:12">
      <c r="A901" s="4" t="s">
        <v>511</v>
      </c>
      <c r="B901" s="4" t="s">
        <v>223</v>
      </c>
      <c r="D901" s="24">
        <v>13311</v>
      </c>
      <c r="E901" s="24"/>
      <c r="F901" s="24">
        <v>14340</v>
      </c>
      <c r="G901" s="24"/>
      <c r="H901" s="24">
        <v>14324</v>
      </c>
      <c r="I901" s="24"/>
      <c r="J901" s="53"/>
      <c r="K901" s="24"/>
      <c r="L901" s="24"/>
    </row>
    <row r="902" spans="1:12">
      <c r="A902" s="4" t="s">
        <v>512</v>
      </c>
      <c r="B902" s="4" t="s">
        <v>314</v>
      </c>
      <c r="D902" s="24">
        <v>12000</v>
      </c>
      <c r="E902" s="24"/>
      <c r="F902" s="24">
        <v>12000</v>
      </c>
      <c r="G902" s="24"/>
      <c r="H902" s="24">
        <v>12000</v>
      </c>
      <c r="I902" s="24"/>
      <c r="J902" s="53"/>
      <c r="K902" s="24"/>
      <c r="L902" s="24"/>
    </row>
    <row r="903" spans="1:12">
      <c r="A903" s="4" t="s">
        <v>513</v>
      </c>
      <c r="B903" s="4" t="s">
        <v>479</v>
      </c>
      <c r="D903" s="24">
        <v>3000</v>
      </c>
      <c r="E903" s="24"/>
      <c r="F903" s="24">
        <v>3000</v>
      </c>
      <c r="G903" s="24"/>
      <c r="H903" s="24">
        <v>3000</v>
      </c>
      <c r="I903" s="24"/>
      <c r="J903" s="53"/>
      <c r="K903" s="24"/>
      <c r="L903" s="24"/>
    </row>
    <row r="904" spans="1:12">
      <c r="A904" s="4" t="s">
        <v>514</v>
      </c>
      <c r="B904" s="4" t="s">
        <v>373</v>
      </c>
      <c r="D904" s="24">
        <v>7000</v>
      </c>
      <c r="E904" s="24"/>
      <c r="F904" s="24">
        <v>7000</v>
      </c>
      <c r="G904" s="24"/>
      <c r="H904" s="24">
        <v>7000</v>
      </c>
      <c r="I904" s="24"/>
      <c r="J904" s="53"/>
      <c r="K904" s="24"/>
      <c r="L904" s="24"/>
    </row>
    <row r="905" spans="1:12">
      <c r="A905" s="4" t="s">
        <v>515</v>
      </c>
      <c r="B905" s="4" t="s">
        <v>374</v>
      </c>
      <c r="D905" s="24">
        <v>3500</v>
      </c>
      <c r="E905" s="24"/>
      <c r="F905" s="24">
        <v>3500</v>
      </c>
      <c r="G905" s="24"/>
      <c r="H905" s="24">
        <v>3500</v>
      </c>
      <c r="I905" s="24"/>
      <c r="J905" s="53"/>
      <c r="K905" s="24"/>
      <c r="L905" s="24"/>
    </row>
    <row r="906" spans="1:12">
      <c r="A906" s="4" t="s">
        <v>516</v>
      </c>
      <c r="B906" s="4" t="s">
        <v>24</v>
      </c>
      <c r="D906" s="24">
        <v>2500</v>
      </c>
      <c r="E906" s="24"/>
      <c r="F906" s="24">
        <v>2500</v>
      </c>
      <c r="G906" s="24"/>
      <c r="H906" s="24">
        <v>2500</v>
      </c>
      <c r="I906" s="24"/>
      <c r="J906" s="53"/>
      <c r="K906" s="24"/>
      <c r="L906" s="24"/>
    </row>
    <row r="907" spans="1:12">
      <c r="A907" s="4" t="s">
        <v>517</v>
      </c>
      <c r="B907" s="4" t="s">
        <v>522</v>
      </c>
      <c r="D907" s="24">
        <v>15000</v>
      </c>
      <c r="E907" s="24"/>
      <c r="F907" s="24">
        <v>15000</v>
      </c>
      <c r="G907" s="24"/>
      <c r="H907" s="24">
        <v>15000</v>
      </c>
      <c r="I907" s="24"/>
      <c r="J907" s="53"/>
      <c r="K907" s="24"/>
      <c r="L907" s="24"/>
    </row>
    <row r="908" spans="1:12">
      <c r="A908" s="4" t="s">
        <v>518</v>
      </c>
      <c r="B908" s="4" t="s">
        <v>523</v>
      </c>
      <c r="D908" s="24">
        <v>10000</v>
      </c>
      <c r="E908" s="24"/>
      <c r="F908" s="24">
        <v>10000</v>
      </c>
      <c r="G908" s="24"/>
      <c r="H908" s="24">
        <v>10000</v>
      </c>
      <c r="I908" s="24"/>
      <c r="J908" s="53"/>
      <c r="K908" s="24"/>
      <c r="L908" s="24"/>
    </row>
    <row r="909" spans="1:12">
      <c r="A909" s="4" t="s">
        <v>519</v>
      </c>
      <c r="B909" s="4" t="s">
        <v>524</v>
      </c>
      <c r="D909" s="24">
        <v>21500</v>
      </c>
      <c r="E909" s="24"/>
      <c r="F909" s="24">
        <v>21500</v>
      </c>
      <c r="G909" s="24"/>
      <c r="H909" s="24">
        <v>21500</v>
      </c>
      <c r="I909" s="24"/>
      <c r="J909" s="53"/>
      <c r="K909" s="24"/>
      <c r="L909" s="24"/>
    </row>
    <row r="910" spans="1:12">
      <c r="A910" s="4" t="s">
        <v>520</v>
      </c>
      <c r="B910" s="4" t="s">
        <v>525</v>
      </c>
      <c r="D910" s="24">
        <v>2000</v>
      </c>
      <c r="E910" s="24"/>
      <c r="F910" s="24">
        <v>2000</v>
      </c>
      <c r="G910" s="24"/>
      <c r="H910" s="24">
        <v>102000</v>
      </c>
      <c r="I910" s="24"/>
      <c r="J910" s="53"/>
      <c r="K910" s="24"/>
      <c r="L910" s="24"/>
    </row>
    <row r="911" spans="1:12">
      <c r="A911" s="4" t="s">
        <v>521</v>
      </c>
      <c r="B911" s="4" t="s">
        <v>526</v>
      </c>
      <c r="D911" s="24">
        <v>24000</v>
      </c>
      <c r="E911" s="24"/>
      <c r="F911" s="24">
        <v>24000</v>
      </c>
      <c r="G911" s="24"/>
      <c r="H911" s="24">
        <v>35000</v>
      </c>
      <c r="I911" s="24"/>
      <c r="J911" s="53"/>
      <c r="K911" s="24"/>
      <c r="L911" s="24"/>
    </row>
    <row r="912" spans="1:12">
      <c r="D912" s="24"/>
      <c r="E912" s="24"/>
      <c r="F912" s="24"/>
      <c r="G912" s="24"/>
      <c r="H912" s="24"/>
      <c r="I912" s="24"/>
      <c r="J912" s="53"/>
      <c r="K912" s="24"/>
      <c r="L912" s="24"/>
    </row>
    <row r="913" spans="1:14">
      <c r="D913" s="24"/>
      <c r="E913" s="24"/>
      <c r="F913" s="24"/>
      <c r="G913" s="24"/>
      <c r="H913" s="24"/>
      <c r="I913" s="24"/>
      <c r="J913" s="53"/>
      <c r="K913" s="24"/>
      <c r="L913" s="24"/>
    </row>
    <row r="914" spans="1:14">
      <c r="D914" s="24"/>
      <c r="E914" s="24"/>
      <c r="F914" s="24"/>
      <c r="G914" s="24"/>
      <c r="H914" s="24"/>
      <c r="I914" s="24"/>
      <c r="J914" s="53"/>
      <c r="K914" s="24"/>
      <c r="L914" s="24"/>
    </row>
    <row r="915" spans="1:14">
      <c r="D915" s="24"/>
      <c r="E915" s="24"/>
      <c r="F915" s="24"/>
      <c r="G915" s="24"/>
      <c r="H915" s="24"/>
      <c r="I915" s="24"/>
      <c r="J915" s="53"/>
      <c r="K915" s="24"/>
      <c r="L915" s="24"/>
    </row>
    <row r="916" spans="1:14">
      <c r="D916" s="24"/>
      <c r="E916" s="24"/>
      <c r="F916" s="24"/>
      <c r="G916" s="24"/>
      <c r="H916" s="24"/>
      <c r="I916" s="24"/>
      <c r="J916" s="53"/>
      <c r="K916" s="24"/>
      <c r="L916" s="24"/>
    </row>
    <row r="917" spans="1:14">
      <c r="A917" s="28" t="s">
        <v>527</v>
      </c>
      <c r="B917" s="28"/>
      <c r="C917" s="28"/>
      <c r="D917" s="49">
        <v>326011</v>
      </c>
      <c r="E917" s="28"/>
      <c r="F917" s="49">
        <v>316791</v>
      </c>
      <c r="G917" s="28"/>
      <c r="H917" s="49">
        <f>SUM(H898:H916)</f>
        <v>437278</v>
      </c>
      <c r="I917" s="49"/>
      <c r="J917" s="49"/>
      <c r="K917" s="28"/>
      <c r="L917" s="49"/>
      <c r="M917" s="28"/>
    </row>
    <row r="918" spans="1:14">
      <c r="E918" s="37"/>
    </row>
    <row r="919" spans="1:14">
      <c r="A919" s="107" t="s">
        <v>528</v>
      </c>
      <c r="B919" s="107"/>
      <c r="C919" s="107"/>
    </row>
    <row r="920" spans="1:14">
      <c r="A920" s="4" t="s">
        <v>529</v>
      </c>
      <c r="B920" s="4" t="s">
        <v>531</v>
      </c>
      <c r="D920" s="24">
        <v>965000</v>
      </c>
      <c r="E920" s="24"/>
      <c r="F920" s="24">
        <v>1045000</v>
      </c>
      <c r="G920" s="24"/>
      <c r="H920" s="24">
        <v>1070000</v>
      </c>
      <c r="I920" s="24"/>
      <c r="J920" s="53"/>
      <c r="K920" s="24"/>
      <c r="L920" s="24"/>
    </row>
    <row r="921" spans="1:14">
      <c r="A921" s="4" t="s">
        <v>625</v>
      </c>
      <c r="B921" s="4" t="s">
        <v>626</v>
      </c>
      <c r="D921" s="24"/>
      <c r="E921" s="24"/>
      <c r="F921" s="24"/>
      <c r="G921" s="24"/>
      <c r="H921" s="24"/>
      <c r="I921" s="24"/>
      <c r="J921" s="53"/>
      <c r="K921" s="24"/>
      <c r="L921" s="24"/>
    </row>
    <row r="922" spans="1:14">
      <c r="A922" s="4" t="s">
        <v>530</v>
      </c>
      <c r="B922" s="4" t="s">
        <v>532</v>
      </c>
      <c r="D922" s="24">
        <v>5500</v>
      </c>
      <c r="E922" s="24"/>
      <c r="F922" s="24">
        <v>5500</v>
      </c>
      <c r="G922" s="24"/>
      <c r="H922" s="24">
        <v>5500</v>
      </c>
      <c r="I922" s="24"/>
      <c r="J922" s="53"/>
      <c r="K922" s="24"/>
      <c r="L922" s="24"/>
    </row>
    <row r="923" spans="1:14">
      <c r="A923" s="28" t="s">
        <v>533</v>
      </c>
      <c r="B923" s="28"/>
      <c r="C923" s="28"/>
      <c r="D923" s="49">
        <f>SUM(D920:D922)</f>
        <v>970500</v>
      </c>
      <c r="E923" s="28"/>
      <c r="F923" s="49">
        <f>SUM(F920:F922)</f>
        <v>1050500</v>
      </c>
      <c r="G923" s="28"/>
      <c r="H923" s="49">
        <f>SUM(H920:H922)</f>
        <v>1075500</v>
      </c>
      <c r="I923" s="49"/>
      <c r="J923" s="49"/>
      <c r="K923" s="28"/>
      <c r="L923" s="49"/>
      <c r="M923" s="28"/>
    </row>
    <row r="924" spans="1:14">
      <c r="N924" s="6"/>
    </row>
    <row r="927" spans="1:14" ht="17" thickBot="1">
      <c r="A927" s="10" t="s">
        <v>0</v>
      </c>
      <c r="B927" s="10"/>
      <c r="C927" s="10"/>
      <c r="D927" s="10"/>
      <c r="E927" s="10"/>
      <c r="F927" s="10"/>
      <c r="G927" s="10"/>
      <c r="H927" s="10"/>
      <c r="I927" s="10"/>
      <c r="J927" s="80"/>
      <c r="K927" s="10"/>
      <c r="L927" s="10"/>
      <c r="M927" s="11" t="s">
        <v>614</v>
      </c>
    </row>
    <row r="928" spans="1:14" ht="16" thickTop="1">
      <c r="A928" s="31" t="s">
        <v>212</v>
      </c>
    </row>
    <row r="929" spans="1:13" ht="26">
      <c r="A929" s="108" t="s">
        <v>67</v>
      </c>
      <c r="B929" s="108"/>
      <c r="C929" s="108"/>
      <c r="D929" s="92" t="s">
        <v>613</v>
      </c>
      <c r="E929" s="93"/>
      <c r="F929" s="92" t="s">
        <v>651</v>
      </c>
      <c r="G929" s="93"/>
      <c r="H929" s="92" t="s">
        <v>647</v>
      </c>
      <c r="I929" s="32"/>
      <c r="J929" s="85"/>
      <c r="K929" s="34"/>
      <c r="L929" s="32"/>
      <c r="M929" s="33"/>
    </row>
    <row r="930" spans="1:13">
      <c r="A930" s="109" t="s">
        <v>534</v>
      </c>
      <c r="B930" s="109"/>
      <c r="C930" s="109"/>
    </row>
    <row r="931" spans="1:13">
      <c r="A931" s="4" t="s">
        <v>535</v>
      </c>
      <c r="B931" s="4" t="s">
        <v>537</v>
      </c>
      <c r="D931" s="24">
        <v>20000</v>
      </c>
      <c r="E931" s="24"/>
      <c r="F931" s="24"/>
      <c r="G931" s="24"/>
      <c r="H931" s="24"/>
      <c r="I931" s="24"/>
      <c r="J931" s="53"/>
      <c r="K931" s="24"/>
      <c r="L931" s="24"/>
    </row>
    <row r="932" spans="1:13">
      <c r="A932" s="4" t="s">
        <v>536</v>
      </c>
      <c r="B932" s="4" t="s">
        <v>538</v>
      </c>
      <c r="D932" s="24">
        <v>652166</v>
      </c>
      <c r="E932" s="24"/>
      <c r="F932" s="24">
        <v>579957</v>
      </c>
      <c r="G932" s="24"/>
      <c r="H932" s="24">
        <v>552228</v>
      </c>
      <c r="I932" s="24"/>
      <c r="J932" s="53"/>
      <c r="K932" s="24"/>
      <c r="L932" s="24"/>
    </row>
    <row r="933" spans="1:13">
      <c r="A933" s="4" t="s">
        <v>627</v>
      </c>
      <c r="B933" s="4" t="s">
        <v>628</v>
      </c>
      <c r="D933" s="24"/>
      <c r="E933" s="24"/>
      <c r="F933" s="24"/>
      <c r="G933" s="24"/>
      <c r="H933" s="24"/>
      <c r="I933" s="24"/>
      <c r="J933" s="53"/>
      <c r="K933" s="24"/>
      <c r="L933" s="24"/>
    </row>
    <row r="934" spans="1:13">
      <c r="A934" s="28" t="s">
        <v>539</v>
      </c>
      <c r="B934" s="28"/>
      <c r="C934" s="28"/>
      <c r="D934" s="49">
        <v>672166</v>
      </c>
      <c r="E934" s="28"/>
      <c r="F934" s="49">
        <v>579957</v>
      </c>
      <c r="G934" s="28"/>
      <c r="H934" s="49">
        <f>SUM(H931:H933)</f>
        <v>552228</v>
      </c>
      <c r="I934" s="49"/>
      <c r="J934" s="49"/>
      <c r="K934" s="28"/>
      <c r="L934" s="49"/>
      <c r="M934" s="28"/>
    </row>
    <row r="936" spans="1:13">
      <c r="A936" s="107" t="s">
        <v>554</v>
      </c>
      <c r="B936" s="107"/>
      <c r="C936" s="107"/>
    </row>
    <row r="937" spans="1:13">
      <c r="A937" s="4" t="s">
        <v>555</v>
      </c>
      <c r="B937" s="4" t="s">
        <v>563</v>
      </c>
      <c r="D937" s="24">
        <v>47483.772499999999</v>
      </c>
      <c r="E937" s="24"/>
      <c r="F937" s="24">
        <v>48908</v>
      </c>
      <c r="G937" s="24"/>
      <c r="H937" s="24">
        <v>50375</v>
      </c>
      <c r="I937" s="24"/>
      <c r="J937" s="53"/>
      <c r="K937" s="24"/>
      <c r="L937" s="24"/>
    </row>
    <row r="938" spans="1:13">
      <c r="A938" s="4" t="s">
        <v>556</v>
      </c>
      <c r="B938" s="4" t="s">
        <v>564</v>
      </c>
      <c r="D938" s="24">
        <v>107721.15950000001</v>
      </c>
      <c r="E938" s="24"/>
      <c r="F938" s="24">
        <v>110953</v>
      </c>
      <c r="G938" s="24"/>
      <c r="H938" s="24">
        <v>114281</v>
      </c>
      <c r="I938" s="24"/>
      <c r="J938" s="53"/>
      <c r="K938" s="24"/>
      <c r="L938" s="24"/>
    </row>
    <row r="939" spans="1:13">
      <c r="A939" s="4" t="s">
        <v>557</v>
      </c>
      <c r="B939" s="4" t="s">
        <v>565</v>
      </c>
      <c r="D939" s="24">
        <v>455782.46750000003</v>
      </c>
      <c r="E939" s="24"/>
      <c r="F939" s="24">
        <v>469456</v>
      </c>
      <c r="G939" s="24"/>
      <c r="H939" s="24">
        <v>483540</v>
      </c>
      <c r="I939" s="24"/>
      <c r="J939" s="53"/>
      <c r="K939" s="24"/>
      <c r="L939" s="24"/>
    </row>
    <row r="940" spans="1:13">
      <c r="A940" s="4" t="s">
        <v>558</v>
      </c>
      <c r="B940" s="4" t="s">
        <v>566</v>
      </c>
      <c r="D940" s="24">
        <v>61700.090000000004</v>
      </c>
      <c r="E940" s="24"/>
      <c r="F940" s="24">
        <v>63551</v>
      </c>
      <c r="G940" s="24"/>
      <c r="H940" s="24">
        <v>65458</v>
      </c>
      <c r="I940" s="24"/>
      <c r="J940" s="53"/>
      <c r="K940" s="24"/>
      <c r="L940" s="24"/>
    </row>
    <row r="941" spans="1:13">
      <c r="A941" s="4" t="s">
        <v>559</v>
      </c>
      <c r="B941" s="4" t="s">
        <v>567</v>
      </c>
      <c r="D941" s="24">
        <v>1079.8520000000001</v>
      </c>
      <c r="E941" s="24"/>
      <c r="F941" s="24">
        <v>1112</v>
      </c>
      <c r="G941" s="24"/>
      <c r="H941" s="24">
        <v>1146</v>
      </c>
      <c r="I941" s="24"/>
      <c r="J941" s="53"/>
      <c r="K941" s="24"/>
      <c r="L941" s="24"/>
    </row>
    <row r="942" spans="1:13">
      <c r="A942" s="4" t="s">
        <v>560</v>
      </c>
      <c r="B942" s="4" t="s">
        <v>568</v>
      </c>
      <c r="D942" s="24">
        <v>25041.566000000003</v>
      </c>
      <c r="E942" s="24"/>
      <c r="F942" s="24">
        <v>25793</v>
      </c>
      <c r="G942" s="24"/>
      <c r="H942" s="24">
        <v>26567</v>
      </c>
      <c r="I942" s="24"/>
      <c r="J942" s="53"/>
      <c r="K942" s="24"/>
      <c r="L942" s="24"/>
    </row>
    <row r="943" spans="1:13">
      <c r="A943" s="4" t="s">
        <v>561</v>
      </c>
      <c r="B943" s="4" t="s">
        <v>569</v>
      </c>
      <c r="D943" s="24">
        <v>0</v>
      </c>
      <c r="E943" s="24"/>
      <c r="F943" s="24">
        <v>0</v>
      </c>
      <c r="G943" s="24"/>
      <c r="H943" s="24">
        <v>0</v>
      </c>
      <c r="I943" s="24"/>
      <c r="J943" s="53"/>
      <c r="K943" s="24"/>
      <c r="L943" s="24"/>
    </row>
    <row r="944" spans="1:13">
      <c r="A944" s="4" t="s">
        <v>562</v>
      </c>
      <c r="B944" s="4" t="s">
        <v>570</v>
      </c>
      <c r="D944" s="24">
        <v>10653.29</v>
      </c>
      <c r="E944" s="24"/>
      <c r="F944" s="24">
        <v>10973</v>
      </c>
      <c r="G944" s="24"/>
      <c r="H944" s="24">
        <v>11302</v>
      </c>
      <c r="I944" s="24"/>
      <c r="J944" s="53"/>
      <c r="K944" s="24"/>
      <c r="L944" s="24"/>
    </row>
    <row r="945" spans="1:13">
      <c r="A945" s="28" t="s">
        <v>571</v>
      </c>
      <c r="B945" s="28"/>
      <c r="C945" s="28"/>
      <c r="D945" s="49">
        <v>709462.19750000001</v>
      </c>
      <c r="E945" s="28"/>
      <c r="F945" s="49">
        <v>730746</v>
      </c>
      <c r="G945" s="28"/>
      <c r="H945" s="49">
        <f>SUM(H937:H944)</f>
        <v>752669</v>
      </c>
      <c r="I945" s="49"/>
      <c r="J945" s="49"/>
      <c r="K945" s="28"/>
      <c r="L945" s="49"/>
      <c r="M945" s="28"/>
    </row>
    <row r="947" spans="1:13">
      <c r="A947" s="107" t="s">
        <v>572</v>
      </c>
      <c r="B947" s="107"/>
      <c r="C947" s="107"/>
    </row>
    <row r="948" spans="1:13">
      <c r="A948" s="4" t="s">
        <v>629</v>
      </c>
      <c r="B948" s="4" t="s">
        <v>631</v>
      </c>
      <c r="D948" s="24"/>
      <c r="E948" s="24"/>
      <c r="F948" s="4">
        <v>-75882</v>
      </c>
      <c r="G948" s="24"/>
      <c r="H948" s="24">
        <v>-105354</v>
      </c>
      <c r="I948" s="24"/>
      <c r="J948" s="53"/>
      <c r="K948" s="24"/>
      <c r="L948" s="24"/>
    </row>
    <row r="949" spans="1:13">
      <c r="A949" s="4" t="s">
        <v>630</v>
      </c>
      <c r="B949" s="4" t="s">
        <v>455</v>
      </c>
      <c r="D949" s="24"/>
      <c r="E949" s="24"/>
      <c r="G949" s="24"/>
      <c r="H949" s="24"/>
      <c r="I949" s="24"/>
      <c r="J949" s="53"/>
      <c r="K949" s="24"/>
      <c r="L949" s="24"/>
    </row>
    <row r="950" spans="1:13">
      <c r="A950" s="4" t="s">
        <v>578</v>
      </c>
      <c r="B950" s="4" t="s">
        <v>579</v>
      </c>
      <c r="D950" s="24"/>
      <c r="E950" s="24"/>
      <c r="F950" s="24"/>
      <c r="G950" s="24"/>
      <c r="H950" s="24"/>
      <c r="I950" s="24"/>
      <c r="J950" s="53"/>
      <c r="K950" s="24"/>
      <c r="L950" s="24"/>
    </row>
    <row r="951" spans="1:13">
      <c r="A951" s="4" t="s">
        <v>573</v>
      </c>
      <c r="B951" s="4" t="s">
        <v>575</v>
      </c>
      <c r="D951" s="24">
        <v>90000</v>
      </c>
      <c r="E951" s="24"/>
      <c r="F951" s="24">
        <v>90000</v>
      </c>
      <c r="G951" s="24"/>
      <c r="H951" s="24">
        <v>90000</v>
      </c>
      <c r="I951" s="24"/>
      <c r="J951" s="53"/>
      <c r="K951" s="24"/>
      <c r="L951" s="24"/>
    </row>
    <row r="952" spans="1:13">
      <c r="A952" s="4" t="s">
        <v>574</v>
      </c>
      <c r="B952" s="4" t="s">
        <v>576</v>
      </c>
      <c r="D952" s="24">
        <v>139000</v>
      </c>
      <c r="E952" s="24"/>
      <c r="F952" s="24">
        <v>139000</v>
      </c>
      <c r="G952" s="24"/>
      <c r="H952" s="24">
        <v>139000</v>
      </c>
      <c r="I952" s="24"/>
      <c r="J952" s="53"/>
      <c r="K952" s="24"/>
      <c r="L952" s="24"/>
    </row>
    <row r="953" spans="1:13">
      <c r="A953" s="28" t="s">
        <v>577</v>
      </c>
      <c r="B953" s="28"/>
      <c r="C953" s="28"/>
      <c r="D953" s="49">
        <f>SUM(D948:D952)</f>
        <v>229000</v>
      </c>
      <c r="E953" s="28"/>
      <c r="F953" s="49">
        <f>SUM(F948:F952)</f>
        <v>153118</v>
      </c>
      <c r="G953" s="28"/>
      <c r="H953" s="49">
        <f>SUM(H948:H952)</f>
        <v>123646</v>
      </c>
      <c r="I953" s="49"/>
      <c r="J953" s="49"/>
      <c r="K953" s="28"/>
      <c r="L953" s="49"/>
      <c r="M953" s="28"/>
    </row>
    <row r="960" spans="1:13" ht="17" thickBot="1">
      <c r="A960" s="10" t="s">
        <v>0</v>
      </c>
      <c r="B960" s="10"/>
      <c r="C960" s="10"/>
      <c r="D960" s="10"/>
      <c r="E960" s="10"/>
      <c r="F960" s="10"/>
      <c r="G960" s="10"/>
      <c r="H960" s="10"/>
      <c r="I960" s="10"/>
      <c r="J960" s="80"/>
      <c r="K960" s="10"/>
      <c r="L960" s="10"/>
      <c r="M960" s="11" t="s">
        <v>614</v>
      </c>
    </row>
    <row r="961" spans="1:13" ht="16" thickTop="1">
      <c r="A961" s="31" t="s">
        <v>212</v>
      </c>
    </row>
    <row r="962" spans="1:13" ht="26">
      <c r="A962" s="108" t="s">
        <v>67</v>
      </c>
      <c r="B962" s="108"/>
      <c r="C962" s="108"/>
      <c r="D962" s="92" t="s">
        <v>613</v>
      </c>
      <c r="E962" s="93"/>
      <c r="F962" s="92" t="s">
        <v>651</v>
      </c>
      <c r="G962" s="93"/>
      <c r="H962" s="92" t="s">
        <v>647</v>
      </c>
      <c r="I962" s="32"/>
      <c r="J962" s="85"/>
      <c r="K962" s="34"/>
      <c r="L962" s="32"/>
      <c r="M962" s="33"/>
    </row>
    <row r="963" spans="1:13">
      <c r="A963" s="107" t="s">
        <v>540</v>
      </c>
      <c r="B963" s="107"/>
      <c r="C963" s="107"/>
    </row>
    <row r="964" spans="1:13">
      <c r="A964" s="4" t="s">
        <v>541</v>
      </c>
      <c r="B964" s="4" t="s">
        <v>544</v>
      </c>
      <c r="D964" s="24">
        <v>5500</v>
      </c>
      <c r="E964" s="24"/>
      <c r="F964" s="24">
        <v>5500</v>
      </c>
      <c r="G964" s="24"/>
      <c r="H964" s="24">
        <v>5500</v>
      </c>
      <c r="I964" s="24"/>
      <c r="J964" s="53"/>
      <c r="K964" s="24"/>
      <c r="L964" s="24"/>
    </row>
    <row r="965" spans="1:13">
      <c r="A965" s="4" t="s">
        <v>542</v>
      </c>
      <c r="B965" s="4" t="s">
        <v>545</v>
      </c>
      <c r="D965" s="24">
        <v>150000</v>
      </c>
      <c r="E965" s="24"/>
      <c r="F965" s="24">
        <v>150000</v>
      </c>
      <c r="G965" s="24"/>
      <c r="H965" s="24">
        <v>150000</v>
      </c>
      <c r="I965" s="24"/>
      <c r="J965" s="53"/>
      <c r="K965" s="24"/>
      <c r="L965" s="24"/>
    </row>
    <row r="966" spans="1:13">
      <c r="A966" s="4" t="s">
        <v>543</v>
      </c>
      <c r="B966" s="4" t="s">
        <v>546</v>
      </c>
      <c r="D966" s="24"/>
      <c r="E966" s="24"/>
      <c r="F966" s="24"/>
      <c r="G966" s="24"/>
      <c r="H966" s="24"/>
      <c r="I966" s="24"/>
      <c r="J966" s="53"/>
      <c r="K966" s="24"/>
      <c r="L966" s="24"/>
    </row>
    <row r="967" spans="1:13">
      <c r="A967" s="28" t="s">
        <v>547</v>
      </c>
      <c r="B967" s="28"/>
      <c r="C967" s="28"/>
      <c r="D967" s="49">
        <v>155500</v>
      </c>
      <c r="E967" s="28"/>
      <c r="F967" s="49">
        <f>SUM(F964:F966)</f>
        <v>155500</v>
      </c>
      <c r="G967" s="28"/>
      <c r="H967" s="49">
        <f>SUM(H964:H966)</f>
        <v>155500</v>
      </c>
      <c r="I967" s="49"/>
      <c r="J967" s="49"/>
      <c r="K967" s="28"/>
      <c r="L967" s="49"/>
      <c r="M967" s="28"/>
    </row>
    <row r="968" spans="1:13" s="31" customFormat="1">
      <c r="A968" s="4"/>
      <c r="B968" s="4"/>
      <c r="C968" s="4"/>
      <c r="D968" s="4"/>
      <c r="E968" s="4"/>
      <c r="F968" s="4"/>
      <c r="G968" s="4"/>
      <c r="H968" s="4"/>
      <c r="I968" s="4"/>
      <c r="J968" s="66"/>
      <c r="K968" s="4"/>
      <c r="L968" s="4"/>
      <c r="M968" s="4"/>
    </row>
    <row r="969" spans="1:13">
      <c r="A969" s="107" t="s">
        <v>548</v>
      </c>
      <c r="B969" s="107"/>
      <c r="C969" s="107"/>
    </row>
    <row r="970" spans="1:13">
      <c r="A970" s="4" t="s">
        <v>549</v>
      </c>
      <c r="B970" s="4" t="s">
        <v>551</v>
      </c>
      <c r="D970" s="24">
        <v>213810</v>
      </c>
      <c r="E970" s="24"/>
      <c r="F970" s="24">
        <v>435111</v>
      </c>
      <c r="G970" s="24"/>
      <c r="H970" s="24">
        <v>427988</v>
      </c>
      <c r="I970" s="24"/>
      <c r="J970" s="53"/>
      <c r="K970" s="24"/>
      <c r="L970" s="24"/>
    </row>
    <row r="971" spans="1:13">
      <c r="A971" s="4" t="s">
        <v>550</v>
      </c>
      <c r="B971" s="4" t="s">
        <v>552</v>
      </c>
      <c r="D971" s="24">
        <v>94711</v>
      </c>
      <c r="E971" s="24"/>
      <c r="F971" s="24">
        <v>107891</v>
      </c>
      <c r="G971" s="24"/>
      <c r="H971" s="24">
        <v>93409</v>
      </c>
      <c r="I971" s="24"/>
      <c r="J971" s="53"/>
      <c r="K971" s="24"/>
      <c r="L971" s="24"/>
    </row>
    <row r="972" spans="1:13">
      <c r="A972" s="4" t="s">
        <v>645</v>
      </c>
      <c r="B972" s="4" t="s">
        <v>646</v>
      </c>
      <c r="D972" s="24"/>
      <c r="E972" s="24"/>
      <c r="F972" s="24">
        <v>26553</v>
      </c>
      <c r="G972" s="24"/>
      <c r="H972" s="24">
        <v>20969</v>
      </c>
      <c r="I972" s="24"/>
      <c r="J972" s="53"/>
      <c r="K972" s="24"/>
      <c r="L972" s="24"/>
    </row>
    <row r="973" spans="1:13">
      <c r="A973" s="28" t="s">
        <v>553</v>
      </c>
      <c r="B973" s="28"/>
      <c r="C973" s="28"/>
      <c r="D973" s="49">
        <v>308521</v>
      </c>
      <c r="E973" s="28"/>
      <c r="F973" s="49">
        <f>SUM(F970:F972)</f>
        <v>569555</v>
      </c>
      <c r="G973" s="28"/>
      <c r="H973" s="49">
        <f>SUM(H970:H972)</f>
        <v>542366</v>
      </c>
      <c r="I973" s="49"/>
      <c r="J973" s="49"/>
      <c r="K973" s="28"/>
      <c r="L973" s="49"/>
      <c r="M973" s="28"/>
    </row>
    <row r="975" spans="1:13">
      <c r="A975" s="50" t="s">
        <v>584</v>
      </c>
      <c r="B975" s="50"/>
      <c r="C975" s="50"/>
      <c r="D975" s="51">
        <f>+D973+D967+D953+D945+D923+D917+D878+D853+D818+D808+D782+D747+D740+D726+D671+D646+D622+D610+D581+D541+D934</f>
        <v>14677116.678950001</v>
      </c>
      <c r="E975" s="50"/>
      <c r="F975" s="51">
        <f>+F973+F967+F953+F945+F923+F917+F878+F853+F818+F808+F782+F747+F740+F726+F671+F646+F622+F610+F581+F541+F934</f>
        <v>14791444</v>
      </c>
      <c r="G975" s="51"/>
      <c r="H975" s="51">
        <f>+H973+H967+H953+H945+H923+H917+H878+H853+H818+H808+H782+H747+H740+H726+H671+H646+H622+H610+H581+H541+H934</f>
        <v>15310509</v>
      </c>
      <c r="I975" s="51"/>
      <c r="J975" s="51"/>
      <c r="K975" s="51"/>
      <c r="L975" s="51"/>
      <c r="M975" s="50"/>
    </row>
    <row r="977" spans="4:11">
      <c r="D977" s="69"/>
      <c r="F977" s="37"/>
      <c r="H977" s="37"/>
      <c r="I977" s="37"/>
    </row>
    <row r="978" spans="4:11">
      <c r="F978" s="37"/>
    </row>
    <row r="984" spans="4:11">
      <c r="K984" s="66"/>
    </row>
    <row r="994" spans="3:8">
      <c r="C994" s="66"/>
      <c r="D994" s="66"/>
      <c r="E994" s="66"/>
      <c r="F994" s="66"/>
      <c r="G994" s="66"/>
      <c r="H994" s="66"/>
    </row>
    <row r="995" spans="3:8">
      <c r="C995" s="66"/>
      <c r="D995" s="66"/>
      <c r="E995" s="66"/>
      <c r="F995" s="66"/>
      <c r="G995" s="66"/>
      <c r="H995" s="66"/>
    </row>
    <row r="996" spans="3:8">
      <c r="C996" s="66"/>
      <c r="D996" s="66"/>
      <c r="E996" s="66"/>
      <c r="F996" s="66"/>
      <c r="G996" s="66"/>
      <c r="H996" s="66"/>
    </row>
    <row r="997" spans="3:8">
      <c r="C997" s="66"/>
      <c r="D997" s="66"/>
      <c r="E997" s="66"/>
      <c r="F997" s="66"/>
      <c r="G997" s="66"/>
      <c r="H997" s="66"/>
    </row>
    <row r="998" spans="3:8">
      <c r="C998" s="66"/>
      <c r="D998" s="66"/>
      <c r="E998" s="66"/>
      <c r="F998" s="66"/>
      <c r="G998" s="66"/>
      <c r="H998" s="66"/>
    </row>
    <row r="999" spans="3:8">
      <c r="C999" s="66"/>
      <c r="D999" s="66"/>
      <c r="E999" s="66"/>
      <c r="F999" s="66"/>
      <c r="G999" s="66"/>
      <c r="H999" s="66"/>
    </row>
    <row r="1000" spans="3:8">
      <c r="C1000" s="66"/>
      <c r="D1000" s="66"/>
      <c r="E1000" s="66"/>
      <c r="F1000" s="66"/>
      <c r="G1000" s="66"/>
      <c r="H1000" s="66"/>
    </row>
    <row r="1001" spans="3:8">
      <c r="C1001" s="66"/>
      <c r="D1001" s="66"/>
      <c r="E1001" s="66"/>
      <c r="F1001" s="66"/>
      <c r="G1001" s="66"/>
      <c r="H1001" s="66"/>
    </row>
    <row r="1002" spans="3:8">
      <c r="C1002" s="66"/>
      <c r="D1002" s="66"/>
      <c r="E1002" s="66"/>
      <c r="F1002" s="66"/>
      <c r="G1002" s="66"/>
      <c r="H1002" s="66"/>
    </row>
    <row r="1003" spans="3:8">
      <c r="C1003" s="66"/>
      <c r="D1003" s="66"/>
      <c r="E1003" s="66"/>
      <c r="F1003" s="66"/>
      <c r="G1003" s="66"/>
      <c r="H1003" s="66"/>
    </row>
    <row r="1004" spans="3:8">
      <c r="C1004" s="66"/>
      <c r="D1004" s="66"/>
      <c r="E1004" s="66"/>
      <c r="F1004" s="66"/>
      <c r="G1004" s="66"/>
      <c r="H1004" s="66"/>
    </row>
    <row r="1005" spans="3:8">
      <c r="C1005" s="66"/>
      <c r="D1005" s="66"/>
      <c r="E1005" s="66"/>
      <c r="F1005" s="66"/>
      <c r="G1005" s="66"/>
      <c r="H1005" s="66"/>
    </row>
    <row r="1006" spans="3:8">
      <c r="C1006" s="66"/>
      <c r="D1006" s="66"/>
      <c r="E1006" s="66"/>
      <c r="F1006" s="66"/>
      <c r="G1006" s="66"/>
      <c r="H1006" s="66"/>
    </row>
    <row r="1007" spans="3:8">
      <c r="C1007" s="66"/>
      <c r="D1007" s="66"/>
      <c r="E1007" s="66"/>
      <c r="F1007" s="66"/>
      <c r="G1007" s="66"/>
      <c r="H1007" s="66"/>
    </row>
    <row r="1008" spans="3:8">
      <c r="C1008" s="66"/>
      <c r="D1008" s="66"/>
      <c r="E1008" s="66"/>
      <c r="F1008" s="66"/>
      <c r="G1008" s="66"/>
      <c r="H1008" s="66"/>
    </row>
    <row r="1009" spans="3:8">
      <c r="C1009" s="66"/>
      <c r="D1009" s="66"/>
      <c r="E1009" s="66"/>
      <c r="F1009" s="66"/>
      <c r="G1009" s="66"/>
      <c r="H1009" s="66"/>
    </row>
    <row r="1010" spans="3:8">
      <c r="C1010" s="66"/>
      <c r="D1010" s="66"/>
      <c r="E1010" s="66"/>
      <c r="F1010" s="66"/>
      <c r="G1010" s="66"/>
      <c r="H1010" s="66"/>
    </row>
    <row r="1011" spans="3:8">
      <c r="C1011" s="66"/>
      <c r="D1011" s="66"/>
      <c r="E1011" s="66"/>
      <c r="F1011" s="66"/>
      <c r="G1011" s="66"/>
      <c r="H1011" s="66"/>
    </row>
    <row r="1012" spans="3:8">
      <c r="C1012" s="66"/>
      <c r="D1012" s="66"/>
      <c r="E1012" s="66"/>
      <c r="F1012" s="66"/>
      <c r="G1012" s="66"/>
      <c r="H1012" s="66"/>
    </row>
    <row r="1013" spans="3:8">
      <c r="C1013" s="66"/>
      <c r="D1013" s="66"/>
      <c r="E1013" s="66"/>
      <c r="F1013" s="66"/>
      <c r="G1013" s="66"/>
      <c r="H1013" s="66"/>
    </row>
  </sheetData>
  <mergeCells count="70">
    <mergeCell ref="A929:C929"/>
    <mergeCell ref="A930:C930"/>
    <mergeCell ref="A963:C963"/>
    <mergeCell ref="A969:C969"/>
    <mergeCell ref="A962:C962"/>
    <mergeCell ref="A936:C936"/>
    <mergeCell ref="A947:C947"/>
    <mergeCell ref="A863:C863"/>
    <mergeCell ref="A864:C864"/>
    <mergeCell ref="A896:C896"/>
    <mergeCell ref="A897:C897"/>
    <mergeCell ref="A919:C919"/>
    <mergeCell ref="A797:C797"/>
    <mergeCell ref="A798:C798"/>
    <mergeCell ref="A810:C810"/>
    <mergeCell ref="A830:C830"/>
    <mergeCell ref="A831:C831"/>
    <mergeCell ref="A731:C731"/>
    <mergeCell ref="A732:C732"/>
    <mergeCell ref="A742:C742"/>
    <mergeCell ref="A764:C764"/>
    <mergeCell ref="A765:C765"/>
    <mergeCell ref="A662:C662"/>
    <mergeCell ref="A661:C661"/>
    <mergeCell ref="A694:C694"/>
    <mergeCell ref="A695:C695"/>
    <mergeCell ref="A596:C596"/>
    <mergeCell ref="A597:C597"/>
    <mergeCell ref="A628:C628"/>
    <mergeCell ref="A612:C612"/>
    <mergeCell ref="A629:C629"/>
    <mergeCell ref="A504:C504"/>
    <mergeCell ref="A531:C531"/>
    <mergeCell ref="A532:C532"/>
    <mergeCell ref="A564:C564"/>
    <mergeCell ref="A563:C563"/>
    <mergeCell ref="A511:C511"/>
    <mergeCell ref="A515:C515"/>
    <mergeCell ref="A466:C466"/>
    <mergeCell ref="A479:C479"/>
    <mergeCell ref="A486:C486"/>
    <mergeCell ref="A497:C497"/>
    <mergeCell ref="A498:C498"/>
    <mergeCell ref="A432:C432"/>
    <mergeCell ref="A440:C440"/>
    <mergeCell ref="A444:C444"/>
    <mergeCell ref="A450:C450"/>
    <mergeCell ref="A465:C465"/>
    <mergeCell ref="A418:C418"/>
    <mergeCell ref="A431:C431"/>
    <mergeCell ref="A410:C410"/>
    <mergeCell ref="A414:C414"/>
    <mergeCell ref="A385:C385"/>
    <mergeCell ref="A398:C398"/>
    <mergeCell ref="A399:C399"/>
    <mergeCell ref="A405:C405"/>
    <mergeCell ref="A4:M6"/>
    <mergeCell ref="A11:M13"/>
    <mergeCell ref="A18:M20"/>
    <mergeCell ref="H28:M30"/>
    <mergeCell ref="A371:C371"/>
    <mergeCell ref="A365:C365"/>
    <mergeCell ref="A366:C366"/>
    <mergeCell ref="E139:H139"/>
    <mergeCell ref="A237:C237"/>
    <mergeCell ref="A266:C266"/>
    <mergeCell ref="E138:H138"/>
    <mergeCell ref="E137:H137"/>
    <mergeCell ref="A215:M219"/>
    <mergeCell ref="A343:M347"/>
  </mergeCells>
  <phoneticPr fontId="20" type="noConversion"/>
  <pageMargins left="0.7" right="0.66666666666666663" top="0.75" bottom="0.75" header="0.3" footer="0.3"/>
  <pageSetup orientation="landscape"/>
  <headerFooter>
    <oddFooter>&amp;R&amp;P</oddFooter>
  </headerFooter>
  <drawing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Theiss</dc:creator>
  <cp:lastModifiedBy>Andrew Graves</cp:lastModifiedBy>
  <cp:lastPrinted>2017-10-30T17:40:33Z</cp:lastPrinted>
  <dcterms:created xsi:type="dcterms:W3CDTF">2015-10-07T17:00:42Z</dcterms:created>
  <dcterms:modified xsi:type="dcterms:W3CDTF">2018-02-21T20:12:48Z</dcterms:modified>
</cp:coreProperties>
</file>