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79A831B-9684-4014-A450-AC1CE3BE3A1A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4" l="1"/>
  <c r="K10" i="4"/>
  <c r="C8" i="4"/>
  <c r="L5" i="4"/>
  <c r="M5" i="4"/>
  <c r="N5" i="4"/>
  <c r="O5" i="4"/>
  <c r="P5" i="4"/>
  <c r="Q5" i="4"/>
  <c r="K5" i="4"/>
  <c r="D15" i="3"/>
  <c r="E15" i="3"/>
  <c r="F15" i="3"/>
  <c r="D20" i="3"/>
  <c r="E20" i="3"/>
  <c r="F20" i="3"/>
  <c r="C20" i="3"/>
  <c r="C15" i="3"/>
  <c r="D10" i="3"/>
  <c r="E10" i="3"/>
  <c r="F10" i="3"/>
  <c r="C10" i="3"/>
  <c r="D5" i="3"/>
  <c r="E5" i="3"/>
  <c r="F5" i="3"/>
  <c r="C5" i="3"/>
  <c r="S5" i="4" l="1"/>
  <c r="E11" i="2"/>
  <c r="F11" i="2"/>
  <c r="G11" i="2"/>
  <c r="D11" i="2"/>
  <c r="D10" i="2"/>
  <c r="E10" i="2"/>
  <c r="F10" i="2"/>
  <c r="G10" i="2"/>
  <c r="C10" i="2"/>
  <c r="E5" i="2"/>
  <c r="F5" i="2"/>
  <c r="G5" i="2"/>
  <c r="D5" i="2"/>
  <c r="D4" i="2"/>
  <c r="E4" i="2"/>
  <c r="F4" i="2"/>
  <c r="G4" i="2"/>
  <c r="C4" i="2"/>
  <c r="K6" i="2" l="1"/>
  <c r="L6" i="2"/>
  <c r="M6" i="2"/>
  <c r="J6" i="2"/>
  <c r="K3" i="2"/>
  <c r="L3" i="2"/>
  <c r="M3" i="2"/>
  <c r="J3" i="2"/>
  <c r="H6" i="2"/>
  <c r="I6" i="2"/>
  <c r="E6" i="2" l="1"/>
  <c r="F6" i="2"/>
  <c r="G6" i="2"/>
  <c r="D6" i="2"/>
</calcChain>
</file>

<file path=xl/sharedStrings.xml><?xml version="1.0" encoding="utf-8"?>
<sst xmlns="http://schemas.openxmlformats.org/spreadsheetml/2006/main" count="71" uniqueCount="44">
  <si>
    <t>脉冲波</t>
  </si>
  <si>
    <t>正弦波</t>
  </si>
  <si>
    <t>1Hz</t>
  </si>
  <si>
    <t>1kHz</t>
  </si>
  <si>
    <t>1MHz</t>
  </si>
  <si>
    <t>频率</t>
  </si>
  <si>
    <t>1.000Hz</t>
  </si>
  <si>
    <t>1.000kHz</t>
  </si>
  <si>
    <t>1.000MHz</t>
  </si>
  <si>
    <t>1.002kHz</t>
  </si>
  <si>
    <t>998.0kHz</t>
  </si>
  <si>
    <t>周期</t>
  </si>
  <si>
    <t>1.00s</t>
  </si>
  <si>
    <t>1.000ms</t>
  </si>
  <si>
    <t>1.000us</t>
  </si>
  <si>
    <t>998.0us</t>
  </si>
  <si>
    <t>1.002us</t>
  </si>
  <si>
    <t>误差</t>
  </si>
  <si>
    <t>数据波形</t>
    <phoneticPr fontId="1" type="noConversion"/>
  </si>
  <si>
    <t>相对误差/%</t>
    <phoneticPr fontId="1" type="noConversion"/>
  </si>
  <si>
    <t>理想值/$^{\circ}$</t>
    <phoneticPr fontId="1" type="noConversion"/>
  </si>
  <si>
    <t>测量值/$^{\circ}$</t>
    <phoneticPr fontId="1" type="noConversion"/>
  </si>
  <si>
    <t>相对误差（%）</t>
  </si>
  <si>
    <t>理想值/$^{\circ}$</t>
  </si>
  <si>
    <t>测量值/$^{\circ}$</t>
  </si>
  <si>
    <t>绝对误差/$^{\circ}$</t>
    <phoneticPr fontId="1" type="noConversion"/>
  </si>
  <si>
    <t>有效值</t>
  </si>
  <si>
    <t>平均值</t>
  </si>
  <si>
    <t>峰值</t>
  </si>
  <si>
    <t>数字电压表示值</t>
  </si>
  <si>
    <t>测量值/V</t>
    <phoneticPr fontId="1" type="noConversion"/>
  </si>
  <si>
    <t>理论值/V</t>
    <phoneticPr fontId="1" type="noConversion"/>
  </si>
  <si>
    <t>相对误差</t>
    <phoneticPr fontId="1" type="noConversion"/>
  </si>
  <si>
    <t>停止：0.318V                                        工作：4.989V</t>
  </si>
  <si>
    <t>t/$^{\circ}$C</t>
    <phoneticPr fontId="1" type="noConversion"/>
  </si>
  <si>
    <t>$V_t$/mv</t>
    <phoneticPr fontId="1" type="noConversion"/>
  </si>
  <si>
    <t>$V_{out}$/v</t>
    <phoneticPr fontId="1" type="noConversion"/>
  </si>
  <si>
    <t>$V_t=f_1(t)$</t>
    <phoneticPr fontId="1" type="noConversion"/>
  </si>
  <si>
    <t>$V_{out}=f_2(t)$</t>
    <phoneticPr fontId="1" type="noConversion"/>
  </si>
  <si>
    <t>$V_{adj}$/v</t>
    <phoneticPr fontId="1" type="noConversion"/>
  </si>
  <si>
    <t>A</t>
    <phoneticPr fontId="1" type="noConversion"/>
  </si>
  <si>
    <t>$t_{\mbox{设}}-t_{\mbox{阈}}$/$^{\circ}$C</t>
    <phoneticPr fontId="1" type="noConversion"/>
  </si>
  <si>
    <t>$\gamma_t$/$^{\circ}$C</t>
    <phoneticPr fontId="1" type="noConversion"/>
  </si>
  <si>
    <t>$\Delta t=1^{\circ}$C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</si>
</sst>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0.000_ "/>
    <numFmt numFmtId="182" formatCode="0.00_);[Red]\(0.00\)"/>
    <numFmt numFmtId="183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B2" sqref="B2:H6"/>
    </sheetView>
  </sheetViews>
  <sheetFormatPr defaultRowHeight="13.8" x14ac:dyDescent="0.25"/>
  <sheetData>
    <row r="2" spans="2:8" x14ac:dyDescent="0.25">
      <c r="B2" s="8" t="s">
        <v>18</v>
      </c>
      <c r="C2" s="8" t="s">
        <v>0</v>
      </c>
      <c r="D2" s="8"/>
      <c r="E2" s="8"/>
      <c r="F2" s="8" t="s">
        <v>1</v>
      </c>
      <c r="G2" s="8"/>
      <c r="H2" s="8"/>
    </row>
    <row r="3" spans="2:8" x14ac:dyDescent="0.25">
      <c r="B3" s="8"/>
      <c r="C3" s="1" t="s">
        <v>2</v>
      </c>
      <c r="D3" s="1" t="s">
        <v>3</v>
      </c>
      <c r="E3" s="1" t="s">
        <v>4</v>
      </c>
      <c r="F3" s="1" t="s">
        <v>2</v>
      </c>
      <c r="G3" s="1" t="s">
        <v>3</v>
      </c>
      <c r="H3" s="1" t="s">
        <v>4</v>
      </c>
    </row>
    <row r="4" spans="2:8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6</v>
      </c>
      <c r="G4" s="1" t="s">
        <v>9</v>
      </c>
      <c r="H4" s="1" t="s">
        <v>10</v>
      </c>
    </row>
    <row r="5" spans="2:8" x14ac:dyDescent="0.25">
      <c r="B5" s="1" t="s">
        <v>11</v>
      </c>
      <c r="C5" s="1" t="s">
        <v>12</v>
      </c>
      <c r="D5" s="1" t="s">
        <v>13</v>
      </c>
      <c r="E5" s="1" t="s">
        <v>14</v>
      </c>
      <c r="F5" s="1" t="s">
        <v>12</v>
      </c>
      <c r="G5" s="1" t="s">
        <v>15</v>
      </c>
      <c r="H5" s="1" t="s">
        <v>16</v>
      </c>
    </row>
    <row r="6" spans="2:8" x14ac:dyDescent="0.25"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3">
        <v>2E-3</v>
      </c>
      <c r="H6" s="3">
        <v>-2E-3</v>
      </c>
    </row>
  </sheetData>
  <mergeCells count="3">
    <mergeCell ref="C2:E2"/>
    <mergeCell ref="F2:H2"/>
    <mergeCell ref="B2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3E57-59B0-4758-9BA8-222F48F1965D}">
  <dimension ref="B2:M11"/>
  <sheetViews>
    <sheetView workbookViewId="0">
      <selection activeCell="B4" sqref="B4:G5"/>
    </sheetView>
  </sheetViews>
  <sheetFormatPr defaultRowHeight="13.8" x14ac:dyDescent="0.25"/>
  <sheetData>
    <row r="2" spans="2:13" x14ac:dyDescent="0.25">
      <c r="B2" s="4" t="s">
        <v>20</v>
      </c>
      <c r="C2" s="4">
        <v>0</v>
      </c>
      <c r="D2" s="4">
        <v>45</v>
      </c>
      <c r="E2" s="4">
        <v>90</v>
      </c>
      <c r="F2" s="4">
        <v>135</v>
      </c>
      <c r="G2" s="4">
        <v>180</v>
      </c>
      <c r="I2" s="1">
        <v>0</v>
      </c>
      <c r="J2" s="1">
        <v>45</v>
      </c>
      <c r="K2" s="1">
        <v>90</v>
      </c>
      <c r="L2" s="1">
        <v>135</v>
      </c>
      <c r="M2" s="1">
        <v>180</v>
      </c>
    </row>
    <row r="3" spans="2:13" x14ac:dyDescent="0.25">
      <c r="B3" s="4" t="s">
        <v>21</v>
      </c>
      <c r="C3" s="4">
        <v>2.88</v>
      </c>
      <c r="D3" s="4">
        <v>42.6</v>
      </c>
      <c r="E3" s="4">
        <v>86.9</v>
      </c>
      <c r="F3" s="4">
        <v>131</v>
      </c>
      <c r="G3" s="4">
        <v>178</v>
      </c>
      <c r="I3" s="1">
        <v>2.88</v>
      </c>
      <c r="J3" s="1">
        <f>D3+2</f>
        <v>44.6</v>
      </c>
      <c r="K3" s="1">
        <f t="shared" ref="K3:M3" si="0">E3+2</f>
        <v>88.9</v>
      </c>
      <c r="L3" s="1">
        <f t="shared" si="0"/>
        <v>133</v>
      </c>
      <c r="M3" s="1">
        <f t="shared" si="0"/>
        <v>180</v>
      </c>
    </row>
    <row r="4" spans="2:13" x14ac:dyDescent="0.25">
      <c r="B4" s="4" t="s">
        <v>25</v>
      </c>
      <c r="C4" s="4">
        <f>C3-C2</f>
        <v>2.88</v>
      </c>
      <c r="D4" s="4">
        <f t="shared" ref="D4:G4" si="1">D3-D2</f>
        <v>-2.3999999999999986</v>
      </c>
      <c r="E4" s="4">
        <f t="shared" si="1"/>
        <v>-3.0999999999999943</v>
      </c>
      <c r="F4" s="4">
        <f t="shared" si="1"/>
        <v>-4</v>
      </c>
      <c r="G4" s="4">
        <f t="shared" si="1"/>
        <v>-2</v>
      </c>
      <c r="I4" s="6"/>
      <c r="J4" s="6"/>
      <c r="K4" s="6"/>
      <c r="L4" s="6"/>
      <c r="M4" s="6"/>
    </row>
    <row r="5" spans="2:13" x14ac:dyDescent="0.25">
      <c r="B5" s="4" t="s">
        <v>19</v>
      </c>
      <c r="C5" s="4"/>
      <c r="D5" s="3">
        <f>D4/D2</f>
        <v>-5.3333333333333302E-2</v>
      </c>
      <c r="E5" s="3">
        <f t="shared" ref="E5:G5" si="2">E4/E2</f>
        <v>-3.4444444444444382E-2</v>
      </c>
      <c r="F5" s="3">
        <f t="shared" si="2"/>
        <v>-2.9629629629629631E-2</v>
      </c>
      <c r="G5" s="3">
        <f t="shared" si="2"/>
        <v>-1.1111111111111112E-2</v>
      </c>
    </row>
    <row r="6" spans="2:13" x14ac:dyDescent="0.25">
      <c r="D6">
        <f>(D2-D3)/D2</f>
        <v>5.3333333333333302E-2</v>
      </c>
      <c r="E6">
        <f t="shared" ref="E6:I6" si="3">(E2-E3)/E2</f>
        <v>3.4444444444444382E-2</v>
      </c>
      <c r="F6">
        <f t="shared" si="3"/>
        <v>2.9629629629629631E-2</v>
      </c>
      <c r="G6">
        <f t="shared" si="3"/>
        <v>1.1111111111111112E-2</v>
      </c>
      <c r="H6" t="e">
        <f t="shared" si="3"/>
        <v>#DIV/0!</v>
      </c>
      <c r="I6" t="e">
        <f t="shared" si="3"/>
        <v>#DIV/0!</v>
      </c>
      <c r="J6">
        <f>(J2-J3)/J2*100</f>
        <v>0.88888888888888573</v>
      </c>
      <c r="K6">
        <f t="shared" ref="K6:M6" si="4">(K2-K3)/K2*100</f>
        <v>1.2222222222222159</v>
      </c>
      <c r="L6">
        <f t="shared" si="4"/>
        <v>1.4814814814814816</v>
      </c>
      <c r="M6">
        <f t="shared" si="4"/>
        <v>0</v>
      </c>
    </row>
    <row r="8" spans="2:13" x14ac:dyDescent="0.25">
      <c r="B8" s="4" t="s">
        <v>23</v>
      </c>
      <c r="C8" s="4">
        <v>0</v>
      </c>
      <c r="D8" s="4">
        <v>45</v>
      </c>
      <c r="E8" s="4">
        <v>90</v>
      </c>
      <c r="F8" s="4">
        <v>135</v>
      </c>
      <c r="G8" s="4">
        <v>180</v>
      </c>
    </row>
    <row r="9" spans="2:13" x14ac:dyDescent="0.25">
      <c r="B9" s="4" t="s">
        <v>24</v>
      </c>
      <c r="C9" s="4">
        <v>0</v>
      </c>
      <c r="D9" s="4">
        <v>45</v>
      </c>
      <c r="E9" s="4">
        <v>90.1</v>
      </c>
      <c r="F9" s="4">
        <v>135</v>
      </c>
      <c r="G9" s="4">
        <v>180</v>
      </c>
    </row>
    <row r="10" spans="2:13" x14ac:dyDescent="0.25">
      <c r="B10" s="4" t="s">
        <v>25</v>
      </c>
      <c r="C10" s="4">
        <f>C9-C8</f>
        <v>0</v>
      </c>
      <c r="D10" s="4">
        <f t="shared" ref="D10:G10" si="5">D9-D8</f>
        <v>0</v>
      </c>
      <c r="E10" s="4">
        <f t="shared" si="5"/>
        <v>9.9999999999994316E-2</v>
      </c>
      <c r="F10" s="4">
        <f t="shared" si="5"/>
        <v>0</v>
      </c>
      <c r="G10" s="4">
        <f t="shared" si="5"/>
        <v>0</v>
      </c>
    </row>
    <row r="11" spans="2:13" x14ac:dyDescent="0.25">
      <c r="B11" s="4" t="s">
        <v>22</v>
      </c>
      <c r="C11" s="7">
        <v>0</v>
      </c>
      <c r="D11" s="7">
        <f>D10/D8</f>
        <v>0</v>
      </c>
      <c r="E11" s="3">
        <f t="shared" ref="E11:G11" si="6">E10/E8</f>
        <v>1.111111111111048E-3</v>
      </c>
      <c r="F11" s="7">
        <f t="shared" si="6"/>
        <v>0</v>
      </c>
      <c r="G11" s="7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90F9-FA6C-48CC-981E-46BEA9827FB1}">
  <dimension ref="B2:G20"/>
  <sheetViews>
    <sheetView workbookViewId="0">
      <selection activeCell="D22" sqref="D22"/>
    </sheetView>
  </sheetViews>
  <sheetFormatPr defaultRowHeight="13.8" x14ac:dyDescent="0.25"/>
  <cols>
    <col min="2" max="2" width="8.88671875" style="9"/>
    <col min="3" max="5" width="8.88671875" style="10"/>
    <col min="6" max="6" width="8.88671875" style="11"/>
    <col min="7" max="7" width="8.88671875" style="9"/>
  </cols>
  <sheetData>
    <row r="2" spans="2:6" x14ac:dyDescent="0.25">
      <c r="B2" s="5"/>
      <c r="C2" s="12" t="s">
        <v>26</v>
      </c>
      <c r="D2" s="12" t="s">
        <v>27</v>
      </c>
      <c r="E2" s="12" t="s">
        <v>28</v>
      </c>
      <c r="F2" s="13" t="s">
        <v>29</v>
      </c>
    </row>
    <row r="3" spans="2:6" x14ac:dyDescent="0.25">
      <c r="B3" s="5" t="s">
        <v>30</v>
      </c>
      <c r="C3" s="12">
        <v>4.99</v>
      </c>
      <c r="D3" s="12">
        <v>4.51</v>
      </c>
      <c r="E3" s="12">
        <v>7.2</v>
      </c>
      <c r="F3" s="13">
        <v>5.008</v>
      </c>
    </row>
    <row r="4" spans="2:6" x14ac:dyDescent="0.25">
      <c r="B4" s="5" t="s">
        <v>31</v>
      </c>
      <c r="C4" s="12">
        <v>5</v>
      </c>
      <c r="D4" s="12">
        <v>4.5</v>
      </c>
      <c r="E4" s="12">
        <v>7.07</v>
      </c>
      <c r="F4" s="13">
        <v>5</v>
      </c>
    </row>
    <row r="5" spans="2:6" x14ac:dyDescent="0.25">
      <c r="B5" s="5" t="s">
        <v>32</v>
      </c>
      <c r="C5" s="3">
        <f>(C3-C4)/C4</f>
        <v>-1.9999999999999575E-3</v>
      </c>
      <c r="D5" s="3">
        <f t="shared" ref="D5:F5" si="0">(D3-D4)/D4</f>
        <v>2.2222222222221749E-3</v>
      </c>
      <c r="E5" s="3">
        <f t="shared" si="0"/>
        <v>1.838755304101837E-2</v>
      </c>
      <c r="F5" s="3">
        <f t="shared" si="0"/>
        <v>1.6000000000000014E-3</v>
      </c>
    </row>
    <row r="7" spans="2:6" x14ac:dyDescent="0.25">
      <c r="B7" s="5"/>
      <c r="C7" s="12" t="s">
        <v>26</v>
      </c>
      <c r="D7" s="12" t="s">
        <v>27</v>
      </c>
      <c r="E7" s="12" t="s">
        <v>28</v>
      </c>
      <c r="F7" s="13" t="s">
        <v>29</v>
      </c>
    </row>
    <row r="8" spans="2:6" x14ac:dyDescent="0.25">
      <c r="B8" s="5" t="s">
        <v>30</v>
      </c>
      <c r="C8" s="12">
        <v>5.0199999999999996</v>
      </c>
      <c r="D8" s="12">
        <v>4.37</v>
      </c>
      <c r="E8" s="12">
        <v>8.6999999999999993</v>
      </c>
      <c r="F8" s="13">
        <v>4.8090000000000002</v>
      </c>
    </row>
    <row r="9" spans="2:6" x14ac:dyDescent="0.25">
      <c r="B9" s="5" t="s">
        <v>31</v>
      </c>
      <c r="C9" s="12">
        <v>5</v>
      </c>
      <c r="D9" s="12">
        <v>4.3499999999999996</v>
      </c>
      <c r="E9" s="12">
        <v>8.65</v>
      </c>
      <c r="F9" s="12">
        <v>4.83</v>
      </c>
    </row>
    <row r="10" spans="2:6" x14ac:dyDescent="0.25">
      <c r="B10" s="5" t="s">
        <v>32</v>
      </c>
      <c r="C10" s="3">
        <f>(C8-C9)/C9</f>
        <v>3.9999999999999151E-3</v>
      </c>
      <c r="D10" s="3">
        <f t="shared" ref="D10:F10" si="1">(D8-D9)/D9</f>
        <v>4.597701149425394E-3</v>
      </c>
      <c r="E10" s="3">
        <f t="shared" si="1"/>
        <v>5.7803468208091251E-3</v>
      </c>
      <c r="F10" s="3">
        <f t="shared" si="1"/>
        <v>-4.3478260869565027E-3</v>
      </c>
    </row>
    <row r="12" spans="2:6" x14ac:dyDescent="0.25">
      <c r="B12" s="5"/>
      <c r="C12" s="12" t="s">
        <v>26</v>
      </c>
      <c r="D12" s="12" t="s">
        <v>27</v>
      </c>
      <c r="E12" s="12" t="s">
        <v>28</v>
      </c>
      <c r="F12" s="13" t="s">
        <v>29</v>
      </c>
    </row>
    <row r="13" spans="2:6" x14ac:dyDescent="0.25">
      <c r="B13" s="5" t="s">
        <v>30</v>
      </c>
      <c r="C13" s="12">
        <v>5</v>
      </c>
      <c r="D13" s="12">
        <v>4.9800000000000004</v>
      </c>
      <c r="E13" s="12">
        <v>5.2</v>
      </c>
      <c r="F13" s="13">
        <v>5.9470000000000001</v>
      </c>
    </row>
    <row r="14" spans="2:6" x14ac:dyDescent="0.25">
      <c r="B14" s="5" t="s">
        <v>31</v>
      </c>
      <c r="C14" s="12">
        <v>5</v>
      </c>
      <c r="D14" s="12">
        <v>5</v>
      </c>
      <c r="E14" s="12">
        <v>5</v>
      </c>
      <c r="F14" s="13">
        <v>5.5549999999999997</v>
      </c>
    </row>
    <row r="15" spans="2:6" x14ac:dyDescent="0.25">
      <c r="B15" s="5" t="s">
        <v>32</v>
      </c>
      <c r="C15" s="3">
        <f>(C13-C14)/C14</f>
        <v>0</v>
      </c>
      <c r="D15" s="3">
        <f t="shared" ref="D15:F15" si="2">(D13-D14)/D14</f>
        <v>-3.9999999999999151E-3</v>
      </c>
      <c r="E15" s="3">
        <f t="shared" si="2"/>
        <v>4.0000000000000036E-2</v>
      </c>
      <c r="F15" s="3">
        <f t="shared" si="2"/>
        <v>7.0567056705670636E-2</v>
      </c>
    </row>
    <row r="17" spans="2:6" x14ac:dyDescent="0.25">
      <c r="B17" s="5"/>
      <c r="C17" s="12" t="s">
        <v>26</v>
      </c>
      <c r="D17" s="12" t="s">
        <v>27</v>
      </c>
      <c r="E17" s="12" t="s">
        <v>28</v>
      </c>
      <c r="F17" s="13" t="s">
        <v>29</v>
      </c>
    </row>
    <row r="18" spans="2:6" x14ac:dyDescent="0.25">
      <c r="B18" s="5" t="s">
        <v>30</v>
      </c>
      <c r="C18" s="12">
        <v>4.46</v>
      </c>
      <c r="D18" s="12">
        <v>3.98</v>
      </c>
      <c r="E18" s="12">
        <v>4.08</v>
      </c>
      <c r="F18" s="13">
        <v>4.758</v>
      </c>
    </row>
    <row r="19" spans="2:6" x14ac:dyDescent="0.25">
      <c r="B19" s="5" t="s">
        <v>31</v>
      </c>
      <c r="C19" s="12">
        <v>4.47</v>
      </c>
      <c r="D19" s="12">
        <v>4</v>
      </c>
      <c r="E19" s="12">
        <v>4</v>
      </c>
      <c r="F19" s="13">
        <v>4.444</v>
      </c>
    </row>
    <row r="20" spans="2:6" x14ac:dyDescent="0.25">
      <c r="B20" s="5" t="s">
        <v>32</v>
      </c>
      <c r="C20" s="3">
        <f>(C18-C19)/C19</f>
        <v>-2.237136465324337E-3</v>
      </c>
      <c r="D20" s="3">
        <f t="shared" ref="D20:F20" si="3">(D18-D19)/D19</f>
        <v>-5.0000000000000044E-3</v>
      </c>
      <c r="E20" s="3">
        <f t="shared" si="3"/>
        <v>2.0000000000000018E-2</v>
      </c>
      <c r="F20" s="3">
        <f t="shared" si="3"/>
        <v>7.0657065706570668E-2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3E86-39E2-4A4D-9BEC-00824CF94F78}">
  <dimension ref="B1:S12"/>
  <sheetViews>
    <sheetView tabSelected="1" workbookViewId="0">
      <selection activeCell="C3" sqref="C3:J4"/>
    </sheetView>
  </sheetViews>
  <sheetFormatPr defaultRowHeight="13.8" x14ac:dyDescent="0.25"/>
  <cols>
    <col min="2" max="10" width="8.88671875" style="9"/>
    <col min="19" max="19" width="9.109375" bestFit="1" customWidth="1"/>
  </cols>
  <sheetData>
    <row r="1" spans="2:19" x14ac:dyDescent="0.25"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1</v>
      </c>
      <c r="L1" s="9">
        <v>2</v>
      </c>
      <c r="M1" s="9">
        <v>3</v>
      </c>
      <c r="N1" s="9">
        <v>4</v>
      </c>
      <c r="O1" s="9">
        <v>5</v>
      </c>
      <c r="P1" s="9">
        <v>6</v>
      </c>
      <c r="Q1" s="9">
        <v>7</v>
      </c>
      <c r="R1" s="9"/>
      <c r="S1" s="9"/>
    </row>
    <row r="3" spans="2:19" x14ac:dyDescent="0.25">
      <c r="B3" s="5" t="s">
        <v>34</v>
      </c>
      <c r="C3" s="5">
        <v>25</v>
      </c>
      <c r="D3" s="5">
        <v>35</v>
      </c>
      <c r="E3" s="5">
        <v>45</v>
      </c>
      <c r="F3" s="5">
        <v>55</v>
      </c>
      <c r="G3" s="5">
        <v>65</v>
      </c>
      <c r="H3" s="5">
        <v>75</v>
      </c>
      <c r="I3" s="5">
        <v>85</v>
      </c>
      <c r="J3" s="5">
        <v>90</v>
      </c>
    </row>
    <row r="4" spans="2:19" x14ac:dyDescent="0.25">
      <c r="B4" s="5" t="s">
        <v>35</v>
      </c>
      <c r="C4" s="5">
        <v>49.92</v>
      </c>
      <c r="D4" s="5">
        <v>51.65</v>
      </c>
      <c r="E4" s="5">
        <v>53.6</v>
      </c>
      <c r="F4" s="5">
        <v>55.55</v>
      </c>
      <c r="G4" s="5">
        <v>57.41</v>
      </c>
      <c r="H4" s="5">
        <v>59.33</v>
      </c>
      <c r="I4" s="5">
        <v>61.2</v>
      </c>
      <c r="J4" s="5">
        <v>62.13</v>
      </c>
    </row>
    <row r="5" spans="2:19" x14ac:dyDescent="0.25">
      <c r="B5" s="5" t="s">
        <v>36</v>
      </c>
      <c r="C5" s="5">
        <v>2.0310000000000001</v>
      </c>
      <c r="D5" s="5">
        <v>2.407</v>
      </c>
      <c r="E5" s="5">
        <v>2.7919999999999998</v>
      </c>
      <c r="F5" s="5">
        <v>3.2080000000000002</v>
      </c>
      <c r="G5" s="5">
        <v>3.597</v>
      </c>
      <c r="H5" s="5">
        <v>3.9790000000000001</v>
      </c>
      <c r="I5" s="5">
        <v>4.3760000000000003</v>
      </c>
      <c r="J5" s="5">
        <v>4.5860000000000003</v>
      </c>
      <c r="K5">
        <f>(D5-C5)/(D3-C3)</f>
        <v>3.7599999999999988E-2</v>
      </c>
      <c r="L5">
        <f t="shared" ref="L5:Q5" si="0">(E5-D5)/(E3-D3)</f>
        <v>3.8499999999999979E-2</v>
      </c>
      <c r="M5">
        <f t="shared" si="0"/>
        <v>4.160000000000004E-2</v>
      </c>
      <c r="N5">
        <f t="shared" si="0"/>
        <v>3.8899999999999976E-2</v>
      </c>
      <c r="O5">
        <f t="shared" si="0"/>
        <v>3.8200000000000012E-2</v>
      </c>
      <c r="P5">
        <f t="shared" si="0"/>
        <v>3.9700000000000027E-2</v>
      </c>
      <c r="Q5">
        <f t="shared" si="0"/>
        <v>4.1999999999999996E-2</v>
      </c>
      <c r="S5">
        <f>AVERAGE(K5:Q5)</f>
        <v>3.95E-2</v>
      </c>
    </row>
    <row r="6" spans="2:19" x14ac:dyDescent="0.25">
      <c r="B6" s="5" t="s">
        <v>37</v>
      </c>
      <c r="C6" s="8"/>
      <c r="D6" s="8"/>
      <c r="E6" s="8"/>
      <c r="F6" s="8"/>
      <c r="G6" s="8"/>
      <c r="H6" s="8"/>
      <c r="I6" s="8"/>
      <c r="J6" s="8"/>
    </row>
    <row r="7" spans="2:19" x14ac:dyDescent="0.25">
      <c r="B7" s="5" t="s">
        <v>38</v>
      </c>
      <c r="C7" s="8"/>
      <c r="D7" s="8"/>
      <c r="E7" s="8"/>
      <c r="F7" s="8"/>
      <c r="G7" s="8"/>
      <c r="H7" s="8"/>
      <c r="I7" s="8"/>
      <c r="J7" s="8"/>
    </row>
    <row r="8" spans="2:19" x14ac:dyDescent="0.25">
      <c r="B8" s="5" t="s">
        <v>43</v>
      </c>
      <c r="C8" s="14">
        <f>AVERAGE(K5:Q5)</f>
        <v>3.95E-2</v>
      </c>
      <c r="D8" s="15"/>
      <c r="E8" s="15"/>
      <c r="F8" s="15"/>
      <c r="G8" s="15"/>
      <c r="H8" s="15"/>
      <c r="I8" s="15"/>
      <c r="J8" s="16"/>
    </row>
    <row r="9" spans="2:19" x14ac:dyDescent="0.25">
      <c r="B9" s="5" t="s">
        <v>40</v>
      </c>
      <c r="C9" s="5"/>
      <c r="D9" s="5">
        <v>217.3</v>
      </c>
      <c r="E9" s="5">
        <v>197.4</v>
      </c>
      <c r="F9" s="5">
        <v>213.3</v>
      </c>
      <c r="G9" s="5">
        <v>209.1</v>
      </c>
      <c r="H9" s="5">
        <v>199</v>
      </c>
      <c r="I9" s="5">
        <v>212.3</v>
      </c>
      <c r="J9" s="5">
        <v>225.8</v>
      </c>
    </row>
    <row r="10" spans="2:19" x14ac:dyDescent="0.25">
      <c r="B10" s="5" t="s">
        <v>42</v>
      </c>
      <c r="C10" s="17">
        <f>4.989/K10/C8*1000</f>
        <v>7.7089720134493671</v>
      </c>
      <c r="D10" s="18"/>
      <c r="E10" s="18"/>
      <c r="F10" s="18"/>
      <c r="G10" s="18"/>
      <c r="H10" s="18"/>
      <c r="I10" s="18"/>
      <c r="J10" s="19"/>
      <c r="K10">
        <f>2^14</f>
        <v>16384</v>
      </c>
    </row>
    <row r="11" spans="2:19" x14ac:dyDescent="0.25">
      <c r="B11" s="5" t="s">
        <v>39</v>
      </c>
      <c r="C11" s="8" t="s">
        <v>33</v>
      </c>
      <c r="D11" s="8"/>
      <c r="E11" s="8"/>
      <c r="F11" s="8"/>
      <c r="G11" s="8"/>
      <c r="H11" s="8"/>
      <c r="I11" s="8"/>
      <c r="J11" s="8"/>
    </row>
    <row r="12" spans="2:19" x14ac:dyDescent="0.25">
      <c r="B12" s="5" t="s">
        <v>41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</row>
  </sheetData>
  <mergeCells count="5">
    <mergeCell ref="C11:J11"/>
    <mergeCell ref="C6:J6"/>
    <mergeCell ref="C7:J7"/>
    <mergeCell ref="C10:J10"/>
    <mergeCell ref="C8:J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2019-06-09T11:46:18Z</dcterms:modified>
</cp:coreProperties>
</file>