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E038B98-8365-4538-BC1D-8709BD75DDC6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  <c r="I58" i="1"/>
  <c r="I57" i="1"/>
  <c r="I56" i="1"/>
  <c r="I55" i="1"/>
  <c r="I54" i="1"/>
  <c r="I53" i="1"/>
  <c r="I52" i="1"/>
  <c r="M59" i="1"/>
  <c r="M58" i="1"/>
  <c r="M57" i="1"/>
  <c r="M56" i="1"/>
  <c r="M55" i="1"/>
  <c r="M54" i="1"/>
  <c r="M53" i="1"/>
  <c r="M52" i="1"/>
  <c r="E59" i="1"/>
  <c r="E58" i="1"/>
  <c r="E57" i="1"/>
  <c r="E56" i="1"/>
  <c r="E55" i="1"/>
  <c r="E54" i="1"/>
  <c r="E53" i="1"/>
  <c r="E52" i="1"/>
  <c r="H16" i="3"/>
  <c r="M8" i="3"/>
  <c r="N5" i="3"/>
  <c r="N6" i="3"/>
  <c r="N3" i="3"/>
  <c r="L5" i="3"/>
  <c r="C12" i="3"/>
  <c r="N38" i="4"/>
  <c r="N25" i="4"/>
  <c r="N12" i="4"/>
  <c r="N37" i="4"/>
  <c r="N24" i="4"/>
  <c r="N11" i="4"/>
  <c r="N36" i="4"/>
  <c r="N23" i="4"/>
  <c r="N10" i="4"/>
  <c r="N35" i="4"/>
  <c r="N22" i="4"/>
  <c r="N9" i="4"/>
  <c r="N34" i="4"/>
  <c r="N21" i="4"/>
  <c r="N8" i="4"/>
  <c r="N33" i="4"/>
  <c r="N20" i="4"/>
  <c r="N7" i="4"/>
  <c r="N32" i="4"/>
  <c r="N19" i="4"/>
  <c r="N6" i="4"/>
  <c r="N31" i="4"/>
  <c r="N18" i="4"/>
  <c r="N5" i="4"/>
  <c r="K38" i="1"/>
  <c r="K39" i="1"/>
  <c r="K40" i="1"/>
  <c r="K41" i="1"/>
  <c r="K42" i="1"/>
  <c r="K43" i="1"/>
  <c r="K44" i="1"/>
  <c r="K45" i="1"/>
  <c r="H39" i="1" l="1"/>
  <c r="H40" i="1"/>
  <c r="H41" i="1"/>
  <c r="H42" i="1"/>
  <c r="H43" i="1"/>
  <c r="H44" i="1"/>
  <c r="H45" i="1"/>
  <c r="H38" i="1"/>
  <c r="E45" i="1"/>
  <c r="E39" i="1"/>
  <c r="E40" i="1"/>
  <c r="E41" i="1"/>
  <c r="E42" i="1"/>
  <c r="E43" i="1"/>
  <c r="E44" i="1"/>
  <c r="E38" i="1"/>
  <c r="S11" i="3" l="1"/>
  <c r="K11" i="3"/>
  <c r="C11" i="3"/>
  <c r="H10" i="3"/>
  <c r="X4" i="3"/>
  <c r="X5" i="3"/>
  <c r="X6" i="3"/>
  <c r="X7" i="3"/>
  <c r="X8" i="3"/>
  <c r="X9" i="3"/>
  <c r="X10" i="3"/>
  <c r="X3" i="3"/>
  <c r="V3" i="3" s="1"/>
  <c r="P4" i="3"/>
  <c r="P5" i="3"/>
  <c r="P6" i="3"/>
  <c r="P7" i="3"/>
  <c r="P8" i="3"/>
  <c r="P9" i="3"/>
  <c r="P10" i="3"/>
  <c r="P3" i="3"/>
  <c r="H4" i="3"/>
  <c r="H5" i="3"/>
  <c r="H6" i="3"/>
  <c r="H7" i="3"/>
  <c r="H8" i="3"/>
  <c r="H9" i="3"/>
  <c r="H3" i="3"/>
  <c r="F3" i="3" s="1"/>
  <c r="T4" i="3"/>
  <c r="T5" i="3"/>
  <c r="T6" i="3"/>
  <c r="T7" i="3"/>
  <c r="T8" i="3"/>
  <c r="T9" i="3"/>
  <c r="T10" i="3"/>
  <c r="L4" i="3"/>
  <c r="L6" i="3"/>
  <c r="L7" i="3"/>
  <c r="L8" i="3"/>
  <c r="L9" i="3"/>
  <c r="L10" i="3"/>
  <c r="T3" i="3"/>
  <c r="L3" i="3"/>
  <c r="D4" i="3"/>
  <c r="D5" i="3"/>
  <c r="D6" i="3"/>
  <c r="D7" i="3"/>
  <c r="D8" i="3"/>
  <c r="D9" i="3"/>
  <c r="D10" i="3"/>
  <c r="D3" i="3"/>
  <c r="U4" i="3" l="1"/>
  <c r="V4" i="3" s="1"/>
  <c r="U5" i="3" s="1"/>
  <c r="V5" i="3" s="1"/>
  <c r="U6" i="3" s="1"/>
  <c r="V6" i="3" s="1"/>
  <c r="U7" i="3" s="1"/>
  <c r="V7" i="3" s="1"/>
  <c r="U8" i="3" s="1"/>
  <c r="V8" i="3" s="1"/>
  <c r="U9" i="3" s="1"/>
  <c r="V9" i="3" s="1"/>
  <c r="U10" i="3" s="1"/>
  <c r="M4" i="3"/>
  <c r="E4" i="3"/>
  <c r="F4" i="3" s="1"/>
  <c r="E5" i="3" s="1"/>
  <c r="F5" i="3" s="1"/>
  <c r="E6" i="3" s="1"/>
  <c r="F6" i="3" s="1"/>
  <c r="E7" i="3" s="1"/>
  <c r="F7" i="3" s="1"/>
  <c r="H3" i="2"/>
  <c r="H4" i="2"/>
  <c r="H5" i="2"/>
  <c r="H7" i="2"/>
  <c r="H8" i="2"/>
  <c r="H9" i="2"/>
  <c r="H10" i="2"/>
  <c r="H6" i="2"/>
  <c r="F3" i="2"/>
  <c r="E4" i="2" s="1"/>
  <c r="D4" i="2"/>
  <c r="D5" i="2"/>
  <c r="D6" i="2"/>
  <c r="D7" i="2"/>
  <c r="D8" i="2"/>
  <c r="D9" i="2"/>
  <c r="D10" i="2"/>
  <c r="D3" i="2"/>
  <c r="N4" i="3" l="1"/>
  <c r="M5" i="3" s="1"/>
  <c r="E8" i="3"/>
  <c r="F4" i="2"/>
  <c r="E5" i="2" s="1"/>
  <c r="L26" i="1"/>
  <c r="L27" i="1"/>
  <c r="L28" i="1"/>
  <c r="L29" i="1"/>
  <c r="L30" i="1"/>
  <c r="L31" i="1"/>
  <c r="P26" i="1"/>
  <c r="L25" i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J26" i="1"/>
  <c r="D26" i="1" s="1"/>
  <c r="I27" i="1"/>
  <c r="I28" i="1"/>
  <c r="I29" i="1"/>
  <c r="I30" i="1"/>
  <c r="I31" i="1"/>
  <c r="I32" i="1"/>
  <c r="I33" i="1"/>
  <c r="I26" i="1"/>
  <c r="F26" i="1" l="1"/>
  <c r="D27" i="1" s="1"/>
  <c r="F27" i="1" s="1"/>
  <c r="D28" i="1" s="1"/>
  <c r="F28" i="1" s="1"/>
  <c r="K26" i="1"/>
  <c r="O25" i="1"/>
  <c r="I16" i="3"/>
  <c r="H17" i="3" s="1"/>
  <c r="F8" i="3"/>
  <c r="F5" i="2"/>
  <c r="E6" i="2" s="1"/>
  <c r="F6" i="2" s="1"/>
  <c r="E7" i="2" s="1"/>
  <c r="F7" i="2" s="1"/>
  <c r="E8" i="2" s="1"/>
  <c r="F8" i="2" s="1"/>
  <c r="E9" i="2" s="1"/>
  <c r="D20" i="1"/>
  <c r="E9" i="3" l="1"/>
  <c r="F9" i="2"/>
  <c r="E10" i="2" s="1"/>
  <c r="D29" i="1"/>
  <c r="F29" i="1" s="1"/>
  <c r="D30" i="1" s="1"/>
  <c r="F9" i="3" l="1"/>
  <c r="F10" i="2"/>
  <c r="F30" i="1"/>
  <c r="D31" i="1" s="1"/>
  <c r="E10" i="3" l="1"/>
  <c r="F31" i="1"/>
  <c r="D32" i="1" s="1"/>
  <c r="Q25" i="1" s="1"/>
  <c r="Q26" i="1" s="1"/>
  <c r="E32" i="1" s="1"/>
  <c r="N25" i="1" l="1"/>
  <c r="P25" i="1" s="1"/>
  <c r="L32" i="1"/>
  <c r="M7" i="3"/>
  <c r="N7" i="3" s="1"/>
  <c r="N8" i="3" s="1"/>
  <c r="M9" i="3" s="1"/>
  <c r="N9" i="3" s="1"/>
  <c r="M10" i="3" s="1"/>
  <c r="N10" i="3" s="1"/>
</calcChain>
</file>

<file path=xl/sharedStrings.xml><?xml version="1.0" encoding="utf-8"?>
<sst xmlns="http://schemas.openxmlformats.org/spreadsheetml/2006/main" count="259" uniqueCount="92">
  <si>
    <t>出发景点</t>
  </si>
  <si>
    <t>到达景点</t>
  </si>
  <si>
    <t>景石</t>
  </si>
  <si>
    <t>湿地商业街</t>
  </si>
  <si>
    <t>步行距离(米)</t>
  </si>
  <si>
    <t>游客服务中心</t>
  </si>
  <si>
    <t>阳光草坪</t>
  </si>
  <si>
    <t>森林小剧场</t>
  </si>
  <si>
    <t>儿童科普体验区</t>
  </si>
  <si>
    <t>儿童戏水场</t>
  </si>
  <si>
    <t>湿地博物馆</t>
  </si>
  <si>
    <t xml:space="preserve">             时间</t>
  </si>
  <si>
    <t>景点</t>
  </si>
  <si>
    <t>游览时间</t>
  </si>
  <si>
    <t>开放时间</t>
  </si>
  <si>
    <t>10-30分钟</t>
  </si>
  <si>
    <t>9:00-16:00</t>
  </si>
  <si>
    <t>20-60分钟</t>
  </si>
  <si>
    <t>9:00-17:00</t>
  </si>
  <si>
    <t>30分钟</t>
  </si>
  <si>
    <t>9:00, 9:30, 10:00, 10:30, 11:00, 11:30, 12:00, 12:30, 13:00, 13:30, 14:00, 14:30, 15:00, 15:30, 16:00, 16:30, 17:00 (半点和整点开放)</t>
  </si>
  <si>
    <t>30-60分钟</t>
  </si>
  <si>
    <t>30分钟以上</t>
  </si>
  <si>
    <t>9:00-21:30</t>
  </si>
  <si>
    <t>第一旅游团</t>
  </si>
  <si>
    <t>第二旅游团</t>
  </si>
  <si>
    <t>第三旅游团</t>
  </si>
  <si>
    <t>游览时间(停留时间,单位分钟)</t>
  </si>
  <si>
    <t>总步行时间</t>
  </si>
  <si>
    <t>总游览时间</t>
  </si>
  <si>
    <t>总等待时间</t>
  </si>
  <si>
    <t>达到下一个景点的步行速度</t>
  </si>
  <si>
    <t>平均速度</t>
  </si>
  <si>
    <t>湿地博物馆</t>
    <phoneticPr fontId="4" type="noConversion"/>
  </si>
  <si>
    <t>儿童科普体验区</t>
    <phoneticPr fontId="4" type="noConversion"/>
  </si>
  <si>
    <t>阳光草坪</t>
    <phoneticPr fontId="4" type="noConversion"/>
  </si>
  <si>
    <t>游客服务中心</t>
    <phoneticPr fontId="4" type="noConversion"/>
  </si>
  <si>
    <t>儿童戏水场</t>
    <phoneticPr fontId="4" type="noConversion"/>
  </si>
  <si>
    <t>森林小剧场</t>
    <phoneticPr fontId="4" type="noConversion"/>
  </si>
  <si>
    <t>景石→3 5 1 2 4 6→⑦</t>
    <phoneticPr fontId="4" type="noConversion"/>
  </si>
  <si>
    <t>阳光草坪</t>
    <phoneticPr fontId="4" type="noConversion"/>
  </si>
  <si>
    <t>森林小剧场</t>
    <phoneticPr fontId="4" type="noConversion"/>
  </si>
  <si>
    <t>游客服务中心</t>
    <phoneticPr fontId="4" type="noConversion"/>
  </si>
  <si>
    <t>儿童科普体验区</t>
    <phoneticPr fontId="4" type="noConversion"/>
  </si>
  <si>
    <t>儿童戏水区</t>
    <phoneticPr fontId="4" type="noConversion"/>
  </si>
  <si>
    <t>湿地博物馆</t>
    <phoneticPr fontId="4" type="noConversion"/>
  </si>
  <si>
    <t>距离</t>
    <phoneticPr fontId="4" type="noConversion"/>
  </si>
  <si>
    <t>路上时间（分钟）</t>
    <phoneticPr fontId="4" type="noConversion"/>
  </si>
  <si>
    <t>游览时间</t>
    <phoneticPr fontId="4" type="noConversion"/>
  </si>
  <si>
    <t>步行时间</t>
    <phoneticPr fontId="4" type="noConversion"/>
  </si>
  <si>
    <t>总的游览时间：269.85 分钟</t>
    <phoneticPr fontId="4" type="noConversion"/>
  </si>
  <si>
    <t>总的步行时间：60.15  分钟</t>
    <phoneticPr fontId="4" type="noConversion"/>
  </si>
  <si>
    <t>总步行距离(最短路线距离)</t>
    <phoneticPr fontId="4" type="noConversion"/>
  </si>
  <si>
    <r>
      <t>最短路线(请用</t>
    </r>
    <r>
      <rPr>
        <sz val="10"/>
        <color rgb="FF000000"/>
        <rFont val="宋体"/>
        <family val="3"/>
        <charset val="134"/>
      </rPr>
      <t>①~</t>
    </r>
    <r>
      <rPr>
        <sz val="10.5"/>
        <color rgb="FF000000"/>
        <rFont val="宋体"/>
        <family val="3"/>
        <charset val="134"/>
      </rPr>
      <t>⑥</t>
    </r>
    <r>
      <rPr>
        <sz val="10"/>
        <color rgb="FF000000"/>
        <rFont val="宋体"/>
        <family val="3"/>
        <charset val="134"/>
      </rPr>
      <t>序号标出</t>
    </r>
    <r>
      <rPr>
        <sz val="9"/>
        <color rgb="FF000000"/>
        <rFont val="宋体"/>
        <family val="3"/>
        <charset val="134"/>
      </rPr>
      <t>)</t>
    </r>
    <phoneticPr fontId="4" type="noConversion"/>
  </si>
  <si>
    <t>序号</t>
    <phoneticPr fontId="4" type="noConversion"/>
  </si>
  <si>
    <t>景点名称</t>
    <phoneticPr fontId="4" type="noConversion"/>
  </si>
  <si>
    <t>达到时间点</t>
    <phoneticPr fontId="4" type="noConversion"/>
  </si>
  <si>
    <t>离开时间点</t>
    <phoneticPr fontId="4" type="noConversion"/>
  </si>
  <si>
    <t>(停留时间,单位分钟)</t>
    <phoneticPr fontId="4" type="noConversion"/>
  </si>
  <si>
    <t>时间</t>
    <phoneticPr fontId="4" type="noConversion"/>
  </si>
  <si>
    <t>到达</t>
    <phoneticPr fontId="4" type="noConversion"/>
  </si>
  <si>
    <t>离开</t>
    <phoneticPr fontId="4" type="noConversion"/>
  </si>
  <si>
    <t>游览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</si>
  <si>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</si>
  <si>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</si>
  <si>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</si>
  <si>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等待时间</t>
    <phoneticPr fontId="4" type="noConversion"/>
  </si>
  <si>
    <t>走路时间</t>
    <phoneticPr fontId="4" type="noConversion"/>
  </si>
  <si>
    <t>游览换算</t>
    <phoneticPr fontId="4" type="noConversion"/>
  </si>
  <si>
    <t>60  分钟</t>
    <phoneticPr fontId="4" type="noConversion"/>
  </si>
  <si>
    <t>270 分钟</t>
    <phoneticPr fontId="4" type="noConversion"/>
  </si>
  <si>
    <t>0 分钟</t>
    <phoneticPr fontId="4" type="noConversion"/>
  </si>
  <si>
    <t>61.2 分钟</t>
    <phoneticPr fontId="4" type="noConversion"/>
  </si>
  <si>
    <t>4.5 分钟</t>
    <phoneticPr fontId="4" type="noConversion"/>
  </si>
  <si>
    <t>264.5 分钟</t>
    <phoneticPr fontId="4" type="noConversion"/>
  </si>
  <si>
    <t>62.1 分钟</t>
    <phoneticPr fontId="4" type="noConversion"/>
  </si>
  <si>
    <t>267.9 分钟</t>
    <phoneticPr fontId="4" type="noConversion"/>
  </si>
  <si>
    <t>0  分钟</t>
    <phoneticPr fontId="4" type="noConversion"/>
  </si>
  <si>
    <t>游览时间(停留时间,单位分钟)</t>
    <phoneticPr fontId="4" type="noConversion"/>
  </si>
  <si>
    <t>达到时间点</t>
    <phoneticPr fontId="4" type="noConversion"/>
  </si>
  <si>
    <t>离开时间点</t>
    <phoneticPr fontId="4" type="noConversion"/>
  </si>
  <si>
    <t xml:space="preserve"> 2Km/h</t>
    <phoneticPr fontId="4" type="noConversion"/>
  </si>
  <si>
    <t>0 分钟</t>
    <phoneticPr fontId="4" type="noConversion"/>
  </si>
  <si>
    <t>0分钟</t>
    <phoneticPr fontId="4" type="noConversion"/>
  </si>
  <si>
    <t>60 分钟</t>
    <phoneticPr fontId="4" type="noConversion"/>
  </si>
  <si>
    <t>62.1分钟</t>
    <phoneticPr fontId="4" type="noConversion"/>
  </si>
  <si>
    <t>270 分钟</t>
    <phoneticPr fontId="4" type="noConversion"/>
  </si>
  <si>
    <t>268.8  分钟</t>
    <phoneticPr fontId="4" type="noConversion"/>
  </si>
  <si>
    <t>267.9 分钟</t>
    <phoneticPr fontId="4" type="noConversion"/>
  </si>
  <si>
    <t>速度</t>
    <phoneticPr fontId="4" type="noConversion"/>
  </si>
  <si>
    <t>2km/h</t>
  </si>
  <si>
    <t>2km/h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</si>
</sst>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_);[Red]\(0.00\)"/>
  </numFmts>
  <fonts count="7" x14ac:knownFonts="1">
    <font>
      <sz val="11"/>
      <color theme="1"/>
      <name val="等线"/>
      <family val="2"/>
      <scheme val="minor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rgb="FF000000"/>
      <name val="宋体"/>
      <family val="3"/>
      <charset val="134"/>
    </font>
    <font>
      <b/>
      <sz val="11"/>
      <color rgb="FFFA7D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 diagonalDown="1">
      <left style="medium">
        <color rgb="FF000000"/>
      </left>
      <right style="medium">
        <color rgb="FF000000"/>
      </right>
      <top style="medium">
        <color rgb="FF000000"/>
      </top>
      <bottom/>
      <diagonal style="thin">
        <color rgb="FF000000"/>
      </diagonal>
    </border>
    <border diagonalDown="1">
      <left style="medium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3" borderId="23" applyNumberFormat="0" applyAlignment="0" applyProtection="0">
      <alignment vertical="center"/>
    </xf>
  </cellStyleXfs>
  <cellXfs count="5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76" fontId="0" fillId="0" borderId="0" xfId="0" applyNumberFormat="1"/>
    <xf numFmtId="0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76" fontId="5" fillId="0" borderId="22" xfId="0" applyNumberFormat="1" applyFont="1" applyBorder="1" applyAlignment="1">
      <alignment horizontal="center" vertical="center" wrapText="1"/>
    </xf>
    <xf numFmtId="177" fontId="1" fillId="0" borderId="22" xfId="0" applyNumberFormat="1" applyFont="1" applyBorder="1" applyAlignment="1">
      <alignment horizontal="center" vertical="center" wrapText="1"/>
    </xf>
    <xf numFmtId="0" fontId="6" fillId="3" borderId="23" xfId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21" fontId="5" fillId="0" borderId="4" xfId="0" applyNumberFormat="1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21" fontId="5" fillId="0" borderId="1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8"/>
  <sheetViews>
    <sheetView tabSelected="1" topLeftCell="A45" zoomScaleNormal="100" workbookViewId="0">
      <selection activeCell="D57" sqref="D57"/>
    </sheetView>
  </sheetViews>
  <sheetFormatPr defaultRowHeight="13.8" x14ac:dyDescent="0.25"/>
  <cols>
    <col min="2" max="2" width="15.33203125" customWidth="1"/>
    <col min="3" max="3" width="12.88671875" customWidth="1"/>
    <col min="4" max="4" width="8.21875" customWidth="1"/>
    <col min="5" max="5" width="9.5546875" bestFit="1" customWidth="1"/>
    <col min="6" max="6" width="10.44140625" customWidth="1"/>
    <col min="8" max="9" width="9.5546875" bestFit="1" customWidth="1"/>
    <col min="11" max="11" width="9.5546875" bestFit="1" customWidth="1"/>
    <col min="16" max="16" width="12" customWidth="1"/>
    <col min="18" max="18" width="53.109375" customWidth="1"/>
  </cols>
  <sheetData>
    <row r="1" spans="2:18" ht="15" customHeight="1" thickBot="1" x14ac:dyDescent="0.3"/>
    <row r="2" spans="2:18" ht="15" customHeight="1" thickBot="1" x14ac:dyDescent="0.3">
      <c r="F2" s="1"/>
      <c r="G2" s="2" t="s">
        <v>2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3</v>
      </c>
      <c r="P2" s="5" t="s">
        <v>11</v>
      </c>
      <c r="Q2" s="51" t="s">
        <v>13</v>
      </c>
      <c r="R2" s="51" t="s">
        <v>14</v>
      </c>
    </row>
    <row r="3" spans="2:18" ht="15" customHeight="1" thickBot="1" x14ac:dyDescent="0.3">
      <c r="F3" s="3" t="s">
        <v>2</v>
      </c>
      <c r="G3" s="4">
        <v>0</v>
      </c>
      <c r="H3" s="4">
        <v>300</v>
      </c>
      <c r="I3" s="4">
        <v>360</v>
      </c>
      <c r="J3" s="4">
        <v>210</v>
      </c>
      <c r="K3" s="4">
        <v>590</v>
      </c>
      <c r="L3" s="4">
        <v>475</v>
      </c>
      <c r="M3" s="4">
        <v>500</v>
      </c>
      <c r="N3" s="4">
        <v>690</v>
      </c>
      <c r="P3" s="6" t="s">
        <v>12</v>
      </c>
      <c r="Q3" s="52"/>
      <c r="R3" s="52"/>
    </row>
    <row r="4" spans="2:18" ht="15" customHeight="1" thickBot="1" x14ac:dyDescent="0.3">
      <c r="F4" s="3" t="s">
        <v>5</v>
      </c>
      <c r="G4" s="4">
        <v>300</v>
      </c>
      <c r="H4" s="4">
        <v>0</v>
      </c>
      <c r="I4" s="4">
        <v>380</v>
      </c>
      <c r="J4" s="4">
        <v>270</v>
      </c>
      <c r="K4" s="4">
        <v>230</v>
      </c>
      <c r="L4" s="4">
        <v>285</v>
      </c>
      <c r="M4" s="4">
        <v>200</v>
      </c>
      <c r="N4" s="4">
        <v>390</v>
      </c>
      <c r="P4" s="7" t="s">
        <v>5</v>
      </c>
      <c r="Q4" s="8" t="s">
        <v>15</v>
      </c>
      <c r="R4" s="8" t="s">
        <v>16</v>
      </c>
    </row>
    <row r="5" spans="2:18" ht="15" customHeight="1" thickBot="1" x14ac:dyDescent="0.3">
      <c r="F5" s="3" t="s">
        <v>6</v>
      </c>
      <c r="G5" s="4">
        <v>360</v>
      </c>
      <c r="H5" s="4">
        <v>380</v>
      </c>
      <c r="I5" s="4">
        <v>0</v>
      </c>
      <c r="J5" s="4">
        <v>510</v>
      </c>
      <c r="K5" s="4">
        <v>230</v>
      </c>
      <c r="L5" s="4">
        <v>765</v>
      </c>
      <c r="M5" s="4">
        <v>580</v>
      </c>
      <c r="N5" s="4">
        <v>770</v>
      </c>
      <c r="P5" s="7" t="s">
        <v>6</v>
      </c>
      <c r="Q5" s="8" t="s">
        <v>17</v>
      </c>
      <c r="R5" s="8" t="s">
        <v>18</v>
      </c>
    </row>
    <row r="6" spans="2:18" ht="15" customHeight="1" thickBot="1" x14ac:dyDescent="0.3">
      <c r="F6" s="3" t="s">
        <v>7</v>
      </c>
      <c r="G6" s="4">
        <v>210</v>
      </c>
      <c r="H6" s="4">
        <v>270</v>
      </c>
      <c r="I6" s="4">
        <v>510</v>
      </c>
      <c r="J6" s="4">
        <v>0</v>
      </c>
      <c r="K6" s="4">
        <v>470</v>
      </c>
      <c r="L6" s="4">
        <v>265</v>
      </c>
      <c r="M6" s="4">
        <v>450</v>
      </c>
      <c r="N6" s="4">
        <v>640</v>
      </c>
      <c r="P6" s="7" t="s">
        <v>7</v>
      </c>
      <c r="Q6" s="8" t="s">
        <v>19</v>
      </c>
      <c r="R6" s="8" t="s">
        <v>20</v>
      </c>
    </row>
    <row r="7" spans="2:18" ht="15" customHeight="1" thickBot="1" x14ac:dyDescent="0.3">
      <c r="F7" s="3" t="s">
        <v>8</v>
      </c>
      <c r="G7" s="4">
        <v>590</v>
      </c>
      <c r="H7" s="4">
        <v>230</v>
      </c>
      <c r="I7" s="4">
        <v>230</v>
      </c>
      <c r="J7" s="4">
        <v>470</v>
      </c>
      <c r="K7" s="4">
        <v>0</v>
      </c>
      <c r="L7" s="4">
        <v>515</v>
      </c>
      <c r="M7" s="4">
        <v>260</v>
      </c>
      <c r="N7" s="4">
        <v>450</v>
      </c>
      <c r="P7" s="7" t="s">
        <v>8</v>
      </c>
      <c r="Q7" s="8" t="s">
        <v>21</v>
      </c>
      <c r="R7" s="8" t="s">
        <v>18</v>
      </c>
    </row>
    <row r="8" spans="2:18" ht="15" customHeight="1" thickBot="1" x14ac:dyDescent="0.3">
      <c r="F8" s="3" t="s">
        <v>9</v>
      </c>
      <c r="G8" s="4">
        <v>475</v>
      </c>
      <c r="H8" s="4">
        <v>285</v>
      </c>
      <c r="I8" s="4">
        <v>765</v>
      </c>
      <c r="J8" s="4">
        <v>265</v>
      </c>
      <c r="K8" s="4">
        <v>515</v>
      </c>
      <c r="L8" s="4">
        <v>0</v>
      </c>
      <c r="M8" s="4">
        <v>460</v>
      </c>
      <c r="N8" s="4">
        <v>650</v>
      </c>
      <c r="P8" s="7" t="s">
        <v>9</v>
      </c>
      <c r="Q8" s="8" t="s">
        <v>17</v>
      </c>
      <c r="R8" s="8" t="s">
        <v>18</v>
      </c>
    </row>
    <row r="9" spans="2:18" ht="15" customHeight="1" thickBot="1" x14ac:dyDescent="0.3">
      <c r="F9" s="3" t="s">
        <v>10</v>
      </c>
      <c r="G9" s="4">
        <v>500</v>
      </c>
      <c r="H9" s="4">
        <v>200</v>
      </c>
      <c r="I9" s="4">
        <v>580</v>
      </c>
      <c r="J9" s="4">
        <v>450</v>
      </c>
      <c r="K9" s="4">
        <v>260</v>
      </c>
      <c r="L9" s="4">
        <v>460</v>
      </c>
      <c r="M9" s="4">
        <v>0</v>
      </c>
      <c r="N9" s="4">
        <v>190</v>
      </c>
      <c r="P9" s="7" t="s">
        <v>10</v>
      </c>
      <c r="Q9" s="8" t="s">
        <v>21</v>
      </c>
      <c r="R9" s="8" t="s">
        <v>18</v>
      </c>
    </row>
    <row r="10" spans="2:18" ht="15" customHeight="1" thickBot="1" x14ac:dyDescent="0.3">
      <c r="F10" s="3" t="s">
        <v>3</v>
      </c>
      <c r="G10" s="4">
        <v>690</v>
      </c>
      <c r="H10" s="4">
        <v>390</v>
      </c>
      <c r="I10" s="4">
        <v>760</v>
      </c>
      <c r="J10" s="4">
        <v>640</v>
      </c>
      <c r="K10" s="4">
        <v>450</v>
      </c>
      <c r="L10" s="4">
        <v>650</v>
      </c>
      <c r="M10" s="4">
        <v>190</v>
      </c>
      <c r="N10" s="4">
        <v>0</v>
      </c>
      <c r="P10" s="7" t="s">
        <v>3</v>
      </c>
      <c r="Q10" s="8" t="s">
        <v>22</v>
      </c>
      <c r="R10" s="8" t="s">
        <v>23</v>
      </c>
    </row>
    <row r="11" spans="2:18" ht="15" customHeight="1" x14ac:dyDescent="0.25"/>
    <row r="12" spans="2:18" ht="15" customHeight="1" x14ac:dyDescent="0.25">
      <c r="B12" s="18" t="s">
        <v>0</v>
      </c>
      <c r="C12" s="18" t="s">
        <v>1</v>
      </c>
      <c r="D12" s="18" t="s">
        <v>4</v>
      </c>
      <c r="E12" s="21"/>
      <c r="F12" s="21"/>
    </row>
    <row r="13" spans="2:18" ht="15" customHeight="1" x14ac:dyDescent="0.25">
      <c r="B13" s="18" t="s">
        <v>2</v>
      </c>
      <c r="C13" s="18" t="s">
        <v>38</v>
      </c>
      <c r="D13" s="18">
        <v>210</v>
      </c>
      <c r="E13" s="21"/>
      <c r="F13" s="21"/>
    </row>
    <row r="14" spans="2:18" ht="15" customHeight="1" x14ac:dyDescent="0.25">
      <c r="B14" s="18" t="s">
        <v>38</v>
      </c>
      <c r="C14" s="18" t="s">
        <v>37</v>
      </c>
      <c r="D14" s="18">
        <v>265</v>
      </c>
      <c r="E14" s="21"/>
      <c r="F14" s="21"/>
    </row>
    <row r="15" spans="2:18" ht="15" customHeight="1" x14ac:dyDescent="0.25">
      <c r="B15" s="18" t="s">
        <v>37</v>
      </c>
      <c r="C15" s="18" t="s">
        <v>36</v>
      </c>
      <c r="D15" s="18">
        <v>285</v>
      </c>
      <c r="E15" s="21"/>
      <c r="F15" s="21"/>
    </row>
    <row r="16" spans="2:18" ht="15" customHeight="1" x14ac:dyDescent="0.25">
      <c r="B16" s="18" t="s">
        <v>5</v>
      </c>
      <c r="C16" s="18" t="s">
        <v>35</v>
      </c>
      <c r="D16" s="18">
        <v>380</v>
      </c>
      <c r="E16" s="21"/>
      <c r="F16" s="21"/>
    </row>
    <row r="17" spans="2:17" ht="15" customHeight="1" x14ac:dyDescent="0.25">
      <c r="B17" s="18" t="s">
        <v>6</v>
      </c>
      <c r="C17" s="18" t="s">
        <v>34</v>
      </c>
      <c r="D17" s="18">
        <v>230</v>
      </c>
      <c r="E17" s="21"/>
      <c r="F17" s="21"/>
    </row>
    <row r="18" spans="2:17" ht="15" customHeight="1" x14ac:dyDescent="0.25">
      <c r="B18" s="18" t="s">
        <v>8</v>
      </c>
      <c r="C18" s="18" t="s">
        <v>33</v>
      </c>
      <c r="D18" s="18">
        <v>260</v>
      </c>
      <c r="E18" s="21"/>
      <c r="F18" s="21"/>
    </row>
    <row r="19" spans="2:17" ht="15" customHeight="1" x14ac:dyDescent="0.25">
      <c r="B19" s="18" t="s">
        <v>10</v>
      </c>
      <c r="C19" s="18" t="s">
        <v>3</v>
      </c>
      <c r="D19" s="18">
        <v>190</v>
      </c>
      <c r="E19" s="21"/>
      <c r="F19" s="21"/>
    </row>
    <row r="20" spans="2:17" ht="15" customHeight="1" x14ac:dyDescent="0.25">
      <c r="B20" s="50" t="s">
        <v>52</v>
      </c>
      <c r="C20" s="50"/>
      <c r="D20" s="22">
        <f>SUM(D13:D19)</f>
        <v>1820</v>
      </c>
      <c r="E20" s="21"/>
      <c r="F20" s="21"/>
    </row>
    <row r="21" spans="2:17" ht="15" customHeight="1" x14ac:dyDescent="0.25">
      <c r="B21" s="50" t="s">
        <v>53</v>
      </c>
      <c r="C21" s="50"/>
      <c r="D21" s="23" t="s">
        <v>39</v>
      </c>
      <c r="E21" s="21"/>
      <c r="F21" s="21"/>
    </row>
    <row r="22" spans="2:17" ht="15" customHeight="1" x14ac:dyDescent="0.25">
      <c r="B22" s="21"/>
      <c r="C22" s="21"/>
      <c r="D22" s="21"/>
      <c r="E22" s="21"/>
      <c r="F22" s="21"/>
      <c r="M22" s="16"/>
    </row>
    <row r="23" spans="2:17" ht="15" customHeight="1" x14ac:dyDescent="0.25">
      <c r="B23" s="53" t="s">
        <v>54</v>
      </c>
      <c r="C23" s="53" t="s">
        <v>55</v>
      </c>
      <c r="D23" s="53" t="s">
        <v>56</v>
      </c>
      <c r="E23" s="18" t="s">
        <v>48</v>
      </c>
      <c r="F23" s="53" t="s">
        <v>57</v>
      </c>
      <c r="H23" t="s">
        <v>46</v>
      </c>
      <c r="I23" t="s">
        <v>47</v>
      </c>
      <c r="L23" t="s">
        <v>48</v>
      </c>
      <c r="M23" s="16"/>
    </row>
    <row r="24" spans="2:17" ht="15" customHeight="1" x14ac:dyDescent="0.25">
      <c r="B24" s="53"/>
      <c r="C24" s="53"/>
      <c r="D24" s="53"/>
      <c r="E24" s="18" t="s">
        <v>58</v>
      </c>
      <c r="F24" s="53"/>
      <c r="M24" s="16"/>
      <c r="N24" t="s">
        <v>48</v>
      </c>
      <c r="O24" t="s">
        <v>49</v>
      </c>
    </row>
    <row r="25" spans="2:17" ht="15" customHeight="1" x14ac:dyDescent="0.25">
      <c r="B25" s="18">
        <v>1</v>
      </c>
      <c r="C25" s="18" t="s">
        <v>2</v>
      </c>
      <c r="D25" s="19">
        <v>0.5</v>
      </c>
      <c r="E25" s="20">
        <v>0</v>
      </c>
      <c r="F25" s="19">
        <v>0.5</v>
      </c>
      <c r="L25">
        <f>E25/60/24</f>
        <v>0</v>
      </c>
      <c r="M25" s="16"/>
      <c r="N25">
        <f>SUM(E25:E32)</f>
        <v>269.85000000000014</v>
      </c>
      <c r="O25">
        <f>SUM(I26:I33)</f>
        <v>60.150000000000006</v>
      </c>
      <c r="P25">
        <f>N25+O25</f>
        <v>330.00000000000011</v>
      </c>
      <c r="Q25" s="16">
        <f>(F32-D32)</f>
        <v>2.9548611111111178E-2</v>
      </c>
    </row>
    <row r="26" spans="2:17" ht="15" customHeight="1" x14ac:dyDescent="0.25">
      <c r="B26" s="18">
        <v>2</v>
      </c>
      <c r="C26" s="18" t="s">
        <v>40</v>
      </c>
      <c r="D26" s="19">
        <f>F25+J26</f>
        <v>0.50749999999999995</v>
      </c>
      <c r="E26" s="20">
        <v>60</v>
      </c>
      <c r="F26" s="19">
        <f>D26+L26</f>
        <v>0.54916666666666658</v>
      </c>
      <c r="H26">
        <v>360</v>
      </c>
      <c r="I26">
        <f>H26/2000*60</f>
        <v>10.799999999999999</v>
      </c>
      <c r="J26">
        <f>H26/2000/24</f>
        <v>7.4999999999999997E-3</v>
      </c>
      <c r="K26" s="16">
        <f>J26</f>
        <v>7.4999999999999997E-3</v>
      </c>
      <c r="L26">
        <f t="shared" ref="L26:L32" si="0">E26/60/24</f>
        <v>4.1666666666666664E-2</v>
      </c>
      <c r="M26" s="16"/>
      <c r="P26">
        <f>5.5*60</f>
        <v>330</v>
      </c>
      <c r="Q26" s="17">
        <f>Q25*24*60</f>
        <v>42.550000000000097</v>
      </c>
    </row>
    <row r="27" spans="2:17" ht="15" customHeight="1" x14ac:dyDescent="0.25">
      <c r="B27" s="18">
        <v>3</v>
      </c>
      <c r="C27" s="18" t="s">
        <v>43</v>
      </c>
      <c r="D27" s="19">
        <f t="shared" ref="D27:D32" si="1">F26+J27</f>
        <v>0.55395833333333322</v>
      </c>
      <c r="E27" s="20">
        <v>57.3</v>
      </c>
      <c r="F27" s="19">
        <f t="shared" ref="F27:F31" si="2">D27+L27</f>
        <v>0.59374999999999989</v>
      </c>
      <c r="H27">
        <v>230</v>
      </c>
      <c r="I27">
        <f t="shared" ref="I27:I33" si="3">H27/2000*60</f>
        <v>6.9</v>
      </c>
      <c r="J27">
        <f t="shared" ref="J27:J33" si="4">H27/2000/24</f>
        <v>4.7916666666666672E-3</v>
      </c>
      <c r="K27" s="16">
        <f t="shared" ref="K27:K32" si="5">J27</f>
        <v>4.7916666666666672E-3</v>
      </c>
      <c r="L27">
        <f t="shared" si="0"/>
        <v>3.9791666666666663E-2</v>
      </c>
      <c r="M27" s="16"/>
    </row>
    <row r="28" spans="2:17" ht="15" customHeight="1" x14ac:dyDescent="0.25">
      <c r="B28" s="24">
        <v>4</v>
      </c>
      <c r="C28" s="24" t="s">
        <v>42</v>
      </c>
      <c r="D28" s="25">
        <f t="shared" si="1"/>
        <v>0.59854166666666653</v>
      </c>
      <c r="E28" s="26">
        <v>30</v>
      </c>
      <c r="F28" s="25">
        <f t="shared" si="2"/>
        <v>0.6193749999999999</v>
      </c>
      <c r="H28">
        <v>230</v>
      </c>
      <c r="I28">
        <f t="shared" si="3"/>
        <v>6.9</v>
      </c>
      <c r="J28">
        <f t="shared" si="4"/>
        <v>4.7916666666666672E-3</v>
      </c>
      <c r="K28" s="16">
        <f t="shared" si="5"/>
        <v>4.7916666666666672E-3</v>
      </c>
      <c r="L28">
        <f t="shared" si="0"/>
        <v>2.0833333333333332E-2</v>
      </c>
      <c r="M28" s="16"/>
    </row>
    <row r="29" spans="2:17" ht="15" customHeight="1" x14ac:dyDescent="0.25">
      <c r="B29" s="24">
        <v>5</v>
      </c>
      <c r="C29" s="24" t="s">
        <v>41</v>
      </c>
      <c r="D29" s="25">
        <f t="shared" si="1"/>
        <v>0.62499999999999989</v>
      </c>
      <c r="E29" s="26">
        <v>30</v>
      </c>
      <c r="F29" s="25">
        <f>D29+L29</f>
        <v>0.64583333333333326</v>
      </c>
      <c r="H29">
        <v>270</v>
      </c>
      <c r="I29">
        <f t="shared" si="3"/>
        <v>8.1000000000000014</v>
      </c>
      <c r="J29">
        <f t="shared" si="4"/>
        <v>5.6250000000000007E-3</v>
      </c>
      <c r="K29" s="16">
        <f t="shared" si="5"/>
        <v>5.6250000000000007E-3</v>
      </c>
      <c r="L29">
        <f t="shared" si="0"/>
        <v>2.0833333333333332E-2</v>
      </c>
      <c r="M29" s="16"/>
    </row>
    <row r="30" spans="2:17" ht="15" customHeight="1" x14ac:dyDescent="0.25">
      <c r="B30" s="24">
        <v>6</v>
      </c>
      <c r="C30" s="24" t="s">
        <v>44</v>
      </c>
      <c r="D30" s="25">
        <f>F29+J30</f>
        <v>0.65135416666666657</v>
      </c>
      <c r="E30" s="26">
        <v>20</v>
      </c>
      <c r="F30" s="25">
        <f t="shared" si="2"/>
        <v>0.66524305555555541</v>
      </c>
      <c r="H30">
        <v>265</v>
      </c>
      <c r="I30">
        <f t="shared" si="3"/>
        <v>7.95</v>
      </c>
      <c r="J30">
        <f t="shared" si="4"/>
        <v>5.5208333333333333E-3</v>
      </c>
      <c r="K30" s="16">
        <f t="shared" si="5"/>
        <v>5.5208333333333333E-3</v>
      </c>
      <c r="L30">
        <f t="shared" si="0"/>
        <v>1.3888888888888888E-2</v>
      </c>
      <c r="M30" s="16"/>
    </row>
    <row r="31" spans="2:17" ht="15" customHeight="1" x14ac:dyDescent="0.25">
      <c r="B31" s="24">
        <v>7</v>
      </c>
      <c r="C31" s="24" t="s">
        <v>45</v>
      </c>
      <c r="D31" s="25">
        <f t="shared" si="1"/>
        <v>0.6748263888888888</v>
      </c>
      <c r="E31" s="26">
        <v>30</v>
      </c>
      <c r="F31" s="25">
        <f t="shared" si="2"/>
        <v>0.69565972222222217</v>
      </c>
      <c r="H31">
        <v>460</v>
      </c>
      <c r="I31">
        <f t="shared" si="3"/>
        <v>13.8</v>
      </c>
      <c r="J31">
        <f t="shared" si="4"/>
        <v>9.5833333333333343E-3</v>
      </c>
      <c r="K31" s="16">
        <f t="shared" si="5"/>
        <v>9.5833333333333343E-3</v>
      </c>
      <c r="L31">
        <f t="shared" si="0"/>
        <v>2.0833333333333332E-2</v>
      </c>
      <c r="M31" s="16"/>
    </row>
    <row r="32" spans="2:17" ht="15" customHeight="1" x14ac:dyDescent="0.25">
      <c r="B32" s="24">
        <v>8</v>
      </c>
      <c r="C32" s="24" t="s">
        <v>3</v>
      </c>
      <c r="D32" s="25">
        <f t="shared" si="1"/>
        <v>0.69961805555555545</v>
      </c>
      <c r="E32" s="26">
        <f>Q26</f>
        <v>42.550000000000097</v>
      </c>
      <c r="F32" s="25">
        <v>0.72916666666666663</v>
      </c>
      <c r="H32">
        <v>190</v>
      </c>
      <c r="I32">
        <f t="shared" si="3"/>
        <v>5.7</v>
      </c>
      <c r="J32">
        <f t="shared" si="4"/>
        <v>3.9583333333333337E-3</v>
      </c>
      <c r="K32" s="16">
        <f t="shared" si="5"/>
        <v>3.9583333333333337E-3</v>
      </c>
      <c r="L32">
        <f t="shared" si="0"/>
        <v>2.9548611111111178E-2</v>
      </c>
      <c r="M32" s="16"/>
    </row>
    <row r="33" spans="2:16" ht="15" customHeight="1" x14ac:dyDescent="0.25">
      <c r="B33" s="48" t="s">
        <v>50</v>
      </c>
      <c r="C33" s="48"/>
      <c r="D33" s="48"/>
      <c r="E33" s="48"/>
      <c r="F33" s="48"/>
      <c r="I33">
        <f t="shared" si="3"/>
        <v>0</v>
      </c>
      <c r="J33">
        <f t="shared" si="4"/>
        <v>0</v>
      </c>
      <c r="M33" s="16"/>
    </row>
    <row r="34" spans="2:16" ht="15" customHeight="1" x14ac:dyDescent="0.25">
      <c r="B34" s="48" t="s">
        <v>51</v>
      </c>
      <c r="C34" s="48"/>
      <c r="D34" s="48"/>
      <c r="E34" s="48"/>
      <c r="F34" s="48"/>
      <c r="M34" s="16"/>
    </row>
    <row r="35" spans="2:16" ht="15" customHeight="1" thickBot="1" x14ac:dyDescent="0.3">
      <c r="B35" s="21"/>
      <c r="C35" s="21"/>
      <c r="D35" s="21"/>
      <c r="E35" s="21"/>
      <c r="F35" s="21"/>
    </row>
    <row r="36" spans="2:16" ht="15" customHeight="1" thickBot="1" x14ac:dyDescent="0.3">
      <c r="B36" s="34"/>
      <c r="C36" s="49" t="s">
        <v>24</v>
      </c>
      <c r="D36" s="49"/>
      <c r="E36" s="49"/>
      <c r="F36" s="49" t="s">
        <v>25</v>
      </c>
      <c r="G36" s="49"/>
      <c r="H36" s="49"/>
      <c r="I36" s="49" t="s">
        <v>26</v>
      </c>
      <c r="J36" s="49"/>
      <c r="K36" s="49"/>
    </row>
    <row r="37" spans="2:16" ht="15" customHeight="1" x14ac:dyDescent="0.25">
      <c r="B37" s="31"/>
      <c r="C37" s="11" t="s">
        <v>79</v>
      </c>
      <c r="D37" s="54" t="s">
        <v>78</v>
      </c>
      <c r="E37" s="12" t="s">
        <v>80</v>
      </c>
      <c r="F37" s="11" t="s">
        <v>79</v>
      </c>
      <c r="G37" s="54" t="s">
        <v>27</v>
      </c>
      <c r="H37" s="12" t="s">
        <v>80</v>
      </c>
      <c r="I37" s="11" t="s">
        <v>79</v>
      </c>
      <c r="J37" s="54" t="s">
        <v>27</v>
      </c>
      <c r="K37" s="12" t="s">
        <v>80</v>
      </c>
    </row>
    <row r="38" spans="2:16" ht="15" customHeight="1" thickBot="1" x14ac:dyDescent="0.3">
      <c r="B38" s="13" t="s">
        <v>2</v>
      </c>
      <c r="C38" s="33">
        <v>0.5</v>
      </c>
      <c r="D38" s="9">
        <v>0</v>
      </c>
      <c r="E38" s="36">
        <f>C38+D38/24/60</f>
        <v>0.5</v>
      </c>
      <c r="F38" s="33">
        <v>0.5</v>
      </c>
      <c r="G38" s="9">
        <v>0</v>
      </c>
      <c r="H38" s="36">
        <f>F38+G38/24/60</f>
        <v>0.5</v>
      </c>
      <c r="I38" s="33">
        <v>0.5</v>
      </c>
      <c r="J38" s="9">
        <v>0</v>
      </c>
      <c r="K38" s="36">
        <f t="shared" ref="K38:K44" si="6">I38+J38/60/24</f>
        <v>0.5</v>
      </c>
    </row>
    <row r="39" spans="2:16" ht="15" customHeight="1" thickBot="1" x14ac:dyDescent="0.3">
      <c r="B39" s="13" t="s">
        <v>5</v>
      </c>
      <c r="C39" s="32">
        <v>0.65034722222222219</v>
      </c>
      <c r="D39" s="9">
        <v>10</v>
      </c>
      <c r="E39" s="36">
        <f t="shared" ref="E39:E44" si="7">C39+D39/24/60</f>
        <v>0.65729166666666661</v>
      </c>
      <c r="F39" s="32">
        <v>0.50624999999999998</v>
      </c>
      <c r="G39" s="9">
        <v>30</v>
      </c>
      <c r="H39" s="36">
        <f t="shared" ref="H39:H45" si="8">F39+G39/24/60</f>
        <v>0.52708333333333335</v>
      </c>
      <c r="I39" s="33">
        <v>0.58298611111111109</v>
      </c>
      <c r="J39" s="9">
        <v>10</v>
      </c>
      <c r="K39" s="36">
        <f t="shared" si="6"/>
        <v>0.58993055555555551</v>
      </c>
    </row>
    <row r="40" spans="2:16" ht="15" customHeight="1" thickBot="1" x14ac:dyDescent="0.3">
      <c r="B40" s="13" t="s">
        <v>6</v>
      </c>
      <c r="C40" s="32">
        <v>0.50749999999999995</v>
      </c>
      <c r="D40" s="9">
        <v>60</v>
      </c>
      <c r="E40" s="36">
        <f t="shared" si="7"/>
        <v>0.54916666666666658</v>
      </c>
      <c r="F40" s="32">
        <v>0.61479166666666674</v>
      </c>
      <c r="G40" s="9">
        <v>54</v>
      </c>
      <c r="H40" s="36">
        <f t="shared" si="8"/>
        <v>0.65229166666666671</v>
      </c>
      <c r="I40" s="33">
        <v>0.60166666666666668</v>
      </c>
      <c r="J40" s="9">
        <v>20</v>
      </c>
      <c r="K40" s="36">
        <f t="shared" si="6"/>
        <v>0.61555555555555552</v>
      </c>
    </row>
    <row r="41" spans="2:16" ht="15" customHeight="1" thickBot="1" x14ac:dyDescent="0.3">
      <c r="B41" s="13" t="s">
        <v>7</v>
      </c>
      <c r="C41" s="32">
        <v>0.60416666666666663</v>
      </c>
      <c r="D41" s="9">
        <v>30</v>
      </c>
      <c r="E41" s="36">
        <f t="shared" si="7"/>
        <v>0.625</v>
      </c>
      <c r="F41" s="32">
        <v>0.58333333333333337</v>
      </c>
      <c r="G41" s="9">
        <v>30</v>
      </c>
      <c r="H41" s="36">
        <f t="shared" si="8"/>
        <v>0.60416666666666674</v>
      </c>
      <c r="I41" s="33">
        <v>0.54166666666666663</v>
      </c>
      <c r="J41" s="9">
        <v>30</v>
      </c>
      <c r="K41" s="36">
        <f t="shared" si="6"/>
        <v>0.5625</v>
      </c>
    </row>
    <row r="42" spans="2:16" ht="15" customHeight="1" thickBot="1" x14ac:dyDescent="0.3">
      <c r="B42" s="13" t="s">
        <v>8</v>
      </c>
      <c r="C42" s="32">
        <v>0.55395833333333333</v>
      </c>
      <c r="D42" s="9">
        <v>58.2</v>
      </c>
      <c r="E42" s="36">
        <f t="shared" si="7"/>
        <v>0.59437499999999999</v>
      </c>
      <c r="F42" s="32">
        <v>0.65708333333333335</v>
      </c>
      <c r="G42" s="9">
        <v>30</v>
      </c>
      <c r="H42" s="36">
        <f t="shared" si="8"/>
        <v>0.67791666666666672</v>
      </c>
      <c r="I42" s="33">
        <v>0.60166666666666668</v>
      </c>
      <c r="J42" s="9">
        <v>30</v>
      </c>
      <c r="K42" s="36">
        <f t="shared" si="6"/>
        <v>0.62250000000000005</v>
      </c>
    </row>
    <row r="43" spans="2:16" ht="15" customHeight="1" thickBot="1" x14ac:dyDescent="0.3">
      <c r="B43" s="13" t="s">
        <v>9</v>
      </c>
      <c r="C43" s="32">
        <v>0.63052083333333331</v>
      </c>
      <c r="D43" s="9">
        <v>20</v>
      </c>
      <c r="E43" s="36">
        <f t="shared" si="7"/>
        <v>0.64440972222222215</v>
      </c>
      <c r="F43" s="32">
        <v>0.53302083333333339</v>
      </c>
      <c r="G43" s="9">
        <v>60</v>
      </c>
      <c r="H43" s="36">
        <f t="shared" si="8"/>
        <v>0.57468750000000002</v>
      </c>
      <c r="I43" s="33">
        <v>0.50989583333333333</v>
      </c>
      <c r="J43" s="9">
        <v>37.799999999999997</v>
      </c>
      <c r="K43" s="36">
        <f t="shared" si="6"/>
        <v>0.53614583333333332</v>
      </c>
      <c r="P43" s="29"/>
    </row>
    <row r="44" spans="2:16" ht="15" customHeight="1" thickBot="1" x14ac:dyDescent="0.3">
      <c r="B44" s="13" t="s">
        <v>10</v>
      </c>
      <c r="C44" s="32">
        <v>0.66145833333333337</v>
      </c>
      <c r="D44" s="9">
        <v>30</v>
      </c>
      <c r="E44" s="36">
        <f t="shared" si="7"/>
        <v>0.68229166666666674</v>
      </c>
      <c r="F44" s="32">
        <v>0.68333333333333324</v>
      </c>
      <c r="G44" s="9">
        <v>30.3</v>
      </c>
      <c r="H44" s="36">
        <f t="shared" si="8"/>
        <v>0.70437499999999986</v>
      </c>
      <c r="I44" s="33">
        <v>0.62791666666666668</v>
      </c>
      <c r="J44" s="9">
        <v>30</v>
      </c>
      <c r="K44" s="36">
        <f t="shared" si="6"/>
        <v>0.64875000000000005</v>
      </c>
      <c r="P44" s="29"/>
    </row>
    <row r="45" spans="2:16" ht="15" customHeight="1" thickBot="1" x14ac:dyDescent="0.3">
      <c r="B45" s="13" t="s">
        <v>3</v>
      </c>
      <c r="C45" s="32">
        <v>0.68624999999999992</v>
      </c>
      <c r="D45" s="9">
        <v>61.8</v>
      </c>
      <c r="E45" s="36">
        <f>C45+D45/24/60</f>
        <v>0.72916666666666663</v>
      </c>
      <c r="F45" s="32">
        <v>0.70833333333333337</v>
      </c>
      <c r="G45" s="9">
        <v>30</v>
      </c>
      <c r="H45" s="36">
        <f t="shared" si="8"/>
        <v>0.72916666666666674</v>
      </c>
      <c r="I45" s="33">
        <v>0.65270833333333333</v>
      </c>
      <c r="J45" s="9">
        <v>110.1</v>
      </c>
      <c r="K45" s="36">
        <f>I45+J45/60/24</f>
        <v>0.72916666666666663</v>
      </c>
      <c r="P45" s="29"/>
    </row>
    <row r="46" spans="2:16" ht="15" customHeight="1" thickBot="1" x14ac:dyDescent="0.3">
      <c r="B46" s="15" t="s">
        <v>28</v>
      </c>
      <c r="C46" s="37" t="s">
        <v>69</v>
      </c>
      <c r="D46" s="38"/>
      <c r="E46" s="39"/>
      <c r="F46" s="37" t="s">
        <v>72</v>
      </c>
      <c r="G46" s="38"/>
      <c r="H46" s="39"/>
      <c r="I46" s="37" t="s">
        <v>75</v>
      </c>
      <c r="J46" s="38"/>
      <c r="K46" s="39"/>
      <c r="P46" s="29"/>
    </row>
    <row r="47" spans="2:16" ht="15" customHeight="1" thickBot="1" x14ac:dyDescent="0.3">
      <c r="B47" s="15" t="s">
        <v>29</v>
      </c>
      <c r="C47" s="37" t="s">
        <v>70</v>
      </c>
      <c r="D47" s="38"/>
      <c r="E47" s="39"/>
      <c r="F47" s="37" t="s">
        <v>73</v>
      </c>
      <c r="G47" s="38"/>
      <c r="H47" s="39"/>
      <c r="I47" s="37" t="s">
        <v>76</v>
      </c>
      <c r="J47" s="38"/>
      <c r="K47" s="39"/>
      <c r="P47" s="29"/>
    </row>
    <row r="48" spans="2:16" ht="15" customHeight="1" thickBot="1" x14ac:dyDescent="0.3">
      <c r="B48" s="15" t="s">
        <v>30</v>
      </c>
      <c r="C48" s="37" t="s">
        <v>71</v>
      </c>
      <c r="D48" s="38"/>
      <c r="E48" s="39"/>
      <c r="F48" s="37" t="s">
        <v>74</v>
      </c>
      <c r="G48" s="38"/>
      <c r="H48" s="39"/>
      <c r="I48" s="37" t="s">
        <v>77</v>
      </c>
      <c r="J48" s="38"/>
      <c r="K48" s="39"/>
      <c r="P48" s="29"/>
    </row>
    <row r="49" spans="2:16" ht="28.8" customHeight="1" thickBot="1" x14ac:dyDescent="0.3">
      <c r="P49" s="29"/>
    </row>
    <row r="50" spans="2:16" ht="30" customHeight="1" thickBot="1" x14ac:dyDescent="0.3">
      <c r="B50" s="10"/>
      <c r="C50" s="37" t="s">
        <v>24</v>
      </c>
      <c r="D50" s="38"/>
      <c r="E50" s="38"/>
      <c r="F50" s="39"/>
      <c r="G50" s="37" t="s">
        <v>25</v>
      </c>
      <c r="H50" s="38"/>
      <c r="I50" s="38"/>
      <c r="J50" s="39"/>
      <c r="K50" s="37" t="s">
        <v>26</v>
      </c>
      <c r="L50" s="38"/>
      <c r="M50" s="38"/>
      <c r="N50" s="39"/>
      <c r="P50" s="29"/>
    </row>
    <row r="51" spans="2:16" ht="41.4" customHeight="1" thickBot="1" x14ac:dyDescent="0.3">
      <c r="B51" s="35"/>
      <c r="C51" s="1" t="s">
        <v>79</v>
      </c>
      <c r="D51" s="55" t="s">
        <v>27</v>
      </c>
      <c r="E51" s="1" t="s">
        <v>80</v>
      </c>
      <c r="F51" s="55" t="s">
        <v>31</v>
      </c>
      <c r="G51" s="1" t="s">
        <v>79</v>
      </c>
      <c r="H51" s="55" t="s">
        <v>27</v>
      </c>
      <c r="I51" s="1" t="s">
        <v>80</v>
      </c>
      <c r="J51" s="55" t="s">
        <v>31</v>
      </c>
      <c r="K51" s="1" t="s">
        <v>79</v>
      </c>
      <c r="L51" s="55" t="s">
        <v>27</v>
      </c>
      <c r="M51" s="1" t="s">
        <v>80</v>
      </c>
      <c r="N51" s="55" t="s">
        <v>31</v>
      </c>
    </row>
    <row r="52" spans="2:16" ht="15" customHeight="1" thickBot="1" x14ac:dyDescent="0.3">
      <c r="B52" s="13" t="s">
        <v>2</v>
      </c>
      <c r="C52" s="33">
        <v>0.5</v>
      </c>
      <c r="D52" s="9">
        <v>0</v>
      </c>
      <c r="E52" s="36">
        <f>C52+D52/24/60</f>
        <v>0.5</v>
      </c>
      <c r="F52" s="14" t="s">
        <v>91</v>
      </c>
      <c r="G52" s="33">
        <v>0.5</v>
      </c>
      <c r="H52" s="9">
        <v>0</v>
      </c>
      <c r="I52" s="36">
        <f>G52+H52/24/60</f>
        <v>0.5</v>
      </c>
      <c r="J52" s="14" t="s">
        <v>91</v>
      </c>
      <c r="K52" s="33">
        <v>0.5</v>
      </c>
      <c r="L52" s="9">
        <v>0</v>
      </c>
      <c r="M52" s="36">
        <f t="shared" ref="M52:M58" si="9">K52+L52/60/24</f>
        <v>0.5</v>
      </c>
      <c r="N52" s="14" t="s">
        <v>91</v>
      </c>
    </row>
    <row r="53" spans="2:16" ht="15" customHeight="1" thickBot="1" x14ac:dyDescent="0.3">
      <c r="B53" s="13" t="s">
        <v>5</v>
      </c>
      <c r="C53" s="32">
        <v>0.65034722222222219</v>
      </c>
      <c r="D53" s="9">
        <v>10</v>
      </c>
      <c r="E53" s="36">
        <f t="shared" ref="E53:E58" si="10">C53+D53/24/60</f>
        <v>0.65729166666666661</v>
      </c>
      <c r="F53" s="14" t="s">
        <v>91</v>
      </c>
      <c r="G53" s="32">
        <v>0.50624999999999998</v>
      </c>
      <c r="H53" s="9">
        <v>30</v>
      </c>
      <c r="I53" s="36">
        <f t="shared" ref="I53:I59" si="11">G53+H53/24/60</f>
        <v>0.52708333333333335</v>
      </c>
      <c r="J53" s="14" t="s">
        <v>91</v>
      </c>
      <c r="K53" s="33">
        <v>0.58298611111111109</v>
      </c>
      <c r="L53" s="9">
        <v>10</v>
      </c>
      <c r="M53" s="36">
        <f t="shared" si="9"/>
        <v>0.58993055555555551</v>
      </c>
      <c r="N53" s="14" t="s">
        <v>91</v>
      </c>
    </row>
    <row r="54" spans="2:16" ht="15" customHeight="1" thickBot="1" x14ac:dyDescent="0.3">
      <c r="B54" s="13" t="s">
        <v>6</v>
      </c>
      <c r="C54" s="32">
        <v>0.50749999999999995</v>
      </c>
      <c r="D54" s="9">
        <v>60</v>
      </c>
      <c r="E54" s="36">
        <f t="shared" si="10"/>
        <v>0.54916666666666658</v>
      </c>
      <c r="F54" s="14" t="s">
        <v>90</v>
      </c>
      <c r="G54" s="32">
        <v>0.61479166666666674</v>
      </c>
      <c r="H54" s="9">
        <v>54</v>
      </c>
      <c r="I54" s="36">
        <f t="shared" si="11"/>
        <v>0.65229166666666671</v>
      </c>
      <c r="J54" s="14" t="s">
        <v>90</v>
      </c>
      <c r="K54" s="33">
        <v>0.60166666666666668</v>
      </c>
      <c r="L54" s="9">
        <v>20</v>
      </c>
      <c r="M54" s="36">
        <f t="shared" si="9"/>
        <v>0.61555555555555552</v>
      </c>
      <c r="N54" s="14" t="s">
        <v>90</v>
      </c>
    </row>
    <row r="55" spans="2:16" ht="15" customHeight="1" thickBot="1" x14ac:dyDescent="0.3">
      <c r="B55" s="13" t="s">
        <v>7</v>
      </c>
      <c r="C55" s="32">
        <v>0.60416666666666663</v>
      </c>
      <c r="D55" s="9">
        <v>30</v>
      </c>
      <c r="E55" s="36">
        <f t="shared" si="10"/>
        <v>0.625</v>
      </c>
      <c r="F55" s="14" t="s">
        <v>90</v>
      </c>
      <c r="G55" s="32">
        <v>0.58333333333333337</v>
      </c>
      <c r="H55" s="9">
        <v>30</v>
      </c>
      <c r="I55" s="36">
        <f t="shared" si="11"/>
        <v>0.60416666666666674</v>
      </c>
      <c r="J55" s="14" t="s">
        <v>90</v>
      </c>
      <c r="K55" s="33">
        <v>0.54166666666666663</v>
      </c>
      <c r="L55" s="9">
        <v>30</v>
      </c>
      <c r="M55" s="36">
        <f t="shared" si="9"/>
        <v>0.5625</v>
      </c>
      <c r="N55" s="14" t="s">
        <v>90</v>
      </c>
    </row>
    <row r="56" spans="2:16" ht="15" customHeight="1" thickBot="1" x14ac:dyDescent="0.3">
      <c r="B56" s="13" t="s">
        <v>8</v>
      </c>
      <c r="C56" s="32">
        <v>0.55395833333333333</v>
      </c>
      <c r="D56" s="9">
        <v>58.2</v>
      </c>
      <c r="E56" s="36">
        <f t="shared" si="10"/>
        <v>0.59437499999999999</v>
      </c>
      <c r="F56" s="14" t="s">
        <v>90</v>
      </c>
      <c r="G56" s="32">
        <v>0.65708333333333335</v>
      </c>
      <c r="H56" s="9">
        <v>30</v>
      </c>
      <c r="I56" s="36">
        <f t="shared" si="11"/>
        <v>0.67791666666666672</v>
      </c>
      <c r="J56" s="14" t="s">
        <v>90</v>
      </c>
      <c r="K56" s="33">
        <v>0.60166666666666668</v>
      </c>
      <c r="L56" s="9">
        <v>30</v>
      </c>
      <c r="M56" s="36">
        <f t="shared" si="9"/>
        <v>0.62250000000000005</v>
      </c>
      <c r="N56" s="14" t="s">
        <v>90</v>
      </c>
    </row>
    <row r="57" spans="2:16" ht="15" customHeight="1" thickBot="1" x14ac:dyDescent="0.3">
      <c r="B57" s="13" t="s">
        <v>9</v>
      </c>
      <c r="C57" s="32">
        <v>0.63052083333333331</v>
      </c>
      <c r="D57" s="9">
        <v>20</v>
      </c>
      <c r="E57" s="36">
        <f t="shared" si="10"/>
        <v>0.64440972222222215</v>
      </c>
      <c r="F57" s="14" t="s">
        <v>90</v>
      </c>
      <c r="G57" s="32">
        <v>0.53302083333333339</v>
      </c>
      <c r="H57" s="9">
        <v>60</v>
      </c>
      <c r="I57" s="36">
        <f t="shared" si="11"/>
        <v>0.57468750000000002</v>
      </c>
      <c r="J57" s="14" t="s">
        <v>90</v>
      </c>
      <c r="K57" s="33">
        <v>0.50989583333333333</v>
      </c>
      <c r="L57" s="9">
        <v>37.799999999999997</v>
      </c>
      <c r="M57" s="36">
        <f t="shared" si="9"/>
        <v>0.53614583333333332</v>
      </c>
      <c r="N57" s="14" t="s">
        <v>90</v>
      </c>
    </row>
    <row r="58" spans="2:16" ht="15" customHeight="1" thickBot="1" x14ac:dyDescent="0.3">
      <c r="B58" s="13" t="s">
        <v>10</v>
      </c>
      <c r="C58" s="32">
        <v>0.66145833333333337</v>
      </c>
      <c r="D58" s="9">
        <v>30</v>
      </c>
      <c r="E58" s="36">
        <f t="shared" si="10"/>
        <v>0.68229166666666674</v>
      </c>
      <c r="F58" s="14" t="s">
        <v>90</v>
      </c>
      <c r="G58" s="32">
        <v>0.68333333333333324</v>
      </c>
      <c r="H58" s="9">
        <v>30.3</v>
      </c>
      <c r="I58" s="36">
        <f t="shared" si="11"/>
        <v>0.70437499999999986</v>
      </c>
      <c r="J58" s="14" t="s">
        <v>90</v>
      </c>
      <c r="K58" s="33">
        <v>0.62791666666666668</v>
      </c>
      <c r="L58" s="9">
        <v>30</v>
      </c>
      <c r="M58" s="36">
        <f t="shared" si="9"/>
        <v>0.64875000000000005</v>
      </c>
      <c r="N58" s="14" t="s">
        <v>90</v>
      </c>
    </row>
    <row r="59" spans="2:16" ht="15" customHeight="1" thickBot="1" x14ac:dyDescent="0.3">
      <c r="B59" s="13" t="s">
        <v>3</v>
      </c>
      <c r="C59" s="32">
        <v>0.68624999999999992</v>
      </c>
      <c r="D59" s="9">
        <v>61.8</v>
      </c>
      <c r="E59" s="36">
        <f>C59+D59/24/60</f>
        <v>0.72916666666666663</v>
      </c>
      <c r="F59" s="14" t="s">
        <v>90</v>
      </c>
      <c r="G59" s="32">
        <v>0.70833333333333337</v>
      </c>
      <c r="H59" s="9">
        <v>30</v>
      </c>
      <c r="I59" s="36">
        <f t="shared" si="11"/>
        <v>0.72916666666666674</v>
      </c>
      <c r="J59" s="14" t="s">
        <v>90</v>
      </c>
      <c r="K59" s="33">
        <v>0.65270833333333333</v>
      </c>
      <c r="L59" s="9">
        <v>110.1</v>
      </c>
      <c r="M59" s="36">
        <f>K59+L59/60/24</f>
        <v>0.72916666666666663</v>
      </c>
      <c r="N59" s="14" t="s">
        <v>90</v>
      </c>
    </row>
    <row r="60" spans="2:16" ht="15" customHeight="1" thickBot="1" x14ac:dyDescent="0.3">
      <c r="B60" s="15" t="s">
        <v>28</v>
      </c>
      <c r="C60" s="37" t="s">
        <v>84</v>
      </c>
      <c r="D60" s="38"/>
      <c r="E60" s="38"/>
      <c r="F60" s="39"/>
      <c r="G60" s="37">
        <v>61.2</v>
      </c>
      <c r="H60" s="38"/>
      <c r="I60" s="38"/>
      <c r="J60" s="39"/>
      <c r="K60" s="37" t="s">
        <v>85</v>
      </c>
      <c r="L60" s="38"/>
      <c r="M60" s="38"/>
      <c r="N60" s="39"/>
    </row>
    <row r="61" spans="2:16" ht="15" customHeight="1" thickBot="1" x14ac:dyDescent="0.3">
      <c r="B61" s="15" t="s">
        <v>29</v>
      </c>
      <c r="C61" s="37" t="s">
        <v>86</v>
      </c>
      <c r="D61" s="38"/>
      <c r="E61" s="38"/>
      <c r="F61" s="39"/>
      <c r="G61" s="37" t="s">
        <v>87</v>
      </c>
      <c r="H61" s="38"/>
      <c r="I61" s="38"/>
      <c r="J61" s="39"/>
      <c r="K61" s="37" t="s">
        <v>88</v>
      </c>
      <c r="L61" s="38"/>
      <c r="M61" s="38"/>
      <c r="N61" s="39"/>
    </row>
    <row r="62" spans="2:16" ht="15" customHeight="1" thickBot="1" x14ac:dyDescent="0.3">
      <c r="B62" s="15" t="s">
        <v>30</v>
      </c>
      <c r="C62" s="37" t="s">
        <v>82</v>
      </c>
      <c r="D62" s="38"/>
      <c r="E62" s="38"/>
      <c r="F62" s="39"/>
      <c r="G62" s="37" t="s">
        <v>83</v>
      </c>
      <c r="H62" s="38"/>
      <c r="I62" s="38"/>
      <c r="J62" s="39"/>
      <c r="K62" s="37" t="s">
        <v>82</v>
      </c>
      <c r="L62" s="38"/>
      <c r="M62" s="38"/>
      <c r="N62" s="39"/>
    </row>
    <row r="63" spans="2:16" ht="15" customHeight="1" x14ac:dyDescent="0.25">
      <c r="B63" s="40" t="s">
        <v>32</v>
      </c>
      <c r="C63" s="42" t="s">
        <v>81</v>
      </c>
      <c r="D63" s="43"/>
      <c r="E63" s="43"/>
      <c r="F63" s="44"/>
      <c r="G63" s="42" t="s">
        <v>81</v>
      </c>
      <c r="H63" s="43"/>
      <c r="I63" s="43"/>
      <c r="J63" s="44"/>
      <c r="K63" s="42" t="s">
        <v>81</v>
      </c>
      <c r="L63" s="43"/>
      <c r="M63" s="43"/>
      <c r="N63" s="44"/>
    </row>
    <row r="64" spans="2:16" ht="15" customHeight="1" thickBot="1" x14ac:dyDescent="0.3">
      <c r="B64" s="41"/>
      <c r="C64" s="45"/>
      <c r="D64" s="46"/>
      <c r="E64" s="46"/>
      <c r="F64" s="47"/>
      <c r="G64" s="45"/>
      <c r="H64" s="46"/>
      <c r="I64" s="46"/>
      <c r="J64" s="47"/>
      <c r="K64" s="45"/>
      <c r="L64" s="46"/>
      <c r="M64" s="46"/>
      <c r="N64" s="4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</sheetData>
  <mergeCells count="38">
    <mergeCell ref="Q2:Q3"/>
    <mergeCell ref="R2:R3"/>
    <mergeCell ref="F23:F24"/>
    <mergeCell ref="D23:D24"/>
    <mergeCell ref="C23:C24"/>
    <mergeCell ref="C47:E47"/>
    <mergeCell ref="B20:C20"/>
    <mergeCell ref="B21:C21"/>
    <mergeCell ref="B23:B24"/>
    <mergeCell ref="B33:F33"/>
    <mergeCell ref="B34:F34"/>
    <mergeCell ref="C36:E36"/>
    <mergeCell ref="F36:H36"/>
    <mergeCell ref="I36:K36"/>
    <mergeCell ref="B63:B64"/>
    <mergeCell ref="C63:F64"/>
    <mergeCell ref="G63:J64"/>
    <mergeCell ref="K63:N64"/>
    <mergeCell ref="C62:F62"/>
    <mergeCell ref="G62:J62"/>
    <mergeCell ref="K62:N62"/>
    <mergeCell ref="K61:N61"/>
    <mergeCell ref="C50:F50"/>
    <mergeCell ref="G50:J50"/>
    <mergeCell ref="K50:N50"/>
    <mergeCell ref="C60:F60"/>
    <mergeCell ref="G60:J60"/>
    <mergeCell ref="K60:N60"/>
    <mergeCell ref="F47:H47"/>
    <mergeCell ref="C48:E48"/>
    <mergeCell ref="F48:H48"/>
    <mergeCell ref="C61:F61"/>
    <mergeCell ref="G61:J61"/>
    <mergeCell ref="I48:K48"/>
    <mergeCell ref="C46:E46"/>
    <mergeCell ref="F46:H46"/>
    <mergeCell ref="I46:K46"/>
    <mergeCell ref="I47:K47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C520-E669-4E9D-9293-D3FC7F269499}">
  <dimension ref="B2:H10"/>
  <sheetViews>
    <sheetView workbookViewId="0">
      <selection activeCell="B30" sqref="B30"/>
    </sheetView>
  </sheetViews>
  <sheetFormatPr defaultRowHeight="13.8" x14ac:dyDescent="0.25"/>
  <cols>
    <col min="5" max="6" width="8.88671875" style="16"/>
  </cols>
  <sheetData>
    <row r="2" spans="2:8" x14ac:dyDescent="0.25">
      <c r="C2" t="s">
        <v>46</v>
      </c>
      <c r="D2" t="s">
        <v>59</v>
      </c>
      <c r="E2" s="16" t="s">
        <v>60</v>
      </c>
      <c r="F2" s="16" t="s">
        <v>61</v>
      </c>
      <c r="G2" t="s">
        <v>62</v>
      </c>
    </row>
    <row r="3" spans="2:8" x14ac:dyDescent="0.25">
      <c r="B3">
        <v>0</v>
      </c>
      <c r="C3">
        <v>0</v>
      </c>
      <c r="D3">
        <f>C3/2000/24</f>
        <v>0</v>
      </c>
      <c r="E3" s="16">
        <v>12.5</v>
      </c>
      <c r="F3" s="16">
        <f>E3+H3</f>
        <v>12.5</v>
      </c>
      <c r="G3">
        <v>0</v>
      </c>
      <c r="H3">
        <f t="shared" ref="H3:H5" si="0">G3/24/60</f>
        <v>0</v>
      </c>
    </row>
    <row r="4" spans="2:8" x14ac:dyDescent="0.25">
      <c r="B4">
        <v>2</v>
      </c>
      <c r="C4">
        <v>360</v>
      </c>
      <c r="D4">
        <f t="shared" ref="D4:D10" si="1">C4/2000/24</f>
        <v>7.4999999999999997E-3</v>
      </c>
      <c r="E4" s="16">
        <f>F3+D4</f>
        <v>12.5075</v>
      </c>
      <c r="F4" s="16">
        <f t="shared" ref="F4:F10" si="2">E4+H4</f>
        <v>12.547916666666667</v>
      </c>
      <c r="G4">
        <v>58.2</v>
      </c>
      <c r="H4">
        <f t="shared" si="0"/>
        <v>4.041666666666667E-2</v>
      </c>
    </row>
    <row r="5" spans="2:8" x14ac:dyDescent="0.25">
      <c r="B5">
        <v>4</v>
      </c>
      <c r="C5">
        <v>230</v>
      </c>
      <c r="D5">
        <f t="shared" si="1"/>
        <v>4.7916666666666672E-3</v>
      </c>
      <c r="E5" s="16">
        <f t="shared" ref="E5:E10" si="3">F4+D5</f>
        <v>12.552708333333333</v>
      </c>
      <c r="F5" s="16">
        <f t="shared" si="2"/>
        <v>12.573541666666667</v>
      </c>
      <c r="G5">
        <v>30</v>
      </c>
      <c r="H5">
        <f t="shared" si="0"/>
        <v>2.0833333333333332E-2</v>
      </c>
    </row>
    <row r="6" spans="2:8" x14ac:dyDescent="0.25">
      <c r="B6">
        <v>3</v>
      </c>
      <c r="C6">
        <v>470</v>
      </c>
      <c r="D6">
        <f t="shared" si="1"/>
        <v>9.7916666666666655E-3</v>
      </c>
      <c r="E6" s="16">
        <f t="shared" si="3"/>
        <v>12.583333333333334</v>
      </c>
      <c r="F6" s="16">
        <f t="shared" si="2"/>
        <v>12.604166666666668</v>
      </c>
      <c r="G6">
        <v>30</v>
      </c>
      <c r="H6">
        <f>G6/24/60</f>
        <v>2.0833333333333332E-2</v>
      </c>
    </row>
    <row r="7" spans="2:8" x14ac:dyDescent="0.25">
      <c r="B7">
        <v>5</v>
      </c>
      <c r="C7">
        <v>265</v>
      </c>
      <c r="D7">
        <f t="shared" si="1"/>
        <v>5.5208333333333333E-3</v>
      </c>
      <c r="E7" s="16">
        <f t="shared" si="3"/>
        <v>12.609687500000001</v>
      </c>
      <c r="F7" s="16">
        <f t="shared" si="2"/>
        <v>12.623576388888891</v>
      </c>
      <c r="G7">
        <v>20</v>
      </c>
      <c r="H7">
        <f t="shared" ref="H7:H10" si="4">G7/24/60</f>
        <v>1.388888888888889E-2</v>
      </c>
    </row>
    <row r="8" spans="2:8" x14ac:dyDescent="0.25">
      <c r="B8">
        <v>1</v>
      </c>
      <c r="C8">
        <v>285</v>
      </c>
      <c r="D8">
        <f t="shared" si="1"/>
        <v>5.9374999999999992E-3</v>
      </c>
      <c r="E8" s="16">
        <f t="shared" si="3"/>
        <v>12.629513888888891</v>
      </c>
      <c r="F8" s="16">
        <f t="shared" si="2"/>
        <v>12.636458333333335</v>
      </c>
      <c r="G8">
        <v>10</v>
      </c>
      <c r="H8">
        <f t="shared" si="4"/>
        <v>6.9444444444444449E-3</v>
      </c>
    </row>
    <row r="9" spans="2:8" x14ac:dyDescent="0.25">
      <c r="B9">
        <v>6</v>
      </c>
      <c r="C9">
        <v>200</v>
      </c>
      <c r="D9">
        <f t="shared" si="1"/>
        <v>4.1666666666666666E-3</v>
      </c>
      <c r="E9" s="16">
        <f t="shared" si="3"/>
        <v>12.640625000000002</v>
      </c>
      <c r="F9" s="16">
        <f t="shared" si="2"/>
        <v>12.661458333333336</v>
      </c>
      <c r="G9">
        <v>30</v>
      </c>
      <c r="H9">
        <f t="shared" si="4"/>
        <v>2.0833333333333332E-2</v>
      </c>
    </row>
    <row r="10" spans="2:8" x14ac:dyDescent="0.25">
      <c r="B10">
        <v>7</v>
      </c>
      <c r="C10">
        <v>190</v>
      </c>
      <c r="D10">
        <f t="shared" si="1"/>
        <v>3.9583333333333337E-3</v>
      </c>
      <c r="E10" s="16">
        <f t="shared" si="3"/>
        <v>12.665416666666669</v>
      </c>
      <c r="F10" s="16">
        <f t="shared" si="2"/>
        <v>12.665416666666669</v>
      </c>
      <c r="H10">
        <f t="shared" si="4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7763-FDD5-4DE1-BFAA-9C22D393D7E4}">
  <dimension ref="B2:Y21"/>
  <sheetViews>
    <sheetView topLeftCell="B1" zoomScaleNormal="100" workbookViewId="0">
      <selection activeCell="H17" sqref="H17"/>
    </sheetView>
  </sheetViews>
  <sheetFormatPr defaultRowHeight="13.8" x14ac:dyDescent="0.25"/>
  <cols>
    <col min="1" max="1" width="8.88671875" style="28"/>
    <col min="2" max="2" width="8.88671875" style="27"/>
    <col min="3" max="4" width="8.88671875" style="28"/>
    <col min="5" max="6" width="8.88671875" style="29"/>
    <col min="7" max="7" width="8.88671875" style="28" customWidth="1"/>
    <col min="8" max="8" width="8.88671875" style="28"/>
    <col min="9" max="9" width="8.88671875" style="29"/>
    <col min="10" max="10" width="8.88671875" style="27"/>
    <col min="11" max="12" width="8.88671875" style="28"/>
    <col min="13" max="14" width="8.88671875" style="29"/>
    <col min="15" max="16" width="8.88671875" style="28"/>
    <col min="17" max="17" width="8.88671875" style="29"/>
    <col min="18" max="18" width="8.88671875" style="27"/>
    <col min="19" max="20" width="8.88671875" style="28"/>
    <col min="21" max="22" width="8.88671875" style="29"/>
    <col min="23" max="24" width="8.88671875" style="28"/>
    <col min="25" max="25" width="8.88671875" style="29"/>
    <col min="26" max="16384" width="8.88671875" style="28"/>
  </cols>
  <sheetData>
    <row r="2" spans="2:25" x14ac:dyDescent="0.25">
      <c r="B2" s="27" t="s">
        <v>63</v>
      </c>
      <c r="C2" s="28" t="s">
        <v>46</v>
      </c>
      <c r="D2" s="28" t="s">
        <v>67</v>
      </c>
      <c r="E2" s="29" t="s">
        <v>60</v>
      </c>
      <c r="F2" s="29" t="s">
        <v>61</v>
      </c>
      <c r="G2" s="28" t="s">
        <v>62</v>
      </c>
      <c r="H2" s="28" t="s">
        <v>68</v>
      </c>
      <c r="I2" s="29" t="s">
        <v>66</v>
      </c>
      <c r="J2" s="27" t="s">
        <v>64</v>
      </c>
      <c r="K2" s="28" t="s">
        <v>46</v>
      </c>
      <c r="L2" s="28" t="s">
        <v>67</v>
      </c>
      <c r="M2" s="29" t="s">
        <v>60</v>
      </c>
      <c r="N2" s="29" t="s">
        <v>61</v>
      </c>
      <c r="O2" s="28" t="s">
        <v>62</v>
      </c>
      <c r="P2" s="28" t="s">
        <v>68</v>
      </c>
      <c r="Q2" s="29" t="s">
        <v>89</v>
      </c>
      <c r="R2" s="27" t="s">
        <v>65</v>
      </c>
      <c r="S2" s="28" t="s">
        <v>46</v>
      </c>
      <c r="T2" s="28" t="s">
        <v>67</v>
      </c>
      <c r="U2" s="29" t="s">
        <v>60</v>
      </c>
      <c r="V2" s="29" t="s">
        <v>61</v>
      </c>
      <c r="W2" s="28" t="s">
        <v>62</v>
      </c>
      <c r="X2" s="28" t="s">
        <v>68</v>
      </c>
      <c r="Y2" s="29" t="s">
        <v>66</v>
      </c>
    </row>
    <row r="3" spans="2:25" x14ac:dyDescent="0.25">
      <c r="B3" s="27">
        <v>0</v>
      </c>
      <c r="C3" s="28">
        <v>0</v>
      </c>
      <c r="D3" s="28">
        <f>C3/2000/24</f>
        <v>0</v>
      </c>
      <c r="E3" s="29">
        <v>43221.5</v>
      </c>
      <c r="F3" s="29">
        <f>E3+I3+H3</f>
        <v>43221.5</v>
      </c>
      <c r="G3" s="28">
        <v>0</v>
      </c>
      <c r="H3" s="28">
        <f>G3/60/24</f>
        <v>0</v>
      </c>
      <c r="J3" s="27">
        <v>0</v>
      </c>
      <c r="K3" s="28">
        <v>0</v>
      </c>
      <c r="L3" s="28">
        <f>K3/2000/24</f>
        <v>0</v>
      </c>
      <c r="M3" s="29">
        <v>12.5</v>
      </c>
      <c r="N3" s="29">
        <f>M3+P3</f>
        <v>12.5</v>
      </c>
      <c r="O3" s="28">
        <v>0</v>
      </c>
      <c r="P3" s="28">
        <f>O3/60/24</f>
        <v>0</v>
      </c>
      <c r="R3" s="27">
        <v>0</v>
      </c>
      <c r="S3" s="28">
        <v>0</v>
      </c>
      <c r="T3" s="28">
        <f>S3/2000/24</f>
        <v>0</v>
      </c>
      <c r="U3" s="29">
        <v>12.5</v>
      </c>
      <c r="V3" s="29">
        <f>U3+X3+Y3</f>
        <v>12.5</v>
      </c>
      <c r="W3" s="28">
        <v>0</v>
      </c>
      <c r="X3" s="28">
        <f>W3/60/24</f>
        <v>0</v>
      </c>
    </row>
    <row r="4" spans="2:25" x14ac:dyDescent="0.25">
      <c r="B4" s="27">
        <v>2</v>
      </c>
      <c r="C4" s="28">
        <v>360</v>
      </c>
      <c r="D4" s="28">
        <f t="shared" ref="D4:D10" si="0">C4/2000/24</f>
        <v>7.4999999999999997E-3</v>
      </c>
      <c r="E4" s="29">
        <f>F3+D4</f>
        <v>43221.5075</v>
      </c>
      <c r="F4" s="29">
        <f t="shared" ref="F4:F9" si="1">E4+I4+H4</f>
        <v>43221.549166666664</v>
      </c>
      <c r="G4" s="28">
        <v>60</v>
      </c>
      <c r="H4" s="28">
        <f t="shared" ref="H4:H10" si="2">G4/60/24</f>
        <v>4.1666666666666664E-2</v>
      </c>
      <c r="J4" s="27">
        <v>1</v>
      </c>
      <c r="K4" s="28">
        <v>300</v>
      </c>
      <c r="L4" s="28">
        <f t="shared" ref="L4:L10" si="3">K4/2000/24</f>
        <v>6.2499999999999995E-3</v>
      </c>
      <c r="M4" s="29">
        <f>N3+L4</f>
        <v>12.50625</v>
      </c>
      <c r="N4" s="29">
        <f>M4+P4</f>
        <v>12.527083333333334</v>
      </c>
      <c r="O4" s="28">
        <v>30</v>
      </c>
      <c r="P4" s="28">
        <f t="shared" ref="P4:P10" si="4">O4/60/24</f>
        <v>2.0833333333333332E-2</v>
      </c>
      <c r="R4" s="27">
        <v>5</v>
      </c>
      <c r="S4" s="28">
        <v>475</v>
      </c>
      <c r="T4" s="28">
        <f t="shared" ref="T4:T10" si="5">S4/2000/24</f>
        <v>9.8958333333333329E-3</v>
      </c>
      <c r="U4" s="29">
        <f>V3+T4</f>
        <v>12.509895833333333</v>
      </c>
      <c r="V4" s="29">
        <f t="shared" ref="V4:V9" si="6">U4+X4+Y4</f>
        <v>12.536145833333332</v>
      </c>
      <c r="W4" s="28">
        <v>37.799999999999997</v>
      </c>
      <c r="X4" s="28">
        <f t="shared" ref="X4:X10" si="7">W4/60/24</f>
        <v>2.6249999999999999E-2</v>
      </c>
    </row>
    <row r="5" spans="2:25" x14ac:dyDescent="0.25">
      <c r="B5" s="27">
        <v>4</v>
      </c>
      <c r="C5" s="28">
        <v>230</v>
      </c>
      <c r="D5" s="28">
        <f t="shared" si="0"/>
        <v>4.7916666666666672E-3</v>
      </c>
      <c r="E5" s="29">
        <f t="shared" ref="E5:E10" si="8">F4+D5</f>
        <v>43221.55395833333</v>
      </c>
      <c r="F5" s="29">
        <f t="shared" si="1"/>
        <v>43221.594374999993</v>
      </c>
      <c r="G5" s="28">
        <v>58.2</v>
      </c>
      <c r="H5" s="28">
        <f t="shared" si="2"/>
        <v>4.041666666666667E-2</v>
      </c>
      <c r="J5" s="27">
        <v>5</v>
      </c>
      <c r="K5" s="28">
        <v>285</v>
      </c>
      <c r="L5" s="28">
        <f>K5/2000/24</f>
        <v>5.9374999999999992E-3</v>
      </c>
      <c r="M5" s="29">
        <f t="shared" ref="M5:M10" si="9">N4+L5</f>
        <v>12.533020833333333</v>
      </c>
      <c r="N5" s="29">
        <f t="shared" ref="N5:N10" si="10">M5+P5</f>
        <v>12.5746875</v>
      </c>
      <c r="O5" s="28">
        <v>60</v>
      </c>
      <c r="P5" s="28">
        <f t="shared" si="4"/>
        <v>4.1666666666666664E-2</v>
      </c>
      <c r="R5" s="27">
        <v>3</v>
      </c>
      <c r="S5" s="28">
        <v>265</v>
      </c>
      <c r="T5" s="28">
        <f t="shared" si="5"/>
        <v>5.5208333333333333E-3</v>
      </c>
      <c r="U5" s="29">
        <f t="shared" ref="U5:U10" si="11">V4+T5</f>
        <v>12.541666666666666</v>
      </c>
      <c r="V5" s="29">
        <f t="shared" si="6"/>
        <v>12.5625</v>
      </c>
      <c r="W5" s="28">
        <v>30</v>
      </c>
      <c r="X5" s="28">
        <f t="shared" si="7"/>
        <v>2.0833333333333332E-2</v>
      </c>
    </row>
    <row r="6" spans="2:25" x14ac:dyDescent="0.25">
      <c r="B6" s="27">
        <v>3</v>
      </c>
      <c r="C6" s="28">
        <v>470</v>
      </c>
      <c r="D6" s="28">
        <f t="shared" si="0"/>
        <v>9.7916666666666655E-3</v>
      </c>
      <c r="E6" s="29">
        <f t="shared" si="8"/>
        <v>43221.604166666657</v>
      </c>
      <c r="F6" s="29">
        <f t="shared" si="1"/>
        <v>43221.624999999993</v>
      </c>
      <c r="G6" s="28">
        <v>30</v>
      </c>
      <c r="H6" s="28">
        <f t="shared" si="2"/>
        <v>2.0833333333333332E-2</v>
      </c>
      <c r="J6" s="27">
        <v>3</v>
      </c>
      <c r="K6" s="28">
        <v>265</v>
      </c>
      <c r="L6" s="28">
        <f t="shared" si="3"/>
        <v>5.5208333333333333E-3</v>
      </c>
      <c r="M6" s="29">
        <v>0.58333333333333337</v>
      </c>
      <c r="N6" s="29">
        <f t="shared" si="10"/>
        <v>0.60416666666666674</v>
      </c>
      <c r="O6" s="28">
        <v>30</v>
      </c>
      <c r="P6" s="28">
        <f t="shared" si="4"/>
        <v>2.0833333333333332E-2</v>
      </c>
      <c r="R6" s="27">
        <v>1</v>
      </c>
      <c r="S6" s="28">
        <v>270</v>
      </c>
      <c r="T6" s="28">
        <f t="shared" si="5"/>
        <v>5.6250000000000007E-3</v>
      </c>
      <c r="U6" s="29">
        <f t="shared" si="11"/>
        <v>12.568125</v>
      </c>
      <c r="V6" s="29">
        <f t="shared" si="6"/>
        <v>12.575069444444445</v>
      </c>
      <c r="W6" s="28">
        <v>10</v>
      </c>
      <c r="X6" s="28">
        <f t="shared" si="7"/>
        <v>6.9444444444444441E-3</v>
      </c>
    </row>
    <row r="7" spans="2:25" x14ac:dyDescent="0.25">
      <c r="B7" s="27">
        <v>5</v>
      </c>
      <c r="C7" s="28">
        <v>265</v>
      </c>
      <c r="D7" s="28">
        <f t="shared" si="0"/>
        <v>5.5208333333333333E-3</v>
      </c>
      <c r="E7" s="29">
        <f t="shared" si="8"/>
        <v>43221.630520833329</v>
      </c>
      <c r="F7" s="29">
        <f t="shared" si="1"/>
        <v>43221.644409722219</v>
      </c>
      <c r="G7" s="28">
        <v>20</v>
      </c>
      <c r="H7" s="28">
        <f t="shared" si="2"/>
        <v>1.3888888888888888E-2</v>
      </c>
      <c r="J7" s="27">
        <v>2</v>
      </c>
      <c r="K7" s="28">
        <v>510</v>
      </c>
      <c r="L7" s="28">
        <f t="shared" si="3"/>
        <v>1.0625000000000001E-2</v>
      </c>
      <c r="M7" s="29">
        <f t="shared" si="9"/>
        <v>0.61479166666666674</v>
      </c>
      <c r="N7" s="29">
        <f t="shared" si="10"/>
        <v>0.65229166666666671</v>
      </c>
      <c r="O7" s="28">
        <v>54</v>
      </c>
      <c r="P7" s="28">
        <f t="shared" si="4"/>
        <v>3.7499999999999999E-2</v>
      </c>
      <c r="R7" s="27">
        <v>2</v>
      </c>
      <c r="S7" s="28">
        <v>380</v>
      </c>
      <c r="T7" s="28">
        <f t="shared" si="5"/>
        <v>7.9166666666666673E-3</v>
      </c>
      <c r="U7" s="29">
        <f t="shared" si="11"/>
        <v>12.582986111111111</v>
      </c>
      <c r="V7" s="29">
        <f t="shared" si="6"/>
        <v>12.596875000000001</v>
      </c>
      <c r="W7" s="28">
        <v>20</v>
      </c>
      <c r="X7" s="28">
        <f t="shared" si="7"/>
        <v>1.3888888888888888E-2</v>
      </c>
    </row>
    <row r="8" spans="2:25" x14ac:dyDescent="0.25">
      <c r="B8" s="27">
        <v>1</v>
      </c>
      <c r="C8" s="28">
        <v>285</v>
      </c>
      <c r="D8" s="28">
        <f t="shared" si="0"/>
        <v>5.9374999999999992E-3</v>
      </c>
      <c r="E8" s="29">
        <f t="shared" si="8"/>
        <v>43221.650347222218</v>
      </c>
      <c r="F8" s="29">
        <f t="shared" si="1"/>
        <v>43221.657291666663</v>
      </c>
      <c r="G8" s="28">
        <v>10</v>
      </c>
      <c r="H8" s="28">
        <f t="shared" si="2"/>
        <v>6.9444444444444441E-3</v>
      </c>
      <c r="J8" s="27">
        <v>4</v>
      </c>
      <c r="K8" s="28">
        <v>230</v>
      </c>
      <c r="L8" s="28">
        <f t="shared" si="3"/>
        <v>4.7916666666666672E-3</v>
      </c>
      <c r="M8" s="29">
        <f>N7+L8</f>
        <v>0.65708333333333335</v>
      </c>
      <c r="N8" s="29">
        <f t="shared" si="10"/>
        <v>0.67791666666666672</v>
      </c>
      <c r="O8" s="28">
        <v>30</v>
      </c>
      <c r="P8" s="28">
        <f t="shared" si="4"/>
        <v>2.0833333333333332E-2</v>
      </c>
      <c r="R8" s="27">
        <v>4</v>
      </c>
      <c r="S8" s="28">
        <v>230</v>
      </c>
      <c r="T8" s="28">
        <f t="shared" si="5"/>
        <v>4.7916666666666672E-3</v>
      </c>
      <c r="U8" s="29">
        <f t="shared" si="11"/>
        <v>12.601666666666667</v>
      </c>
      <c r="V8" s="29">
        <f t="shared" si="6"/>
        <v>12.6225</v>
      </c>
      <c r="W8" s="28">
        <v>30</v>
      </c>
      <c r="X8" s="28">
        <f t="shared" si="7"/>
        <v>2.0833333333333332E-2</v>
      </c>
    </row>
    <row r="9" spans="2:25" x14ac:dyDescent="0.25">
      <c r="B9" s="27">
        <v>6</v>
      </c>
      <c r="C9" s="28">
        <v>200</v>
      </c>
      <c r="D9" s="28">
        <f t="shared" si="0"/>
        <v>4.1666666666666666E-3</v>
      </c>
      <c r="E9" s="29">
        <f t="shared" si="8"/>
        <v>43221.661458333328</v>
      </c>
      <c r="F9" s="29">
        <f t="shared" si="1"/>
        <v>43221.682291666664</v>
      </c>
      <c r="G9" s="28">
        <v>30</v>
      </c>
      <c r="H9" s="28">
        <f t="shared" si="2"/>
        <v>2.0833333333333332E-2</v>
      </c>
      <c r="J9" s="27">
        <v>6</v>
      </c>
      <c r="K9" s="28">
        <v>260</v>
      </c>
      <c r="L9" s="28">
        <f t="shared" si="3"/>
        <v>5.4166666666666669E-3</v>
      </c>
      <c r="M9" s="29">
        <f t="shared" si="9"/>
        <v>0.68333333333333335</v>
      </c>
      <c r="N9" s="29">
        <f t="shared" si="10"/>
        <v>0.70437499999999997</v>
      </c>
      <c r="O9" s="28">
        <v>30.3</v>
      </c>
      <c r="P9" s="28">
        <f t="shared" si="4"/>
        <v>2.1041666666666667E-2</v>
      </c>
      <c r="R9" s="27">
        <v>6</v>
      </c>
      <c r="S9" s="28">
        <v>260</v>
      </c>
      <c r="T9" s="28">
        <f t="shared" si="5"/>
        <v>5.4166666666666669E-3</v>
      </c>
      <c r="U9" s="29">
        <f t="shared" si="11"/>
        <v>12.627916666666668</v>
      </c>
      <c r="V9" s="29">
        <f t="shared" si="6"/>
        <v>12.648750000000001</v>
      </c>
      <c r="W9" s="28">
        <v>30</v>
      </c>
      <c r="X9" s="28">
        <f t="shared" si="7"/>
        <v>2.0833333333333332E-2</v>
      </c>
    </row>
    <row r="10" spans="2:25" x14ac:dyDescent="0.25">
      <c r="B10" s="27">
        <v>7</v>
      </c>
      <c r="C10" s="28">
        <v>190</v>
      </c>
      <c r="D10" s="28">
        <f t="shared" si="0"/>
        <v>3.9583333333333337E-3</v>
      </c>
      <c r="E10" s="29">
        <f t="shared" si="8"/>
        <v>43221.686249999999</v>
      </c>
      <c r="F10" s="29">
        <v>0.72916666666666663</v>
      </c>
      <c r="G10" s="28">
        <v>61.8</v>
      </c>
      <c r="H10" s="28">
        <f t="shared" si="2"/>
        <v>4.2916666666666665E-2</v>
      </c>
      <c r="J10" s="27">
        <v>7</v>
      </c>
      <c r="K10" s="28">
        <v>190</v>
      </c>
      <c r="L10" s="28">
        <f t="shared" si="3"/>
        <v>3.9583333333333337E-3</v>
      </c>
      <c r="M10" s="29">
        <f t="shared" si="9"/>
        <v>0.70833333333333326</v>
      </c>
      <c r="N10" s="29">
        <f t="shared" si="10"/>
        <v>0.72916666666666663</v>
      </c>
      <c r="O10" s="28">
        <v>30</v>
      </c>
      <c r="P10" s="28">
        <f t="shared" si="4"/>
        <v>2.0833333333333332E-2</v>
      </c>
      <c r="R10" s="27">
        <v>7</v>
      </c>
      <c r="S10" s="28">
        <v>190</v>
      </c>
      <c r="T10" s="28">
        <f t="shared" si="5"/>
        <v>3.9583333333333337E-3</v>
      </c>
      <c r="U10" s="29">
        <f t="shared" si="11"/>
        <v>12.652708333333335</v>
      </c>
      <c r="V10" s="29">
        <v>0.72916666666666663</v>
      </c>
      <c r="W10" s="28">
        <v>110.1</v>
      </c>
      <c r="X10" s="28">
        <f t="shared" si="7"/>
        <v>7.6458333333333336E-2</v>
      </c>
    </row>
    <row r="11" spans="2:25" x14ac:dyDescent="0.25">
      <c r="C11" s="28">
        <f>SUM(C3:C10)/2000*60</f>
        <v>60</v>
      </c>
      <c r="K11" s="28">
        <f>SUM(K3:K10)/2000*60</f>
        <v>61.2</v>
      </c>
      <c r="S11" s="28">
        <f>SUM(S3:S10)/2000*60</f>
        <v>62.099999999999994</v>
      </c>
    </row>
    <row r="12" spans="2:25" x14ac:dyDescent="0.25">
      <c r="C12" s="28">
        <f>C11+K11+S11</f>
        <v>183.3</v>
      </c>
      <c r="G12" s="29"/>
    </row>
    <row r="13" spans="2:25" x14ac:dyDescent="0.25">
      <c r="L13" s="29"/>
    </row>
    <row r="15" spans="2:25" x14ac:dyDescent="0.25">
      <c r="K15" s="30"/>
    </row>
    <row r="16" spans="2:25" x14ac:dyDescent="0.25">
      <c r="H16" s="30">
        <f>330*3-C11-K11-S11-H17</f>
        <v>806.69999999999993</v>
      </c>
      <c r="I16" s="29">
        <f>I9+Q8+Q7</f>
        <v>0</v>
      </c>
    </row>
    <row r="17" spans="8:8" x14ac:dyDescent="0.25">
      <c r="H17" s="30">
        <f>I16*60*24</f>
        <v>0</v>
      </c>
    </row>
    <row r="21" spans="8:8" x14ac:dyDescent="0.25">
      <c r="H21" s="2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F1CA-5254-4C3F-8135-FC88C9FC203E}">
  <dimension ref="K2:N41"/>
  <sheetViews>
    <sheetView topLeftCell="A15" workbookViewId="0">
      <selection activeCell="D49" sqref="D49"/>
    </sheetView>
  </sheetViews>
  <sheetFormatPr defaultRowHeight="13.8" x14ac:dyDescent="0.25"/>
  <sheetData>
    <row r="2" spans="11:14" ht="14.4" thickBot="1" x14ac:dyDescent="0.3"/>
    <row r="3" spans="11:14" ht="14.4" thickBot="1" x14ac:dyDescent="0.3">
      <c r="K3" s="35"/>
      <c r="L3" s="49" t="s">
        <v>24</v>
      </c>
      <c r="M3" s="49"/>
      <c r="N3" s="49"/>
    </row>
    <row r="4" spans="11:14" ht="43.8" thickBot="1" x14ac:dyDescent="0.3">
      <c r="K4" s="35"/>
      <c r="L4" s="1" t="s">
        <v>79</v>
      </c>
      <c r="M4" s="55" t="s">
        <v>78</v>
      </c>
      <c r="N4" s="1" t="s">
        <v>80</v>
      </c>
    </row>
    <row r="5" spans="11:14" ht="14.4" thickBot="1" x14ac:dyDescent="0.3">
      <c r="K5" s="1" t="s">
        <v>2</v>
      </c>
      <c r="L5" s="56">
        <v>0.5</v>
      </c>
      <c r="M5" s="35">
        <v>0</v>
      </c>
      <c r="N5" s="56">
        <f>L5+M5/24/60</f>
        <v>0.5</v>
      </c>
    </row>
    <row r="6" spans="11:14" ht="22.2" thickBot="1" x14ac:dyDescent="0.3">
      <c r="K6" s="1" t="s">
        <v>5</v>
      </c>
      <c r="L6" s="57">
        <v>0.65034722222222219</v>
      </c>
      <c r="M6" s="35">
        <v>10</v>
      </c>
      <c r="N6" s="56">
        <f t="shared" ref="N6:N11" si="0">L6+M6/24/60</f>
        <v>0.65729166666666661</v>
      </c>
    </row>
    <row r="7" spans="11:14" ht="14.4" thickBot="1" x14ac:dyDescent="0.3">
      <c r="K7" s="1" t="s">
        <v>6</v>
      </c>
      <c r="L7" s="57">
        <v>0.50749999999999995</v>
      </c>
      <c r="M7" s="35">
        <v>60</v>
      </c>
      <c r="N7" s="56">
        <f t="shared" si="0"/>
        <v>0.54916666666666658</v>
      </c>
    </row>
    <row r="8" spans="11:14" ht="14.4" thickBot="1" x14ac:dyDescent="0.3">
      <c r="K8" s="1" t="s">
        <v>7</v>
      </c>
      <c r="L8" s="57">
        <v>0.60416666666666663</v>
      </c>
      <c r="M8" s="35">
        <v>30</v>
      </c>
      <c r="N8" s="56">
        <f t="shared" si="0"/>
        <v>0.625</v>
      </c>
    </row>
    <row r="9" spans="11:14" ht="22.2" thickBot="1" x14ac:dyDescent="0.3">
      <c r="K9" s="1" t="s">
        <v>8</v>
      </c>
      <c r="L9" s="57">
        <v>0.55395833333333333</v>
      </c>
      <c r="M9" s="35">
        <v>58.2</v>
      </c>
      <c r="N9" s="56">
        <f t="shared" si="0"/>
        <v>0.59437499999999999</v>
      </c>
    </row>
    <row r="10" spans="11:14" ht="14.4" thickBot="1" x14ac:dyDescent="0.3">
      <c r="K10" s="1" t="s">
        <v>9</v>
      </c>
      <c r="L10" s="57">
        <v>0.63052083333333331</v>
      </c>
      <c r="M10" s="35">
        <v>20</v>
      </c>
      <c r="N10" s="56">
        <f t="shared" si="0"/>
        <v>0.64440972222222215</v>
      </c>
    </row>
    <row r="11" spans="11:14" ht="14.4" thickBot="1" x14ac:dyDescent="0.3">
      <c r="K11" s="1" t="s">
        <v>10</v>
      </c>
      <c r="L11" s="57">
        <v>0.66145833333333337</v>
      </c>
      <c r="M11" s="35">
        <v>30</v>
      </c>
      <c r="N11" s="56">
        <f t="shared" si="0"/>
        <v>0.68229166666666674</v>
      </c>
    </row>
    <row r="12" spans="11:14" ht="14.4" thickBot="1" x14ac:dyDescent="0.3">
      <c r="K12" s="1" t="s">
        <v>3</v>
      </c>
      <c r="L12" s="57">
        <v>0.68624999999999992</v>
      </c>
      <c r="M12" s="35">
        <v>61.8</v>
      </c>
      <c r="N12" s="56">
        <f>L12+M12/24/60</f>
        <v>0.72916666666666663</v>
      </c>
    </row>
    <row r="13" spans="11:14" ht="22.2" thickBot="1" x14ac:dyDescent="0.3">
      <c r="K13" s="35" t="s">
        <v>28</v>
      </c>
      <c r="L13" s="49" t="s">
        <v>69</v>
      </c>
      <c r="M13" s="49"/>
      <c r="N13" s="49"/>
    </row>
    <row r="14" spans="11:14" ht="22.2" thickBot="1" x14ac:dyDescent="0.3">
      <c r="K14" s="35" t="s">
        <v>29</v>
      </c>
      <c r="L14" s="49" t="s">
        <v>70</v>
      </c>
      <c r="M14" s="49"/>
      <c r="N14" s="49"/>
    </row>
    <row r="15" spans="11:14" ht="22.2" thickBot="1" x14ac:dyDescent="0.3">
      <c r="K15" s="35" t="s">
        <v>30</v>
      </c>
      <c r="L15" s="49" t="s">
        <v>71</v>
      </c>
      <c r="M15" s="49"/>
      <c r="N15" s="49"/>
    </row>
    <row r="16" spans="11:14" ht="14.4" thickBot="1" x14ac:dyDescent="0.3">
      <c r="K16" s="58"/>
      <c r="L16" s="49" t="s">
        <v>25</v>
      </c>
      <c r="M16" s="49"/>
      <c r="N16" s="49"/>
    </row>
    <row r="17" spans="11:14" ht="43.8" thickBot="1" x14ac:dyDescent="0.3">
      <c r="K17" s="58"/>
      <c r="L17" s="1" t="s">
        <v>79</v>
      </c>
      <c r="M17" s="55" t="s">
        <v>27</v>
      </c>
      <c r="N17" s="1" t="s">
        <v>80</v>
      </c>
    </row>
    <row r="18" spans="11:14" ht="14.4" thickBot="1" x14ac:dyDescent="0.3">
      <c r="K18" s="1" t="s">
        <v>2</v>
      </c>
      <c r="L18" s="56">
        <v>0.5</v>
      </c>
      <c r="M18" s="35">
        <v>0</v>
      </c>
      <c r="N18" s="56">
        <f>L18+M18/24/60</f>
        <v>0.5</v>
      </c>
    </row>
    <row r="19" spans="11:14" ht="22.2" thickBot="1" x14ac:dyDescent="0.3">
      <c r="K19" s="1" t="s">
        <v>5</v>
      </c>
      <c r="L19" s="57">
        <v>0.50624999999999998</v>
      </c>
      <c r="M19" s="35">
        <v>30</v>
      </c>
      <c r="N19" s="56">
        <f t="shared" ref="N19:N25" si="1">L19+M19/24/60</f>
        <v>0.52708333333333335</v>
      </c>
    </row>
    <row r="20" spans="11:14" ht="14.4" thickBot="1" x14ac:dyDescent="0.3">
      <c r="K20" s="1" t="s">
        <v>6</v>
      </c>
      <c r="L20" s="57">
        <v>0.61479166666666674</v>
      </c>
      <c r="M20" s="35">
        <v>54</v>
      </c>
      <c r="N20" s="56">
        <f t="shared" si="1"/>
        <v>0.65229166666666671</v>
      </c>
    </row>
    <row r="21" spans="11:14" ht="14.4" thickBot="1" x14ac:dyDescent="0.3">
      <c r="K21" s="1" t="s">
        <v>7</v>
      </c>
      <c r="L21" s="57">
        <v>0.58333333333333337</v>
      </c>
      <c r="M21" s="35">
        <v>30</v>
      </c>
      <c r="N21" s="56">
        <f t="shared" si="1"/>
        <v>0.60416666666666674</v>
      </c>
    </row>
    <row r="22" spans="11:14" ht="22.2" thickBot="1" x14ac:dyDescent="0.3">
      <c r="K22" s="1" t="s">
        <v>8</v>
      </c>
      <c r="L22" s="57">
        <v>0.65708333333333335</v>
      </c>
      <c r="M22" s="35">
        <v>30</v>
      </c>
      <c r="N22" s="56">
        <f t="shared" si="1"/>
        <v>0.67791666666666672</v>
      </c>
    </row>
    <row r="23" spans="11:14" ht="14.4" thickBot="1" x14ac:dyDescent="0.3">
      <c r="K23" s="1" t="s">
        <v>9</v>
      </c>
      <c r="L23" s="57">
        <v>0.53302083333333339</v>
      </c>
      <c r="M23" s="35">
        <v>60</v>
      </c>
      <c r="N23" s="56">
        <f t="shared" si="1"/>
        <v>0.57468750000000002</v>
      </c>
    </row>
    <row r="24" spans="11:14" ht="14.4" thickBot="1" x14ac:dyDescent="0.3">
      <c r="K24" s="1" t="s">
        <v>10</v>
      </c>
      <c r="L24" s="57">
        <v>0.68333333333333324</v>
      </c>
      <c r="M24" s="35">
        <v>30.3</v>
      </c>
      <c r="N24" s="56">
        <f t="shared" si="1"/>
        <v>0.70437499999999986</v>
      </c>
    </row>
    <row r="25" spans="11:14" ht="14.4" thickBot="1" x14ac:dyDescent="0.3">
      <c r="K25" s="1" t="s">
        <v>3</v>
      </c>
      <c r="L25" s="57">
        <v>0.70833333333333337</v>
      </c>
      <c r="M25" s="35">
        <v>30</v>
      </c>
      <c r="N25" s="56">
        <f t="shared" si="1"/>
        <v>0.72916666666666674</v>
      </c>
    </row>
    <row r="26" spans="11:14" ht="22.2" thickBot="1" x14ac:dyDescent="0.3">
      <c r="K26" s="35" t="s">
        <v>28</v>
      </c>
      <c r="L26" s="49" t="s">
        <v>72</v>
      </c>
      <c r="M26" s="49"/>
      <c r="N26" s="49"/>
    </row>
    <row r="27" spans="11:14" ht="22.2" thickBot="1" x14ac:dyDescent="0.3">
      <c r="K27" s="35" t="s">
        <v>29</v>
      </c>
      <c r="L27" s="49" t="s">
        <v>73</v>
      </c>
      <c r="M27" s="49"/>
      <c r="N27" s="49"/>
    </row>
    <row r="28" spans="11:14" ht="22.2" thickBot="1" x14ac:dyDescent="0.3">
      <c r="K28" s="35" t="s">
        <v>30</v>
      </c>
      <c r="L28" s="49" t="s">
        <v>74</v>
      </c>
      <c r="M28" s="49"/>
      <c r="N28" s="49"/>
    </row>
    <row r="29" spans="11:14" ht="14.4" thickBot="1" x14ac:dyDescent="0.3">
      <c r="K29" s="58"/>
      <c r="L29" s="49" t="s">
        <v>26</v>
      </c>
      <c r="M29" s="49"/>
      <c r="N29" s="49"/>
    </row>
    <row r="30" spans="11:14" ht="43.8" thickBot="1" x14ac:dyDescent="0.3">
      <c r="K30" s="58"/>
      <c r="L30" s="1" t="s">
        <v>79</v>
      </c>
      <c r="M30" s="55" t="s">
        <v>27</v>
      </c>
      <c r="N30" s="1" t="s">
        <v>80</v>
      </c>
    </row>
    <row r="31" spans="11:14" ht="14.4" thickBot="1" x14ac:dyDescent="0.3">
      <c r="K31" s="1" t="s">
        <v>2</v>
      </c>
      <c r="L31" s="56">
        <v>0.5</v>
      </c>
      <c r="M31" s="35">
        <v>0</v>
      </c>
      <c r="N31" s="56">
        <f t="shared" ref="N31:N37" si="2">L31+M31/60/24</f>
        <v>0.5</v>
      </c>
    </row>
    <row r="32" spans="11:14" ht="22.2" thickBot="1" x14ac:dyDescent="0.3">
      <c r="K32" s="1" t="s">
        <v>5</v>
      </c>
      <c r="L32" s="56">
        <v>0.58298611111111109</v>
      </c>
      <c r="M32" s="35">
        <v>10</v>
      </c>
      <c r="N32" s="56">
        <f t="shared" si="2"/>
        <v>0.58993055555555551</v>
      </c>
    </row>
    <row r="33" spans="11:14" ht="14.4" thickBot="1" x14ac:dyDescent="0.3">
      <c r="K33" s="1" t="s">
        <v>6</v>
      </c>
      <c r="L33" s="56">
        <v>0.60166666666666668</v>
      </c>
      <c r="M33" s="35">
        <v>20</v>
      </c>
      <c r="N33" s="56">
        <f t="shared" si="2"/>
        <v>0.61555555555555552</v>
      </c>
    </row>
    <row r="34" spans="11:14" ht="14.4" thickBot="1" x14ac:dyDescent="0.3">
      <c r="K34" s="1" t="s">
        <v>7</v>
      </c>
      <c r="L34" s="56">
        <v>0.54166666666666663</v>
      </c>
      <c r="M34" s="35">
        <v>30</v>
      </c>
      <c r="N34" s="56">
        <f t="shared" si="2"/>
        <v>0.5625</v>
      </c>
    </row>
    <row r="35" spans="11:14" ht="22.2" thickBot="1" x14ac:dyDescent="0.3">
      <c r="K35" s="1" t="s">
        <v>8</v>
      </c>
      <c r="L35" s="56">
        <v>0.60166666666666668</v>
      </c>
      <c r="M35" s="35">
        <v>30</v>
      </c>
      <c r="N35" s="56">
        <f t="shared" si="2"/>
        <v>0.62250000000000005</v>
      </c>
    </row>
    <row r="36" spans="11:14" ht="14.4" thickBot="1" x14ac:dyDescent="0.3">
      <c r="K36" s="1" t="s">
        <v>9</v>
      </c>
      <c r="L36" s="56">
        <v>0.50989583333333333</v>
      </c>
      <c r="M36" s="35">
        <v>37.799999999999997</v>
      </c>
      <c r="N36" s="56">
        <f t="shared" si="2"/>
        <v>0.53614583333333332</v>
      </c>
    </row>
    <row r="37" spans="11:14" ht="14.4" thickBot="1" x14ac:dyDescent="0.3">
      <c r="K37" s="1" t="s">
        <v>10</v>
      </c>
      <c r="L37" s="56">
        <v>0.62791666666666668</v>
      </c>
      <c r="M37" s="35">
        <v>30</v>
      </c>
      <c r="N37" s="56">
        <f t="shared" si="2"/>
        <v>0.64875000000000005</v>
      </c>
    </row>
    <row r="38" spans="11:14" ht="14.4" thickBot="1" x14ac:dyDescent="0.3">
      <c r="K38" s="1" t="s">
        <v>3</v>
      </c>
      <c r="L38" s="56">
        <v>0.65270833333333333</v>
      </c>
      <c r="M38" s="35">
        <v>110.1</v>
      </c>
      <c r="N38" s="56">
        <f>L38+M38/60/24</f>
        <v>0.72916666666666663</v>
      </c>
    </row>
    <row r="39" spans="11:14" ht="22.2" thickBot="1" x14ac:dyDescent="0.3">
      <c r="K39" s="35" t="s">
        <v>28</v>
      </c>
      <c r="L39" s="49" t="s">
        <v>75</v>
      </c>
      <c r="M39" s="49"/>
      <c r="N39" s="49"/>
    </row>
    <row r="40" spans="11:14" ht="22.2" thickBot="1" x14ac:dyDescent="0.3">
      <c r="K40" s="35" t="s">
        <v>29</v>
      </c>
      <c r="L40" s="49" t="s">
        <v>76</v>
      </c>
      <c r="M40" s="49"/>
      <c r="N40" s="49"/>
    </row>
    <row r="41" spans="11:14" ht="22.2" thickBot="1" x14ac:dyDescent="0.3">
      <c r="K41" s="35" t="s">
        <v>30</v>
      </c>
      <c r="L41" s="49" t="s">
        <v>77</v>
      </c>
      <c r="M41" s="49"/>
      <c r="N41" s="49"/>
    </row>
  </sheetData>
  <mergeCells count="12">
    <mergeCell ref="L14:N14"/>
    <mergeCell ref="L27:N27"/>
    <mergeCell ref="L40:N40"/>
    <mergeCell ref="L15:N15"/>
    <mergeCell ref="L28:N28"/>
    <mergeCell ref="L41:N41"/>
    <mergeCell ref="L3:N3"/>
    <mergeCell ref="L16:N16"/>
    <mergeCell ref="L29:N29"/>
    <mergeCell ref="L13:N13"/>
    <mergeCell ref="L26:N26"/>
    <mergeCell ref="L39:N3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2018-05-01T18:40:09Z</dcterms:modified>
</cp:coreProperties>
</file>