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2_ncr:500000_{0C18DAA1-1642-4FCF-AD6E-B25342C3CDA8}" xr6:coauthVersionLast="32" xr6:coauthVersionMax="32" xr10:uidLastSave="{00000000-0000-0000-0000-000000000000}"/>
  <bookViews>
    <workbookView xWindow="0" yWindow="0" windowWidth="22260" windowHeight="12648" activeTab="3" xr2:uid="{00000000-000D-0000-FFFF-FFFF00000000}"/>
  </bookViews>
  <sheets>
    <sheet name="原始数据" sheetId="1" r:id="rId1"/>
    <sheet name="符号说明" sheetId="2" r:id="rId2"/>
    <sheet name="Sheet1" sheetId="3" r:id="rId3"/>
    <sheet name="Sheet2" sheetId="4" r:id="rId4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3" l="1"/>
  <c r="F9" i="3" a="1"/>
  <c r="F9" i="3" s="1"/>
  <c r="B9" i="3" a="1"/>
  <c r="E9" i="3" s="1"/>
  <c r="F6" i="3"/>
  <c r="F5" i="3"/>
  <c r="F4" i="3"/>
  <c r="F3" i="3"/>
  <c r="O6" i="1"/>
  <c r="O7" i="1"/>
  <c r="O8" i="1"/>
  <c r="O9" i="1"/>
  <c r="O5" i="1"/>
  <c r="F12" i="3" l="1"/>
  <c r="F11" i="3"/>
  <c r="F10" i="3"/>
  <c r="D12" i="3"/>
  <c r="D11" i="3"/>
  <c r="D10" i="3"/>
  <c r="D9" i="3"/>
  <c r="C12" i="3"/>
  <c r="C11" i="3"/>
  <c r="C10" i="3"/>
  <c r="C9" i="3"/>
  <c r="B12" i="3"/>
  <c r="B11" i="3"/>
  <c r="B10" i="3"/>
  <c r="B9" i="3"/>
  <c r="E12" i="3"/>
  <c r="E11" i="3"/>
  <c r="E10" i="3"/>
</calcChain>
</file>

<file path=xl/sharedStrings.xml><?xml version="1.0" encoding="utf-8"?>
<sst xmlns="http://schemas.openxmlformats.org/spreadsheetml/2006/main" count="191" uniqueCount="66">
  <si>
    <t>航速</t>
  </si>
  <si>
    <t>12节</t>
  </si>
  <si>
    <t>18节</t>
  </si>
  <si>
    <t>26节</t>
  </si>
  <si>
    <t>30节</t>
  </si>
  <si>
    <t>转向半径</t>
  </si>
  <si>
    <t>300米</t>
  </si>
  <si>
    <t>500米</t>
  </si>
  <si>
    <t>1200米</t>
  </si>
  <si>
    <t>1400米</t>
  </si>
  <si>
    <t>起始速度</t>
  </si>
  <si>
    <t>终止速度</t>
  </si>
  <si>
    <t>变速时间</t>
  </si>
  <si>
    <t>冲距</t>
  </si>
  <si>
    <t>1节</t>
  </si>
  <si>
    <t>6节</t>
  </si>
  <si>
    <t>3分50秒</t>
  </si>
  <si>
    <t>780米</t>
  </si>
  <si>
    <t>10节</t>
  </si>
  <si>
    <t>5分50秒</t>
  </si>
  <si>
    <t>1280米</t>
  </si>
  <si>
    <t>16节</t>
  </si>
  <si>
    <t>4分20秒</t>
  </si>
  <si>
    <t>1580米</t>
  </si>
  <si>
    <t>舰船速度</t>
  </si>
  <si>
    <t>鱼雷速度</t>
  </si>
  <si>
    <t>舰船对鱼雷探测距离</t>
  </si>
  <si>
    <t>鱼雷对舰船探测距离</t>
  </si>
  <si>
    <t>8节</t>
  </si>
  <si>
    <t>35节</t>
  </si>
  <si>
    <t>30链</t>
  </si>
  <si>
    <t>8链</t>
  </si>
  <si>
    <t>45节</t>
  </si>
  <si>
    <t>40链</t>
  </si>
  <si>
    <t>5链</t>
  </si>
  <si>
    <t>10链</t>
  </si>
  <si>
    <t>7链</t>
  </si>
  <si>
    <t>12链</t>
  </si>
  <si>
    <t>22节</t>
  </si>
  <si>
    <t>15链</t>
  </si>
  <si>
    <t>11链</t>
  </si>
  <si>
    <t>水面舰艇速度</t>
  </si>
  <si>
    <t>鱼雷搜索扇面半角</t>
  </si>
  <si>
    <t>鱼雷可用航程</t>
  </si>
  <si>
    <t>60度</t>
  </si>
  <si>
    <t>6海里</t>
  </si>
  <si>
    <t>目标距离误差均方差</t>
  </si>
  <si>
    <t>目标舷角误差均方差</t>
  </si>
  <si>
    <t>目标速度误差均方差</t>
  </si>
  <si>
    <t>1海里</t>
  </si>
  <si>
    <t>5度</t>
  </si>
  <si>
    <t>2节</t>
  </si>
  <si>
    <t>符号</t>
    <phoneticPr fontId="1" type="noConversion"/>
  </si>
  <si>
    <t>解释说明</t>
    <phoneticPr fontId="1" type="noConversion"/>
  </si>
  <si>
    <t>目标距离误差均方差</t>
    <phoneticPr fontId="1" type="noConversion"/>
  </si>
  <si>
    <t>目标舷角误差均方差</t>
    <phoneticPr fontId="1" type="noConversion"/>
  </si>
  <si>
    <t>目标速度误差均方差</t>
    <phoneticPr fontId="1" type="noConversion"/>
  </si>
  <si>
    <t>k</t>
    <phoneticPr fontId="1" type="noConversion"/>
  </si>
  <si>
    <t>c</t>
    <phoneticPr fontId="1" type="noConversion"/>
  </si>
  <si>
    <t>p</t>
    <phoneticPr fontId="1" type="noConversion"/>
  </si>
  <si>
    <t>q</t>
    <phoneticPr fontId="1" type="noConversion"/>
  </si>
  <si>
    <t>常数</t>
    <phoneticPr fontId="1" type="noConversion"/>
  </si>
  <si>
    <t>鱼雷速度</t>
    <phoneticPr fontId="1" type="noConversion"/>
  </si>
  <si>
    <t>舰艇速度</t>
    <phoneticPr fontId="1" type="noConversion"/>
  </si>
  <si>
    <t>舰船对鱼雷探测距离</t>
    <phoneticPr fontId="1" type="noConversion"/>
  </si>
  <si>
    <t>鱼雷对舰船探测距离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</si>
</sst>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76" fontId="0" fillId="0" borderId="0" xfId="0" applyNumberFormat="1"/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舰船对鱼雷探测距离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Sheet2!$I$1:$I$2</c:f>
              <c:strCache>
                <c:ptCount val="2"/>
                <c:pt idx="0">
                  <c:v>鱼雷速度</c:v>
                </c:pt>
                <c:pt idx="1">
                  <c:v>35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Sheet2!$G$3:$H$6</c:f>
              <c:multiLvlStrCache>
                <c:ptCount val="4"/>
                <c:lvl>
                  <c:pt idx="0">
                    <c:v>8</c:v>
                  </c:pt>
                  <c:pt idx="1">
                    <c:v>12</c:v>
                  </c:pt>
                  <c:pt idx="2">
                    <c:v>16</c:v>
                  </c:pt>
                  <c:pt idx="3">
                    <c:v>22</c:v>
                  </c:pt>
                </c:lvl>
                <c:lvl>
                  <c:pt idx="0">
                    <c:v>舰艇速度</c:v>
                  </c:pt>
                </c:lvl>
              </c:multiLvlStrCache>
            </c:multiLvlStrRef>
          </c:cat>
          <c:val>
            <c:numRef>
              <c:f>Sheet2!$I$3:$I$6</c:f>
              <c:numCache>
                <c:formatCode>General</c:formatCode>
                <c:ptCount val="4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7-45B4-87B5-46B9A46E0615}"/>
            </c:ext>
          </c:extLst>
        </c:ser>
        <c:ser>
          <c:idx val="1"/>
          <c:order val="1"/>
          <c:tx>
            <c:strRef>
              <c:f>Sheet2!$J$1:$J$2</c:f>
              <c:strCache>
                <c:ptCount val="2"/>
                <c:pt idx="0">
                  <c:v>鱼雷速度</c:v>
                </c:pt>
                <c:pt idx="1">
                  <c:v>45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Sheet2!$G$3:$H$6</c:f>
              <c:multiLvlStrCache>
                <c:ptCount val="4"/>
                <c:lvl>
                  <c:pt idx="0">
                    <c:v>8</c:v>
                  </c:pt>
                  <c:pt idx="1">
                    <c:v>12</c:v>
                  </c:pt>
                  <c:pt idx="2">
                    <c:v>16</c:v>
                  </c:pt>
                  <c:pt idx="3">
                    <c:v>22</c:v>
                  </c:pt>
                </c:lvl>
                <c:lvl>
                  <c:pt idx="0">
                    <c:v>舰艇速度</c:v>
                  </c:pt>
                </c:lvl>
              </c:multiLvlStrCache>
            </c:multiLvlStrRef>
          </c:cat>
          <c:val>
            <c:numRef>
              <c:f>Sheet2!$J$3:$J$6</c:f>
              <c:numCache>
                <c:formatCode>General</c:formatCode>
                <c:ptCount val="4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E7-45B4-87B5-46B9A46E0615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614708176"/>
        <c:axId val="614707192"/>
        <c:axId val="617312648"/>
      </c:surface3DChart>
      <c:catAx>
        <c:axId val="614708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707192"/>
        <c:crosses val="autoZero"/>
        <c:auto val="1"/>
        <c:lblAlgn val="ctr"/>
        <c:lblOffset val="100"/>
        <c:noMultiLvlLbl val="0"/>
      </c:catAx>
      <c:valAx>
        <c:axId val="61470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708176"/>
        <c:crosses val="autoZero"/>
        <c:crossBetween val="midCat"/>
      </c:valAx>
      <c:serAx>
        <c:axId val="61731264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707192"/>
        <c:crosses val="autoZero"/>
      </c:ser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鱼雷对舰船探测距离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Sheet2!$G$11:$H$11</c:f>
              <c:strCache>
                <c:ptCount val="2"/>
                <c:pt idx="0">
                  <c:v>舰艇速度</c:v>
                </c:pt>
                <c:pt idx="1">
                  <c:v>8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multiLvlStrRef>
              <c:f>Sheet2!$I$9:$J$10</c:f>
              <c:multiLvlStrCache>
                <c:ptCount val="2"/>
                <c:lvl>
                  <c:pt idx="0">
                    <c:v>35</c:v>
                  </c:pt>
                  <c:pt idx="1">
                    <c:v>45</c:v>
                  </c:pt>
                </c:lvl>
                <c:lvl>
                  <c:pt idx="0">
                    <c:v>鱼雷速度</c:v>
                  </c:pt>
                </c:lvl>
              </c:multiLvlStrCache>
            </c:multiLvlStrRef>
          </c:cat>
          <c:val>
            <c:numRef>
              <c:f>Sheet2!$I$11:$J$11</c:f>
              <c:numCache>
                <c:formatCode>General</c:formatCode>
                <c:ptCount val="2"/>
                <c:pt idx="0">
                  <c:v>8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8D-415A-9DE9-16BCB46F90DF}"/>
            </c:ext>
          </c:extLst>
        </c:ser>
        <c:ser>
          <c:idx val="1"/>
          <c:order val="1"/>
          <c:tx>
            <c:strRef>
              <c:f>Sheet2!$G$12:$H$12</c:f>
              <c:strCache>
                <c:ptCount val="2"/>
                <c:pt idx="0">
                  <c:v>舰艇速度</c:v>
                </c:pt>
                <c:pt idx="1">
                  <c:v>12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multiLvlStrRef>
              <c:f>Sheet2!$I$9:$J$10</c:f>
              <c:multiLvlStrCache>
                <c:ptCount val="2"/>
                <c:lvl>
                  <c:pt idx="0">
                    <c:v>35</c:v>
                  </c:pt>
                  <c:pt idx="1">
                    <c:v>45</c:v>
                  </c:pt>
                </c:lvl>
                <c:lvl>
                  <c:pt idx="0">
                    <c:v>鱼雷速度</c:v>
                  </c:pt>
                </c:lvl>
              </c:multiLvlStrCache>
            </c:multiLvlStrRef>
          </c:cat>
          <c:val>
            <c:numRef>
              <c:f>Sheet2!$I$12:$J$12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8D-415A-9DE9-16BCB46F90DF}"/>
            </c:ext>
          </c:extLst>
        </c:ser>
        <c:ser>
          <c:idx val="2"/>
          <c:order val="2"/>
          <c:tx>
            <c:strRef>
              <c:f>Sheet2!$G$13:$H$13</c:f>
              <c:strCache>
                <c:ptCount val="2"/>
                <c:pt idx="0">
                  <c:v>舰艇速度</c:v>
                </c:pt>
                <c:pt idx="1">
                  <c:v>16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multiLvlStrRef>
              <c:f>Sheet2!$I$9:$J$10</c:f>
              <c:multiLvlStrCache>
                <c:ptCount val="2"/>
                <c:lvl>
                  <c:pt idx="0">
                    <c:v>35</c:v>
                  </c:pt>
                  <c:pt idx="1">
                    <c:v>45</c:v>
                  </c:pt>
                </c:lvl>
                <c:lvl>
                  <c:pt idx="0">
                    <c:v>鱼雷速度</c:v>
                  </c:pt>
                </c:lvl>
              </c:multiLvlStrCache>
            </c:multiLvlStrRef>
          </c:cat>
          <c:val>
            <c:numRef>
              <c:f>Sheet2!$I$13:$J$13</c:f>
              <c:numCache>
                <c:formatCode>General</c:formatCode>
                <c:ptCount val="2"/>
                <c:pt idx="0">
                  <c:v>12</c:v>
                </c:pt>
                <c:pt idx="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28D-415A-9DE9-16BCB46F90DF}"/>
            </c:ext>
          </c:extLst>
        </c:ser>
        <c:ser>
          <c:idx val="3"/>
          <c:order val="3"/>
          <c:tx>
            <c:strRef>
              <c:f>Sheet2!$G$14:$H$14</c:f>
              <c:strCache>
                <c:ptCount val="2"/>
                <c:pt idx="0">
                  <c:v>舰艇速度</c:v>
                </c:pt>
                <c:pt idx="1">
                  <c:v>22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multiLvlStrRef>
              <c:f>Sheet2!$I$9:$J$10</c:f>
              <c:multiLvlStrCache>
                <c:ptCount val="2"/>
                <c:lvl>
                  <c:pt idx="0">
                    <c:v>35</c:v>
                  </c:pt>
                  <c:pt idx="1">
                    <c:v>45</c:v>
                  </c:pt>
                </c:lvl>
                <c:lvl>
                  <c:pt idx="0">
                    <c:v>鱼雷速度</c:v>
                  </c:pt>
                </c:lvl>
              </c:multiLvlStrCache>
            </c:multiLvlStrRef>
          </c:cat>
          <c:val>
            <c:numRef>
              <c:f>Sheet2!$I$14:$J$14</c:f>
              <c:numCache>
                <c:formatCode>General</c:formatCode>
                <c:ptCount val="2"/>
                <c:pt idx="0">
                  <c:v>15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28D-415A-9DE9-16BCB46F90DF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385042384"/>
        <c:axId val="385044680"/>
        <c:axId val="617312288"/>
      </c:surface3DChart>
      <c:catAx>
        <c:axId val="38504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044680"/>
        <c:crosses val="autoZero"/>
        <c:auto val="1"/>
        <c:lblAlgn val="ctr"/>
        <c:lblOffset val="100"/>
        <c:noMultiLvlLbl val="0"/>
      </c:catAx>
      <c:valAx>
        <c:axId val="38504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042384"/>
        <c:crosses val="autoZero"/>
        <c:crossBetween val="midCat"/>
      </c:valAx>
      <c:serAx>
        <c:axId val="6173122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85044680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167640</xdr:colOff>
      <xdr:row>2</xdr:row>
      <xdr:rowOff>30480</xdr:rowOff>
    </xdr:from>
    <xdr:to>
      <xdr:col>17</xdr:col>
      <xdr:colOff>457200</xdr:colOff>
      <xdr:row>17</xdr:row>
      <xdr:rowOff>144780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D9D70DA4-3D75-4E0A-AE78-054FE77C03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</xdr:colOff>
      <xdr:row>6</xdr:row>
      <xdr:rowOff>53340</xdr:rowOff>
    </xdr:from>
    <xdr:to>
      <xdr:col>10</xdr:col>
      <xdr:colOff>320040</xdr:colOff>
      <xdr:row>22</xdr:row>
      <xdr:rowOff>129540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0952473-AF01-4D36-84CE-EFD6FF771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5"/>
  <sheetViews>
    <sheetView zoomScale="115" zoomScaleNormal="115" workbookViewId="0">
      <selection activeCell="I2" sqref="I2:M3"/>
    </sheetView>
  </sheetViews>
  <sheetFormatPr defaultRowHeight="13.8" x14ac:dyDescent="0.25"/>
  <sheetData>
    <row r="2" spans="2:15" x14ac:dyDescent="0.25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I2" s="11" t="s">
        <v>0</v>
      </c>
      <c r="J2" s="11">
        <v>12</v>
      </c>
      <c r="K2" s="11">
        <v>18</v>
      </c>
      <c r="L2" s="11">
        <v>26</v>
      </c>
      <c r="M2" s="11">
        <v>30</v>
      </c>
    </row>
    <row r="3" spans="2:15" x14ac:dyDescent="0.25">
      <c r="B3" s="5" t="s">
        <v>5</v>
      </c>
      <c r="C3" s="6" t="s">
        <v>6</v>
      </c>
      <c r="D3" s="6" t="s">
        <v>7</v>
      </c>
      <c r="E3" s="6" t="s">
        <v>8</v>
      </c>
      <c r="F3" s="7" t="s">
        <v>9</v>
      </c>
      <c r="I3" s="11" t="s">
        <v>5</v>
      </c>
      <c r="J3" s="11">
        <v>300</v>
      </c>
      <c r="K3" s="11">
        <v>500</v>
      </c>
      <c r="L3" s="11">
        <v>1200</v>
      </c>
      <c r="M3" s="11">
        <v>1400</v>
      </c>
    </row>
    <row r="4" spans="2:15" x14ac:dyDescent="0.25">
      <c r="I4" s="12"/>
      <c r="J4" s="12"/>
      <c r="K4" s="12"/>
      <c r="L4" s="12"/>
      <c r="M4" s="12"/>
    </row>
    <row r="5" spans="2:15" x14ac:dyDescent="0.25">
      <c r="B5" s="2" t="s">
        <v>10</v>
      </c>
      <c r="C5" s="3" t="s">
        <v>11</v>
      </c>
      <c r="D5" s="3" t="s">
        <v>12</v>
      </c>
      <c r="E5" s="4" t="s">
        <v>13</v>
      </c>
      <c r="I5" s="11" t="s">
        <v>10</v>
      </c>
      <c r="J5" s="11" t="s">
        <v>11</v>
      </c>
      <c r="K5" s="11" t="s">
        <v>12</v>
      </c>
      <c r="L5" s="11" t="s">
        <v>13</v>
      </c>
      <c r="M5" s="12"/>
      <c r="N5">
        <v>22</v>
      </c>
      <c r="O5">
        <f>N5*N5*N5*-0.3886+25.628*N5*N5-469.74*N5+2917.9</f>
        <v>849.75920000000087</v>
      </c>
    </row>
    <row r="6" spans="2:15" x14ac:dyDescent="0.25">
      <c r="B6" s="8" t="s">
        <v>14</v>
      </c>
      <c r="C6" s="9" t="s">
        <v>15</v>
      </c>
      <c r="D6" s="9" t="s">
        <v>16</v>
      </c>
      <c r="E6" s="10" t="s">
        <v>17</v>
      </c>
      <c r="I6" s="11" t="s">
        <v>14</v>
      </c>
      <c r="J6" s="11" t="s">
        <v>15</v>
      </c>
      <c r="K6" s="11" t="s">
        <v>16</v>
      </c>
      <c r="L6" s="11" t="s">
        <v>17</v>
      </c>
      <c r="M6" s="12"/>
      <c r="O6">
        <f t="shared" ref="O6:O9" si="0">N6*N6*N6*-0.3886+25.628*N6*N6-469.74*N6+2917.9</f>
        <v>2917.9</v>
      </c>
    </row>
    <row r="7" spans="2:15" x14ac:dyDescent="0.25">
      <c r="B7" s="8" t="s">
        <v>14</v>
      </c>
      <c r="C7" s="9" t="s">
        <v>18</v>
      </c>
      <c r="D7" s="9" t="s">
        <v>19</v>
      </c>
      <c r="E7" s="10" t="s">
        <v>20</v>
      </c>
      <c r="I7" s="11" t="s">
        <v>14</v>
      </c>
      <c r="J7" s="11" t="s">
        <v>18</v>
      </c>
      <c r="K7" s="11" t="s">
        <v>19</v>
      </c>
      <c r="L7" s="11" t="s">
        <v>20</v>
      </c>
      <c r="M7" s="12"/>
      <c r="O7">
        <f t="shared" si="0"/>
        <v>2917.9</v>
      </c>
    </row>
    <row r="8" spans="2:15" x14ac:dyDescent="0.25">
      <c r="B8" s="5" t="s">
        <v>15</v>
      </c>
      <c r="C8" s="6" t="s">
        <v>21</v>
      </c>
      <c r="D8" s="6" t="s">
        <v>22</v>
      </c>
      <c r="E8" s="7" t="s">
        <v>23</v>
      </c>
      <c r="I8" s="11" t="s">
        <v>15</v>
      </c>
      <c r="J8" s="11" t="s">
        <v>21</v>
      </c>
      <c r="K8" s="11" t="s">
        <v>22</v>
      </c>
      <c r="L8" s="11" t="s">
        <v>23</v>
      </c>
      <c r="M8" s="12"/>
      <c r="O8">
        <f t="shared" si="0"/>
        <v>2917.9</v>
      </c>
    </row>
    <row r="9" spans="2:15" x14ac:dyDescent="0.25">
      <c r="I9" s="12"/>
      <c r="J9" s="12"/>
      <c r="K9" s="12"/>
      <c r="L9" s="12"/>
      <c r="M9" s="12"/>
      <c r="O9">
        <f t="shared" si="0"/>
        <v>2917.9</v>
      </c>
    </row>
    <row r="10" spans="2:15" x14ac:dyDescent="0.25">
      <c r="B10" s="2" t="s">
        <v>24</v>
      </c>
      <c r="C10" s="3" t="s">
        <v>25</v>
      </c>
      <c r="D10" s="3" t="s">
        <v>26</v>
      </c>
      <c r="E10" s="4" t="s">
        <v>27</v>
      </c>
      <c r="I10" s="11" t="s">
        <v>24</v>
      </c>
      <c r="J10" s="11" t="s">
        <v>25</v>
      </c>
      <c r="K10" s="11" t="s">
        <v>26</v>
      </c>
      <c r="L10" s="11" t="s">
        <v>27</v>
      </c>
      <c r="M10" s="12"/>
    </row>
    <row r="11" spans="2:15" x14ac:dyDescent="0.25">
      <c r="B11" s="8" t="s">
        <v>28</v>
      </c>
      <c r="C11" s="9" t="s">
        <v>29</v>
      </c>
      <c r="D11" s="9" t="s">
        <v>30</v>
      </c>
      <c r="E11" s="10" t="s">
        <v>31</v>
      </c>
      <c r="I11" s="11" t="s">
        <v>28</v>
      </c>
      <c r="J11" s="11" t="s">
        <v>29</v>
      </c>
      <c r="K11" s="11" t="s">
        <v>30</v>
      </c>
      <c r="L11" s="11" t="s">
        <v>31</v>
      </c>
      <c r="M11" s="12"/>
    </row>
    <row r="12" spans="2:15" x14ac:dyDescent="0.25">
      <c r="B12" s="8" t="s">
        <v>28</v>
      </c>
      <c r="C12" s="9" t="s">
        <v>32</v>
      </c>
      <c r="D12" s="9" t="s">
        <v>33</v>
      </c>
      <c r="E12" s="10" t="s">
        <v>34</v>
      </c>
      <c r="I12" s="11" t="s">
        <v>28</v>
      </c>
      <c r="J12" s="11" t="s">
        <v>32</v>
      </c>
      <c r="K12" s="11" t="s">
        <v>33</v>
      </c>
      <c r="L12" s="11" t="s">
        <v>34</v>
      </c>
      <c r="M12" s="12"/>
    </row>
    <row r="13" spans="2:15" x14ac:dyDescent="0.25">
      <c r="B13" s="8" t="s">
        <v>1</v>
      </c>
      <c r="C13" s="9" t="s">
        <v>29</v>
      </c>
      <c r="D13" s="9" t="s">
        <v>30</v>
      </c>
      <c r="E13" s="10" t="s">
        <v>35</v>
      </c>
      <c r="I13" s="11" t="s">
        <v>1</v>
      </c>
      <c r="J13" s="11" t="s">
        <v>29</v>
      </c>
      <c r="K13" s="11" t="s">
        <v>30</v>
      </c>
      <c r="L13" s="11" t="s">
        <v>35</v>
      </c>
      <c r="M13" s="12"/>
    </row>
    <row r="14" spans="2:15" x14ac:dyDescent="0.25">
      <c r="B14" s="8" t="s">
        <v>1</v>
      </c>
      <c r="C14" s="9" t="s">
        <v>32</v>
      </c>
      <c r="D14" s="9" t="s">
        <v>33</v>
      </c>
      <c r="E14" s="10" t="s">
        <v>36</v>
      </c>
      <c r="I14" s="11" t="s">
        <v>1</v>
      </c>
      <c r="J14" s="11" t="s">
        <v>32</v>
      </c>
      <c r="K14" s="11" t="s">
        <v>33</v>
      </c>
      <c r="L14" s="11" t="s">
        <v>36</v>
      </c>
      <c r="M14" s="12"/>
    </row>
    <row r="15" spans="2:15" x14ac:dyDescent="0.25">
      <c r="B15" s="8" t="s">
        <v>21</v>
      </c>
      <c r="C15" s="9" t="s">
        <v>29</v>
      </c>
      <c r="D15" s="9" t="s">
        <v>30</v>
      </c>
      <c r="E15" s="10" t="s">
        <v>37</v>
      </c>
      <c r="I15" s="11" t="s">
        <v>21</v>
      </c>
      <c r="J15" s="11" t="s">
        <v>29</v>
      </c>
      <c r="K15" s="11" t="s">
        <v>30</v>
      </c>
      <c r="L15" s="11" t="s">
        <v>37</v>
      </c>
      <c r="M15" s="12"/>
    </row>
    <row r="16" spans="2:15" x14ac:dyDescent="0.25">
      <c r="B16" s="8" t="s">
        <v>21</v>
      </c>
      <c r="C16" s="9" t="s">
        <v>32</v>
      </c>
      <c r="D16" s="9" t="s">
        <v>33</v>
      </c>
      <c r="E16" s="10" t="s">
        <v>35</v>
      </c>
      <c r="I16" s="11" t="s">
        <v>21</v>
      </c>
      <c r="J16" s="11" t="s">
        <v>32</v>
      </c>
      <c r="K16" s="11" t="s">
        <v>33</v>
      </c>
      <c r="L16" s="11" t="s">
        <v>35</v>
      </c>
      <c r="M16" s="12"/>
    </row>
    <row r="17" spans="2:13" x14ac:dyDescent="0.25">
      <c r="B17" s="8" t="s">
        <v>38</v>
      </c>
      <c r="C17" s="9" t="s">
        <v>29</v>
      </c>
      <c r="D17" s="9" t="s">
        <v>30</v>
      </c>
      <c r="E17" s="10" t="s">
        <v>39</v>
      </c>
      <c r="I17" s="11" t="s">
        <v>38</v>
      </c>
      <c r="J17" s="11" t="s">
        <v>29</v>
      </c>
      <c r="K17" s="11" t="s">
        <v>30</v>
      </c>
      <c r="L17" s="11" t="s">
        <v>39</v>
      </c>
      <c r="M17" s="12"/>
    </row>
    <row r="18" spans="2:13" x14ac:dyDescent="0.25">
      <c r="B18" s="5" t="s">
        <v>38</v>
      </c>
      <c r="C18" s="6" t="s">
        <v>32</v>
      </c>
      <c r="D18" s="6" t="s">
        <v>33</v>
      </c>
      <c r="E18" s="7" t="s">
        <v>40</v>
      </c>
      <c r="I18" s="11" t="s">
        <v>38</v>
      </c>
      <c r="J18" s="11" t="s">
        <v>32</v>
      </c>
      <c r="K18" s="11" t="s">
        <v>33</v>
      </c>
      <c r="L18" s="11" t="s">
        <v>40</v>
      </c>
      <c r="M18" s="12"/>
    </row>
    <row r="19" spans="2:13" x14ac:dyDescent="0.25">
      <c r="I19" s="12"/>
      <c r="J19" s="12"/>
      <c r="K19" s="12"/>
      <c r="L19" s="12"/>
      <c r="M19" s="12"/>
    </row>
    <row r="20" spans="2:13" x14ac:dyDescent="0.25">
      <c r="B20" s="2" t="s">
        <v>41</v>
      </c>
      <c r="C20" s="3" t="s">
        <v>25</v>
      </c>
      <c r="D20" s="3" t="s">
        <v>42</v>
      </c>
      <c r="E20" s="4" t="s">
        <v>43</v>
      </c>
      <c r="I20" s="11" t="s">
        <v>41</v>
      </c>
      <c r="J20" s="11" t="s">
        <v>25</v>
      </c>
      <c r="K20" s="11" t="s">
        <v>42</v>
      </c>
      <c r="L20" s="11" t="s">
        <v>43</v>
      </c>
      <c r="M20" s="12"/>
    </row>
    <row r="21" spans="2:13" x14ac:dyDescent="0.25">
      <c r="B21" s="5" t="s">
        <v>38</v>
      </c>
      <c r="C21" s="6" t="s">
        <v>29</v>
      </c>
      <c r="D21" s="6" t="s">
        <v>44</v>
      </c>
      <c r="E21" s="7" t="s">
        <v>45</v>
      </c>
      <c r="I21" s="11" t="s">
        <v>38</v>
      </c>
      <c r="J21" s="11" t="s">
        <v>29</v>
      </c>
      <c r="K21" s="11" t="s">
        <v>44</v>
      </c>
      <c r="L21" s="11" t="s">
        <v>45</v>
      </c>
      <c r="M21" s="12"/>
    </row>
    <row r="22" spans="2:13" x14ac:dyDescent="0.25">
      <c r="I22" s="12"/>
      <c r="J22" s="12"/>
      <c r="K22" s="12"/>
      <c r="L22" s="12"/>
      <c r="M22" s="12"/>
    </row>
    <row r="23" spans="2:13" x14ac:dyDescent="0.25">
      <c r="I23" s="12"/>
      <c r="J23" s="12"/>
      <c r="K23" s="12"/>
      <c r="L23" s="12"/>
      <c r="M23" s="12"/>
    </row>
    <row r="24" spans="2:13" x14ac:dyDescent="0.25">
      <c r="B24" s="2" t="s">
        <v>54</v>
      </c>
      <c r="C24" s="3" t="s">
        <v>55</v>
      </c>
      <c r="D24" s="4" t="s">
        <v>56</v>
      </c>
      <c r="I24" s="11" t="s">
        <v>46</v>
      </c>
      <c r="J24" s="11" t="s">
        <v>47</v>
      </c>
      <c r="K24" s="11" t="s">
        <v>48</v>
      </c>
      <c r="L24" s="12"/>
      <c r="M24" s="12"/>
    </row>
    <row r="25" spans="2:13" x14ac:dyDescent="0.25">
      <c r="B25" s="5" t="s">
        <v>49</v>
      </c>
      <c r="C25" s="6" t="s">
        <v>50</v>
      </c>
      <c r="D25" s="7" t="s">
        <v>51</v>
      </c>
      <c r="I25" s="11" t="s">
        <v>49</v>
      </c>
      <c r="J25" s="11" t="s">
        <v>50</v>
      </c>
      <c r="K25" s="11" t="s">
        <v>51</v>
      </c>
      <c r="L25" s="12"/>
      <c r="M25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F770-84BA-42F7-9D15-1B2F9390E9E1}">
  <dimension ref="B2:C2"/>
  <sheetViews>
    <sheetView workbookViewId="0">
      <selection activeCell="B2" sqref="B2:C2"/>
    </sheetView>
  </sheetViews>
  <sheetFormatPr defaultRowHeight="13.8" x14ac:dyDescent="0.25"/>
  <cols>
    <col min="1" max="16384" width="8.88671875" style="1"/>
  </cols>
  <sheetData>
    <row r="2" spans="2:3" x14ac:dyDescent="0.25">
      <c r="B2" s="1" t="s">
        <v>52</v>
      </c>
      <c r="C2" s="1" t="s">
        <v>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3F48-B0AC-4AA3-B407-617EF288846F}">
  <dimension ref="B2:H12"/>
  <sheetViews>
    <sheetView workbookViewId="0">
      <selection activeCell="H8" sqref="H8"/>
    </sheetView>
  </sheetViews>
  <sheetFormatPr defaultRowHeight="13.8" x14ac:dyDescent="0.25"/>
  <cols>
    <col min="2" max="2" width="10.5546875" style="13" bestFit="1" customWidth="1"/>
  </cols>
  <sheetData>
    <row r="2" spans="2:8" x14ac:dyDescent="0.25">
      <c r="B2" s="13" t="s">
        <v>57</v>
      </c>
      <c r="C2" t="s">
        <v>58</v>
      </c>
      <c r="D2" t="s">
        <v>59</v>
      </c>
      <c r="E2" t="s">
        <v>60</v>
      </c>
      <c r="F2" t="s">
        <v>61</v>
      </c>
    </row>
    <row r="3" spans="2:8" x14ac:dyDescent="0.25">
      <c r="B3" s="13">
        <v>1621.74</v>
      </c>
      <c r="C3">
        <v>1</v>
      </c>
      <c r="D3">
        <v>0</v>
      </c>
      <c r="E3">
        <v>5</v>
      </c>
      <c r="F3">
        <f>780-118.35</f>
        <v>661.65</v>
      </c>
    </row>
    <row r="4" spans="2:8" x14ac:dyDescent="0.25">
      <c r="B4" s="13">
        <v>2269.37</v>
      </c>
      <c r="C4">
        <v>1</v>
      </c>
      <c r="D4">
        <v>0</v>
      </c>
      <c r="E4">
        <v>9</v>
      </c>
      <c r="F4">
        <f>1280-180.1</f>
        <v>1099.9000000000001</v>
      </c>
    </row>
    <row r="5" spans="2:8" x14ac:dyDescent="0.25">
      <c r="B5" s="13">
        <v>2269.37</v>
      </c>
      <c r="C5">
        <v>1</v>
      </c>
      <c r="D5">
        <v>1</v>
      </c>
      <c r="E5">
        <v>0</v>
      </c>
      <c r="F5">
        <f>1280-180.1</f>
        <v>1099.9000000000001</v>
      </c>
    </row>
    <row r="6" spans="2:8" x14ac:dyDescent="0.25">
      <c r="B6" s="13">
        <v>5076.5625</v>
      </c>
      <c r="C6">
        <v>1</v>
      </c>
      <c r="D6">
        <v>6</v>
      </c>
      <c r="E6">
        <v>0</v>
      </c>
      <c r="F6">
        <f>1580-802.74</f>
        <v>777.26</v>
      </c>
    </row>
    <row r="9" spans="2:8" x14ac:dyDescent="0.25">
      <c r="B9" s="13">
        <f t="array" ref="B9:E12">MINVERSE(B3:E6)</f>
        <v>-2.5119204580849783E-3</v>
      </c>
      <c r="C9">
        <v>1.3955113656027656E-3</v>
      </c>
      <c r="D9">
        <v>1.3396909109786546E-3</v>
      </c>
      <c r="E9">
        <v>-2.232818184964424E-4</v>
      </c>
      <c r="F9">
        <f t="array" ref="F9:F12">MMULT(B9:E12,F3:F6)</f>
        <v>1.1728887866754338</v>
      </c>
      <c r="H9">
        <f>118.35+F9*1621.74+F10+5*F12</f>
        <v>779.99999999999932</v>
      </c>
    </row>
    <row r="10" spans="2:8" x14ac:dyDescent="0.25">
      <c r="B10" s="13">
        <v>4.2901880758577642</v>
      </c>
      <c r="C10">
        <v>-2.3834378199209798</v>
      </c>
      <c r="D10">
        <v>-1.0881003071241406</v>
      </c>
      <c r="E10">
        <v>0.18135005118735667</v>
      </c>
      <c r="F10">
        <v>-838.78570475975425</v>
      </c>
    </row>
    <row r="11" spans="2:8" x14ac:dyDescent="0.25">
      <c r="B11" s="13">
        <v>1.410288854106543</v>
      </c>
      <c r="C11">
        <v>-0.78349380783696831</v>
      </c>
      <c r="D11">
        <v>-0.95215405552348942</v>
      </c>
      <c r="E11">
        <v>0.32535900925391487</v>
      </c>
      <c r="F11">
        <v>-723.03292105787557</v>
      </c>
    </row>
    <row r="12" spans="2:8" x14ac:dyDescent="0.25">
      <c r="B12" s="13">
        <v>0.15669876156739365</v>
      </c>
      <c r="C12">
        <v>2.4056243573670179E-2</v>
      </c>
      <c r="D12">
        <v>-0.21690600616927661</v>
      </c>
      <c r="E12">
        <v>3.6151001028212768E-2</v>
      </c>
      <c r="F12">
        <v>-80.336991228652863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A111C-4305-402C-A9A7-24762016A316}">
  <dimension ref="B1:J14"/>
  <sheetViews>
    <sheetView tabSelected="1" workbookViewId="0">
      <selection activeCell="H3" sqref="H3"/>
    </sheetView>
  </sheetViews>
  <sheetFormatPr defaultRowHeight="13.8" x14ac:dyDescent="0.25"/>
  <sheetData>
    <row r="1" spans="2:10" x14ac:dyDescent="0.25">
      <c r="I1" t="s">
        <v>62</v>
      </c>
    </row>
    <row r="2" spans="2:10" x14ac:dyDescent="0.25">
      <c r="B2" s="2" t="s">
        <v>24</v>
      </c>
      <c r="C2" s="3" t="s">
        <v>25</v>
      </c>
      <c r="D2" s="3" t="s">
        <v>64</v>
      </c>
      <c r="E2" s="4" t="s">
        <v>65</v>
      </c>
      <c r="I2">
        <v>35</v>
      </c>
      <c r="J2">
        <v>45</v>
      </c>
    </row>
    <row r="3" spans="2:10" x14ac:dyDescent="0.25">
      <c r="B3" s="8" t="s">
        <v>28</v>
      </c>
      <c r="C3" s="9" t="s">
        <v>29</v>
      </c>
      <c r="D3" s="9" t="s">
        <v>30</v>
      </c>
      <c r="E3" s="10" t="s">
        <v>31</v>
      </c>
      <c r="G3" s="14" t="s">
        <v>63</v>
      </c>
      <c r="H3">
        <v>8</v>
      </c>
      <c r="I3">
        <v>30</v>
      </c>
      <c r="J3">
        <v>40</v>
      </c>
    </row>
    <row r="4" spans="2:10" x14ac:dyDescent="0.25">
      <c r="B4" s="8" t="s">
        <v>28</v>
      </c>
      <c r="C4" s="9" t="s">
        <v>32</v>
      </c>
      <c r="D4" s="9" t="s">
        <v>33</v>
      </c>
      <c r="E4" s="10" t="s">
        <v>34</v>
      </c>
      <c r="H4">
        <v>12</v>
      </c>
      <c r="I4">
        <v>30</v>
      </c>
      <c r="J4">
        <v>40</v>
      </c>
    </row>
    <row r="5" spans="2:10" x14ac:dyDescent="0.25">
      <c r="B5" s="8" t="s">
        <v>1</v>
      </c>
      <c r="C5" s="9" t="s">
        <v>29</v>
      </c>
      <c r="D5" s="9" t="s">
        <v>30</v>
      </c>
      <c r="E5" s="10" t="s">
        <v>35</v>
      </c>
      <c r="H5">
        <v>16</v>
      </c>
      <c r="I5">
        <v>30</v>
      </c>
      <c r="J5">
        <v>40</v>
      </c>
    </row>
    <row r="6" spans="2:10" x14ac:dyDescent="0.25">
      <c r="B6" s="8" t="s">
        <v>1</v>
      </c>
      <c r="C6" s="9" t="s">
        <v>32</v>
      </c>
      <c r="D6" s="9" t="s">
        <v>33</v>
      </c>
      <c r="E6" s="10" t="s">
        <v>36</v>
      </c>
      <c r="H6">
        <v>22</v>
      </c>
      <c r="I6">
        <v>30</v>
      </c>
      <c r="J6">
        <v>40</v>
      </c>
    </row>
    <row r="7" spans="2:10" x14ac:dyDescent="0.25">
      <c r="B7" s="8" t="s">
        <v>21</v>
      </c>
      <c r="C7" s="9" t="s">
        <v>29</v>
      </c>
      <c r="D7" s="9" t="s">
        <v>30</v>
      </c>
      <c r="E7" s="10" t="s">
        <v>37</v>
      </c>
    </row>
    <row r="8" spans="2:10" x14ac:dyDescent="0.25">
      <c r="B8" s="8" t="s">
        <v>21</v>
      </c>
      <c r="C8" s="9" t="s">
        <v>32</v>
      </c>
      <c r="D8" s="9" t="s">
        <v>33</v>
      </c>
      <c r="E8" s="10" t="s">
        <v>35</v>
      </c>
    </row>
    <row r="9" spans="2:10" x14ac:dyDescent="0.25">
      <c r="B9" s="8" t="s">
        <v>38</v>
      </c>
      <c r="C9" s="9" t="s">
        <v>29</v>
      </c>
      <c r="D9" s="9" t="s">
        <v>30</v>
      </c>
      <c r="E9" s="10" t="s">
        <v>39</v>
      </c>
      <c r="I9" t="s">
        <v>62</v>
      </c>
    </row>
    <row r="10" spans="2:10" x14ac:dyDescent="0.25">
      <c r="B10" s="5" t="s">
        <v>38</v>
      </c>
      <c r="C10" s="6" t="s">
        <v>32</v>
      </c>
      <c r="D10" s="6" t="s">
        <v>33</v>
      </c>
      <c r="E10" s="7" t="s">
        <v>40</v>
      </c>
      <c r="I10">
        <v>35</v>
      </c>
      <c r="J10">
        <v>45</v>
      </c>
    </row>
    <row r="11" spans="2:10" x14ac:dyDescent="0.25">
      <c r="G11" t="s">
        <v>63</v>
      </c>
      <c r="H11">
        <v>8</v>
      </c>
      <c r="I11">
        <v>8</v>
      </c>
      <c r="J11">
        <v>5</v>
      </c>
    </row>
    <row r="12" spans="2:10" x14ac:dyDescent="0.25">
      <c r="H12">
        <v>12</v>
      </c>
      <c r="I12">
        <v>10</v>
      </c>
      <c r="J12">
        <v>7</v>
      </c>
    </row>
    <row r="13" spans="2:10" x14ac:dyDescent="0.25">
      <c r="H13">
        <v>16</v>
      </c>
      <c r="I13">
        <v>12</v>
      </c>
      <c r="J13">
        <v>10</v>
      </c>
    </row>
    <row r="14" spans="2:10" x14ac:dyDescent="0.25">
      <c r="H14">
        <v>22</v>
      </c>
      <c r="I14">
        <v>15</v>
      </c>
      <c r="J14">
        <v>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原始数据</vt:lpstr>
      <vt:lpstr>符号说明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2018-05-28T09:28:24Z</dcterms:modified>
</cp:coreProperties>
</file>