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F6522CB-02C0-4713-97D3-9111548A3F3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" i="1" l="1"/>
  <c r="AQ6" i="1"/>
  <c r="AP6" i="1"/>
  <c r="AM6" i="1"/>
  <c r="AK6" i="1"/>
  <c r="AI6" i="1"/>
  <c r="AG6" i="1"/>
  <c r="AD6" i="1"/>
  <c r="AA6" i="1"/>
  <c r="W6" i="1"/>
  <c r="I6" i="1"/>
  <c r="C6" i="1"/>
  <c r="AQ5" i="1"/>
  <c r="AF5" i="1"/>
  <c r="AE5" i="1"/>
  <c r="AA5" i="1"/>
  <c r="AK3" i="1"/>
  <c r="AV3" i="1"/>
  <c r="AT3" i="1"/>
  <c r="AS3" i="1"/>
  <c r="AM3" i="1"/>
  <c r="AL3" i="1"/>
  <c r="AF3" i="1"/>
  <c r="AB3" i="1"/>
  <c r="I3" i="1"/>
  <c r="AV2" i="1"/>
  <c r="AU2" i="1"/>
  <c r="AT2" i="1"/>
  <c r="AQ2" i="1"/>
  <c r="AI2" i="1"/>
  <c r="AG2" i="1"/>
  <c r="AE2" i="1"/>
  <c r="AA2" i="1"/>
  <c r="Z2" i="1"/>
  <c r="I2" i="1"/>
</calcChain>
</file>

<file path=xl/sharedStrings.xml><?xml version="1.0" encoding="utf-8"?>
<sst xmlns="http://schemas.openxmlformats.org/spreadsheetml/2006/main" count="52" uniqueCount="52">
  <si>
    <t>截距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</si>
  <si>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</si>
  <si>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</si>
  <si>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</si>
  <si>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</si>
  <si>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</si>
  <si>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</si>
  <si>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</si>
  <si>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</si>
  <si>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</si>
  <si>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</si>
  <si>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</si>
  <si>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</si>
  <si>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</si>
  <si>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</si>
  <si>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</si>
  <si>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</si>
  <si>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</si>
  <si>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</si>
  <si>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</si>
  <si>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</si>
  <si>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</si>
  <si>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</si>
  <si>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</si>
  <si>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</si>
  <si>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</si>
  <si>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</si>
  <si>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</si>
  <si>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</si>
  <si>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</si>
  <si>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</si>
  <si>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</si>
  <si>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</si>
  <si>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</si>
  <si>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</si>
  <si>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</si>
  <si>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</si>
  <si>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</si>
  <si>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</si>
  <si>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</si>
  <si>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</si>
  <si>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</si>
  <si>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</si>
  <si>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</si>
  <si>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</si>
  <si>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</si>
  <si>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</si>
  <si>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C</t>
    <phoneticPr fontId="1" type="noConversion"/>
  </si>
  <si>
    <t>Mn</t>
    <phoneticPr fontId="1" type="noConversion"/>
  </si>
  <si>
    <t>P</t>
    <phoneticPr fontId="1" type="noConversion"/>
  </si>
  <si>
    <t>Si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</si>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</sst>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tabSelected="1" topLeftCell="AG1" workbookViewId="0">
      <selection activeCell="B4" sqref="B4:AV4"/>
    </sheetView>
  </sheetViews>
  <sheetFormatPr defaultRowHeight="13.8" x14ac:dyDescent="0.25"/>
  <cols>
    <col min="3" max="3" width="13.109375" bestFit="1" customWidth="1"/>
    <col min="9" max="9" width="13.109375" bestFit="1" customWidth="1"/>
    <col min="20" max="20" width="14.21875" bestFit="1" customWidth="1"/>
    <col min="23" max="23" width="14.21875" bestFit="1" customWidth="1"/>
    <col min="26" max="26" width="13.109375" bestFit="1" customWidth="1"/>
    <col min="27" max="28" width="14.21875" bestFit="1" customWidth="1"/>
    <col min="31" max="32" width="14.21875" bestFit="1" customWidth="1"/>
    <col min="33" max="33" width="13.109375" bestFit="1" customWidth="1"/>
    <col min="35" max="35" width="13.109375" bestFit="1" customWidth="1"/>
    <col min="37" max="37" width="14.21875" bestFit="1" customWidth="1"/>
    <col min="38" max="38" width="13.109375" bestFit="1" customWidth="1"/>
    <col min="39" max="39" width="14.21875" bestFit="1" customWidth="1"/>
    <col min="42" max="43" width="14.21875" bestFit="1" customWidth="1"/>
    <col min="45" max="46" width="13.109375" bestFit="1" customWidth="1"/>
    <col min="47" max="48" width="14.21875" bestFit="1" customWidth="1"/>
  </cols>
  <sheetData>
    <row r="1" spans="1:4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t="s">
        <v>47</v>
      </c>
      <c r="B2">
        <v>0.63120900000000002</v>
      </c>
      <c r="C2">
        <v>0</v>
      </c>
      <c r="D2">
        <v>-4.3658400000000002E-3</v>
      </c>
      <c r="E2">
        <v>-1.1991500000000001E-4</v>
      </c>
      <c r="F2">
        <v>0</v>
      </c>
      <c r="G2">
        <v>0</v>
      </c>
      <c r="H2">
        <v>1.85506E-4</v>
      </c>
      <c r="I2">
        <f>1.60724*10^(-5)</f>
        <v>1.6072400000000002E-5</v>
      </c>
      <c r="J2">
        <v>-2.24654E-3</v>
      </c>
      <c r="K2">
        <v>0</v>
      </c>
      <c r="L2">
        <v>-2.05098E-3</v>
      </c>
      <c r="M2">
        <v>0</v>
      </c>
      <c r="N2">
        <v>0</v>
      </c>
      <c r="O2">
        <v>0</v>
      </c>
      <c r="P2">
        <v>0</v>
      </c>
      <c r="Q2">
        <v>0</v>
      </c>
      <c r="R2">
        <v>-1.6388000000000001E-4</v>
      </c>
      <c r="S2">
        <v>4.4644699999999999E-4</v>
      </c>
      <c r="T2">
        <v>1.8160100000000001E-3</v>
      </c>
      <c r="U2">
        <v>-5.0408099999999997E-3</v>
      </c>
      <c r="V2">
        <v>-2.15367E-4</v>
      </c>
      <c r="W2">
        <v>-3.0119899999999999E-4</v>
      </c>
      <c r="X2">
        <v>3.3387099999999999E-3</v>
      </c>
      <c r="Y2">
        <v>0</v>
      </c>
      <c r="Z2">
        <f>4.69113*10^(-9)</f>
        <v>4.6911300000000005E-9</v>
      </c>
      <c r="AA2">
        <f>-2.02296*10^(-5)</f>
        <v>-2.02296E-5</v>
      </c>
      <c r="AB2">
        <v>0</v>
      </c>
      <c r="AC2">
        <v>0</v>
      </c>
      <c r="AD2">
        <v>0</v>
      </c>
      <c r="AE2">
        <f>-6.37049*10^(-7)</f>
        <v>-6.3704899999999998E-7</v>
      </c>
      <c r="AF2">
        <v>0</v>
      </c>
      <c r="AG2">
        <f>4.01047*10^(-5)</f>
        <v>4.0104700000000002E-5</v>
      </c>
      <c r="AH2">
        <v>0</v>
      </c>
      <c r="AI2">
        <f>4.67494*10^(-5)</f>
        <v>4.674940000000001E-5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f>-7.78204*10^(-6)</f>
        <v>-7.7820400000000005E-6</v>
      </c>
      <c r="AR2">
        <v>0</v>
      </c>
      <c r="AS2">
        <v>0</v>
      </c>
      <c r="AT2">
        <f>4.77362*10^(-8)</f>
        <v>4.7736200000000002E-8</v>
      </c>
      <c r="AU2">
        <f>-2.18087*10^(-5)</f>
        <v>-2.1808700000000003E-5</v>
      </c>
      <c r="AV2">
        <f>-3.84049*10^(-5)</f>
        <v>-3.8404900000000002E-5</v>
      </c>
    </row>
    <row r="3" spans="1:48" x14ac:dyDescent="0.25">
      <c r="A3" t="s">
        <v>48</v>
      </c>
      <c r="B3">
        <v>-0.64657799999999999</v>
      </c>
      <c r="C3">
        <v>0</v>
      </c>
      <c r="D3">
        <v>0</v>
      </c>
      <c r="E3">
        <v>0</v>
      </c>
      <c r="F3">
        <v>-8.3177299999999995E-4</v>
      </c>
      <c r="G3">
        <v>-3.17176E-3</v>
      </c>
      <c r="H3">
        <v>0</v>
      </c>
      <c r="I3">
        <f>5.30131*10^(-5)</f>
        <v>5.3013100000000002E-5</v>
      </c>
      <c r="J3">
        <v>0</v>
      </c>
      <c r="K3">
        <v>0</v>
      </c>
      <c r="L3">
        <v>7.8001000000000003E-4</v>
      </c>
      <c r="M3">
        <v>0</v>
      </c>
      <c r="N3">
        <v>1.6980400000000001E-3</v>
      </c>
      <c r="O3">
        <v>-1.1387700000000001E-3</v>
      </c>
      <c r="P3">
        <v>0</v>
      </c>
      <c r="Q3">
        <v>0</v>
      </c>
      <c r="R3">
        <v>-4.0128700000000001E-4</v>
      </c>
      <c r="S3">
        <v>0</v>
      </c>
      <c r="T3">
        <v>0</v>
      </c>
      <c r="U3">
        <v>0</v>
      </c>
      <c r="V3">
        <v>-5.9885899999999998E-4</v>
      </c>
      <c r="W3">
        <v>-5.3768800000000003E-4</v>
      </c>
      <c r="X3">
        <v>0</v>
      </c>
      <c r="Y3">
        <v>0</v>
      </c>
      <c r="Z3">
        <v>0</v>
      </c>
      <c r="AA3">
        <v>0</v>
      </c>
      <c r="AB3">
        <f>-5.21388*10^(-6)</f>
        <v>-5.2138799999999996E-6</v>
      </c>
      <c r="AC3">
        <v>0</v>
      </c>
      <c r="AD3">
        <v>1.1003299999999999E-4</v>
      </c>
      <c r="AE3">
        <v>0</v>
      </c>
      <c r="AF3">
        <f>-2.92699*10^(-10)</f>
        <v>-2.9269900000000002E-10</v>
      </c>
      <c r="AG3">
        <v>0</v>
      </c>
      <c r="AH3">
        <v>0</v>
      </c>
      <c r="AI3">
        <v>0</v>
      </c>
      <c r="AJ3">
        <v>0</v>
      </c>
      <c r="AK3">
        <f>-3.95927*10^(-5)</f>
        <v>-3.9592700000000005E-5</v>
      </c>
      <c r="AL3">
        <f>1.27567*10^(-5)</f>
        <v>1.2756700000000001E-5</v>
      </c>
      <c r="AM3">
        <f>-1.97997*10^(-6)</f>
        <v>-1.9799700000000001E-6</v>
      </c>
      <c r="AN3">
        <v>0</v>
      </c>
      <c r="AO3">
        <v>0</v>
      </c>
      <c r="AP3">
        <v>0</v>
      </c>
      <c r="AQ3">
        <v>0</v>
      </c>
      <c r="AR3">
        <v>0</v>
      </c>
      <c r="AS3">
        <f>8.76427*10^(-8)</f>
        <v>8.7642699999999996E-8</v>
      </c>
      <c r="AT3">
        <f>5.20217*10^(-8)</f>
        <v>5.2021699999999998E-8</v>
      </c>
      <c r="AU3">
        <v>0</v>
      </c>
      <c r="AV3">
        <f>-6.0663*10^(-5)</f>
        <v>-6.0663000000000005E-5</v>
      </c>
    </row>
    <row r="4" spans="1:48" x14ac:dyDescent="0.25">
      <c r="A4" t="s">
        <v>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 t="s">
        <v>49</v>
      </c>
      <c r="B5">
        <v>-13.9618</v>
      </c>
      <c r="C5">
        <v>0</v>
      </c>
      <c r="D5">
        <v>0</v>
      </c>
      <c r="E5">
        <v>-2.6225200000000001E-2</v>
      </c>
      <c r="F5">
        <v>0</v>
      </c>
      <c r="G5">
        <v>0</v>
      </c>
      <c r="H5">
        <v>0</v>
      </c>
      <c r="I5">
        <v>4.0341299999999998E-4</v>
      </c>
      <c r="J5">
        <v>0</v>
      </c>
      <c r="K5">
        <v>0</v>
      </c>
      <c r="L5">
        <v>0</v>
      </c>
      <c r="M5">
        <v>0</v>
      </c>
      <c r="N5">
        <v>-2.1588400000000001E-2</v>
      </c>
      <c r="O5">
        <v>1.03905E-2</v>
      </c>
      <c r="P5">
        <v>0</v>
      </c>
      <c r="Q5">
        <v>0</v>
      </c>
      <c r="R5">
        <v>0</v>
      </c>
      <c r="S5">
        <v>0</v>
      </c>
      <c r="T5">
        <v>1.6633700000000001E-2</v>
      </c>
      <c r="U5">
        <v>0</v>
      </c>
      <c r="V5">
        <v>0</v>
      </c>
      <c r="W5">
        <v>0</v>
      </c>
      <c r="X5">
        <v>3.1464900000000001E-3</v>
      </c>
      <c r="Y5">
        <v>0</v>
      </c>
      <c r="Z5">
        <v>0</v>
      </c>
      <c r="AA5">
        <f>3.54233*10^(-5)</f>
        <v>3.5423300000000004E-5</v>
      </c>
      <c r="AB5">
        <v>1.8143E-4</v>
      </c>
      <c r="AC5">
        <v>0</v>
      </c>
      <c r="AD5">
        <v>-7.6865899999999999E-4</v>
      </c>
      <c r="AE5">
        <f>-2.18482*10^(-6)</f>
        <v>-2.1848199999999999E-6</v>
      </c>
      <c r="AF5">
        <f>-2.65025*10^(-9)</f>
        <v>-2.6502500000000004E-9</v>
      </c>
      <c r="AG5">
        <v>0</v>
      </c>
      <c r="AH5">
        <v>0</v>
      </c>
      <c r="AI5">
        <v>0</v>
      </c>
      <c r="AJ5">
        <v>0</v>
      </c>
      <c r="AK5">
        <v>3.8141100000000001E-4</v>
      </c>
      <c r="AL5">
        <v>-1.17562E-4</v>
      </c>
      <c r="AM5">
        <v>0</v>
      </c>
      <c r="AN5">
        <v>0</v>
      </c>
      <c r="AO5">
        <v>0</v>
      </c>
      <c r="AP5">
        <v>0</v>
      </c>
      <c r="AQ5">
        <f>-9.28869*10^(-5)</f>
        <v>-9.2886900000000014E-5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50</v>
      </c>
      <c r="B6">
        <v>9.9933999999999995E-2</v>
      </c>
      <c r="C6">
        <f>9.69406*10^(-6)</f>
        <v>9.6940599999999998E-6</v>
      </c>
      <c r="D6">
        <v>9.2980899999999997E-4</v>
      </c>
      <c r="E6">
        <v>0</v>
      </c>
      <c r="F6">
        <v>0</v>
      </c>
      <c r="G6">
        <v>-2.3405499999999998E-3</v>
      </c>
      <c r="H6">
        <v>-2.9430799999999998E-3</v>
      </c>
      <c r="I6">
        <f>1.09483*10^(-5)</f>
        <v>1.09483E-5</v>
      </c>
      <c r="J6">
        <v>0</v>
      </c>
      <c r="K6">
        <v>0</v>
      </c>
      <c r="L6">
        <v>0</v>
      </c>
      <c r="M6">
        <v>0</v>
      </c>
      <c r="N6">
        <v>2.03403E-3</v>
      </c>
      <c r="O6">
        <v>0</v>
      </c>
      <c r="P6">
        <v>1.0726399999999999E-3</v>
      </c>
      <c r="Q6">
        <v>0</v>
      </c>
      <c r="R6">
        <v>0</v>
      </c>
      <c r="S6">
        <v>0</v>
      </c>
      <c r="T6">
        <v>-2.2712399999999999E-3</v>
      </c>
      <c r="U6">
        <v>0</v>
      </c>
      <c r="V6">
        <v>-1.0110700000000001E-4</v>
      </c>
      <c r="W6">
        <f>-9.86571*10^(-5)</f>
        <v>-9.8657100000000008E-5</v>
      </c>
      <c r="X6">
        <v>-9.3282499999999997E-4</v>
      </c>
      <c r="Y6">
        <v>-5.0090400000000004E-4</v>
      </c>
      <c r="Z6">
        <v>0</v>
      </c>
      <c r="AA6">
        <f>-4.38153*10^(-6)</f>
        <v>-4.3815299999999999E-6</v>
      </c>
      <c r="AB6">
        <v>0</v>
      </c>
      <c r="AC6">
        <v>0</v>
      </c>
      <c r="AD6">
        <f>7.75369*10^(-6)</f>
        <v>7.7536899999999993E-6</v>
      </c>
      <c r="AE6">
        <v>0</v>
      </c>
      <c r="AF6">
        <v>0</v>
      </c>
      <c r="AG6">
        <f>2.02872*10^(-5)</f>
        <v>2.0287200000000001E-5</v>
      </c>
      <c r="AH6">
        <v>0</v>
      </c>
      <c r="AI6">
        <f>6.19656*10^(-5)</f>
        <v>6.1965600000000009E-5</v>
      </c>
      <c r="AJ6">
        <v>0</v>
      </c>
      <c r="AK6">
        <f>-3.26634*10^(-5)</f>
        <v>-3.2663400000000003E-5</v>
      </c>
      <c r="AL6">
        <v>0</v>
      </c>
      <c r="AM6">
        <f>-1.15953*10^(-5)</f>
        <v>-1.1595300000000001E-5</v>
      </c>
      <c r="AN6">
        <v>0</v>
      </c>
      <c r="AO6">
        <v>0</v>
      </c>
      <c r="AP6">
        <f>-8.41266*10^(-6)</f>
        <v>-8.4126600000000005E-6</v>
      </c>
      <c r="AQ6">
        <f>5.21301*10^(-6)</f>
        <v>5.2130099999999997E-6</v>
      </c>
      <c r="AR6">
        <v>0</v>
      </c>
      <c r="AS6">
        <v>0</v>
      </c>
      <c r="AT6">
        <v>0</v>
      </c>
      <c r="AU6">
        <f>5.39538*10^(-6)</f>
        <v>5.3953800000000003E-6</v>
      </c>
      <c r="AV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2019-04-14T16:05:43Z</dcterms:modified>
</cp:coreProperties>
</file>