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EFD1DA-F578-47CD-B41C-7A54822D6FB9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</sheets>
  <definedNames>
    <definedName name="_xlnm._FilterDatabase" localSheetId="1" hidden="1">Sheet4!$B$1:$N$9</definedName>
    <definedName name="_xlnm._FilterDatabase" localSheetId="2" hidden="1">Sheet5!$A$1:$D$13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E7" i="3"/>
  <c r="F7" i="3"/>
  <c r="G7" i="3"/>
  <c r="H7" i="3"/>
  <c r="C7" i="3"/>
  <c r="D7" i="2"/>
  <c r="E7" i="2"/>
  <c r="F7" i="2"/>
  <c r="G7" i="2"/>
  <c r="H7" i="2"/>
  <c r="C7" i="2"/>
  <c r="C5" i="3" l="1"/>
  <c r="D5" i="3"/>
  <c r="E5" i="3"/>
  <c r="F5" i="3"/>
  <c r="G5" i="3"/>
  <c r="H5" i="3"/>
  <c r="D5" i="2" l="1"/>
  <c r="E5" i="2"/>
  <c r="F5" i="2"/>
  <c r="G5" i="2"/>
  <c r="H5" i="2"/>
  <c r="C5" i="2"/>
  <c r="D10" i="1" l="1"/>
  <c r="E10" i="1"/>
  <c r="F10" i="1"/>
  <c r="G10" i="1"/>
  <c r="H10" i="1"/>
  <c r="C10" i="1"/>
  <c r="D7" i="1"/>
  <c r="E7" i="1"/>
  <c r="F7" i="1"/>
  <c r="G7" i="1"/>
  <c r="H7" i="1"/>
  <c r="C7" i="1"/>
  <c r="I8" i="1"/>
  <c r="I5" i="1"/>
</calcChain>
</file>

<file path=xl/sharedStrings.xml><?xml version="1.0" encoding="utf-8"?>
<sst xmlns="http://schemas.openxmlformats.org/spreadsheetml/2006/main" count="52" uniqueCount="35">
  <si>
    <t>Vin(V) @ 95%Voutnom</t>
  </si>
  <si>
    <r>
      <t>I</t>
    </r>
    <r>
      <rPr>
        <sz val="9"/>
        <color theme="1"/>
        <rFont val="Times New Roman"/>
        <family val="1"/>
      </rPr>
      <t xml:space="preserve">OUT </t>
    </r>
    <r>
      <rPr>
        <sz val="12"/>
        <color theme="1"/>
        <rFont val="Times New Roman"/>
        <family val="1"/>
      </rPr>
      <t>(mA)</t>
    </r>
  </si>
  <si>
    <t>Vout(V) @ Vin</t>
  </si>
  <si>
    <t>25mA</t>
  </si>
  <si>
    <t>Vdrop(mV)</t>
  </si>
  <si>
    <t>50mA</t>
  </si>
  <si>
    <t>75mA</t>
  </si>
  <si>
    <t>100mA</t>
  </si>
  <si>
    <t>125mA</t>
  </si>
  <si>
    <t>150mA</t>
  </si>
  <si>
    <t>Voutnom = 14.9V</t>
    <phoneticPr fontId="3" type="noConversion"/>
  </si>
  <si>
    <t>Voutnom = 4.9V</t>
    <phoneticPr fontId="3" type="noConversion"/>
  </si>
  <si>
    <t>Iout (mA)</t>
    <phoneticPr fontId="3" type="noConversion"/>
  </si>
  <si>
    <t>Vin=6V</t>
    <phoneticPr fontId="3" type="noConversion"/>
  </si>
  <si>
    <t>Load Sensitivity (%)</t>
  </si>
  <si>
    <t>Vout (V)</t>
    <phoneticPr fontId="3" type="noConversion"/>
  </si>
  <si>
    <t>Iout=50mA</t>
    <phoneticPr fontId="3" type="noConversion"/>
  </si>
  <si>
    <t>Vin (V)</t>
    <phoneticPr fontId="3" type="noConversion"/>
  </si>
  <si>
    <t>6V</t>
  </si>
  <si>
    <t>9V</t>
  </si>
  <si>
    <t>12V</t>
  </si>
  <si>
    <t>15V</t>
  </si>
  <si>
    <t>18V</t>
  </si>
  <si>
    <t>21V</t>
  </si>
  <si>
    <t>Line Sensitivity (%)</t>
  </si>
  <si>
    <t>For Vout = 5V</t>
    <phoneticPr fontId="3" type="noConversion"/>
  </si>
  <si>
    <t xml:space="preserve"> For Vout = 15V</t>
    <phoneticPr fontId="3" type="noConversion"/>
  </si>
  <si>
    <t>Load(mA)</t>
    <phoneticPr fontId="3" type="noConversion"/>
  </si>
  <si>
    <t>Rload(Ohm)</t>
    <phoneticPr fontId="3" type="noConversion"/>
  </si>
  <si>
    <t>33.3 </t>
  </si>
  <si>
    <t>40 </t>
  </si>
  <si>
    <t>50 </t>
  </si>
  <si>
    <t>66.7 </t>
  </si>
  <si>
    <t>100 </t>
  </si>
  <si>
    <t>200 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</si>
</sst>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 "/>
    <numFmt numFmtId="178" formatCode="0.000%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76" fontId="0" fillId="0" borderId="0" xfId="0" applyNumberFormat="1" applyAlignment="1">
      <alignment wrapText="1"/>
    </xf>
    <xf numFmtId="176" fontId="0" fillId="0" borderId="1" xfId="0" applyNumberFormat="1" applyBorder="1" applyAlignment="1">
      <alignment wrapText="1"/>
    </xf>
    <xf numFmtId="177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176" fontId="0" fillId="0" borderId="2" xfId="0" applyNumberFormat="1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178" fontId="0" fillId="0" borderId="2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178" fontId="0" fillId="0" borderId="0" xfId="0" applyNumberFormat="1" applyAlignment="1">
      <alignment wrapText="1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"/>
  <sheetViews>
    <sheetView workbookViewId="0">
      <selection activeCell="B2" sqref="B2:H10"/>
    </sheetView>
  </sheetViews>
  <sheetFormatPr defaultRowHeight="13.8" x14ac:dyDescent="0.25"/>
  <cols>
    <col min="1" max="1" width="8.88671875" style="2"/>
    <col min="2" max="2" width="23" style="2" customWidth="1"/>
    <col min="3" max="8" width="8.88671875" style="4"/>
    <col min="9" max="10" width="8.88671875" style="2"/>
    <col min="11" max="11" width="8" style="2" customWidth="1"/>
    <col min="12" max="16384" width="8.88671875" style="2"/>
  </cols>
  <sheetData>
    <row r="1" spans="2:9" ht="14.4" thickBot="1" x14ac:dyDescent="0.3"/>
    <row r="2" spans="2:9" ht="16.2" thickBot="1" x14ac:dyDescent="0.3">
      <c r="B2" s="1" t="s">
        <v>0</v>
      </c>
      <c r="C2" s="13" t="s">
        <v>1</v>
      </c>
      <c r="D2" s="13"/>
      <c r="E2" s="13"/>
      <c r="F2" s="13"/>
      <c r="G2" s="13"/>
      <c r="H2" s="13"/>
    </row>
    <row r="3" spans="2:9" ht="16.2" thickBot="1" x14ac:dyDescent="0.3">
      <c r="B3" s="1" t="s">
        <v>2</v>
      </c>
      <c r="C3" s="14" t="s">
        <v>3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</row>
    <row r="4" spans="2:9" ht="14.4" thickBot="1" x14ac:dyDescent="0.3">
      <c r="B4" s="3" t="s">
        <v>4</v>
      </c>
      <c r="C4" s="14"/>
      <c r="D4" s="14"/>
      <c r="E4" s="14"/>
      <c r="F4" s="14"/>
      <c r="G4" s="14"/>
      <c r="H4" s="14"/>
    </row>
    <row r="5" spans="2:9" ht="14.4" thickBot="1" x14ac:dyDescent="0.3">
      <c r="B5" s="12" t="s">
        <v>11</v>
      </c>
      <c r="C5" s="5">
        <v>4.6509999999999998</v>
      </c>
      <c r="D5" s="5">
        <v>4.649</v>
      </c>
      <c r="E5" s="5">
        <v>4.6500000000000004</v>
      </c>
      <c r="F5" s="5">
        <v>4.6500000000000004</v>
      </c>
      <c r="G5" s="5">
        <v>4.649</v>
      </c>
      <c r="H5" s="5">
        <v>4.6509999999999998</v>
      </c>
      <c r="I5" s="2">
        <f>4.9*0.95</f>
        <v>4.6550000000000002</v>
      </c>
    </row>
    <row r="6" spans="2:9" ht="14.4" thickBot="1" x14ac:dyDescent="0.3">
      <c r="B6" s="12"/>
      <c r="C6" s="5">
        <v>4.5030000000000001</v>
      </c>
      <c r="D6" s="5">
        <v>4.4800000000000004</v>
      </c>
      <c r="E6" s="5">
        <v>4.4450000000000003</v>
      </c>
      <c r="F6" s="5">
        <v>4.4119999999999999</v>
      </c>
      <c r="G6" s="5">
        <v>4.3789999999999996</v>
      </c>
      <c r="H6" s="5">
        <v>4.3470000000000004</v>
      </c>
    </row>
    <row r="7" spans="2:9" ht="14.4" thickBot="1" x14ac:dyDescent="0.3">
      <c r="B7" s="12"/>
      <c r="C7" s="6">
        <f t="shared" ref="C7:H7" si="0">(C5-C6)*1000</f>
        <v>147.99999999999969</v>
      </c>
      <c r="D7" s="6">
        <f t="shared" si="0"/>
        <v>168.9999999999996</v>
      </c>
      <c r="E7" s="6">
        <f t="shared" si="0"/>
        <v>205.00000000000006</v>
      </c>
      <c r="F7" s="6">
        <f t="shared" si="0"/>
        <v>238.00000000000043</v>
      </c>
      <c r="G7" s="6">
        <f t="shared" si="0"/>
        <v>270.00000000000045</v>
      </c>
      <c r="H7" s="6">
        <f t="shared" si="0"/>
        <v>303.99999999999937</v>
      </c>
    </row>
    <row r="8" spans="2:9" ht="14.4" thickBot="1" x14ac:dyDescent="0.3">
      <c r="B8" s="12" t="s">
        <v>10</v>
      </c>
      <c r="C8" s="5">
        <v>14.170999999999999</v>
      </c>
      <c r="D8" s="5">
        <v>14.17</v>
      </c>
      <c r="E8" s="5">
        <v>14.169</v>
      </c>
      <c r="F8" s="5">
        <v>14.169</v>
      </c>
      <c r="G8" s="5">
        <v>14.173999999999999</v>
      </c>
      <c r="H8" s="5">
        <v>14.170999999999999</v>
      </c>
      <c r="I8" s="2">
        <f>14.9*0.95</f>
        <v>14.154999999999999</v>
      </c>
    </row>
    <row r="9" spans="2:9" ht="14.4" thickBot="1" x14ac:dyDescent="0.3">
      <c r="B9" s="12"/>
      <c r="C9" s="5">
        <v>13.513</v>
      </c>
      <c r="D9" s="5">
        <v>13.494999999999999</v>
      </c>
      <c r="E9" s="5">
        <v>13.48</v>
      </c>
      <c r="F9" s="5">
        <v>13.462999999999999</v>
      </c>
      <c r="G9" s="5">
        <v>13.446999999999999</v>
      </c>
      <c r="H9" s="5">
        <v>13.43</v>
      </c>
    </row>
    <row r="10" spans="2:9" ht="14.4" thickBot="1" x14ac:dyDescent="0.3">
      <c r="B10" s="12"/>
      <c r="C10" s="6">
        <f t="shared" ref="C10:H10" si="1">(C8-C9)*1000</f>
        <v>657.99999999999943</v>
      </c>
      <c r="D10" s="6">
        <f t="shared" si="1"/>
        <v>675.00000000000068</v>
      </c>
      <c r="E10" s="6">
        <f t="shared" si="1"/>
        <v>689</v>
      </c>
      <c r="F10" s="6">
        <f t="shared" si="1"/>
        <v>706.00000000000125</v>
      </c>
      <c r="G10" s="6">
        <f t="shared" si="1"/>
        <v>727.00000000000034</v>
      </c>
      <c r="H10" s="6">
        <f t="shared" si="1"/>
        <v>740.99999999999966</v>
      </c>
    </row>
  </sheetData>
  <mergeCells count="9">
    <mergeCell ref="B5:B7"/>
    <mergeCell ref="B8:B10"/>
    <mergeCell ref="C2:H2"/>
    <mergeCell ref="C3:C4"/>
    <mergeCell ref="D3:D4"/>
    <mergeCell ref="E3:E4"/>
    <mergeCell ref="F3:F4"/>
    <mergeCell ref="G3:G4"/>
    <mergeCell ref="H3:H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C15B-96E2-464F-B879-B15BD4CF9F5D}">
  <sheetPr filterMode="1"/>
  <dimension ref="B1:N15"/>
  <sheetViews>
    <sheetView workbookViewId="0">
      <selection activeCell="B13" sqref="B13:C13"/>
    </sheetView>
  </sheetViews>
  <sheetFormatPr defaultRowHeight="13.8" x14ac:dyDescent="0.25"/>
  <sheetData>
    <row r="1" spans="2:14" x14ac:dyDescent="0.25">
      <c r="B1">
        <v>1</v>
      </c>
      <c r="C1">
        <v>2</v>
      </c>
      <c r="D1">
        <v>3</v>
      </c>
      <c r="E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 s="15" t="s">
        <v>25</v>
      </c>
      <c r="C2" s="15"/>
      <c r="D2" s="15" t="s">
        <v>26</v>
      </c>
      <c r="E2" s="15"/>
      <c r="G2">
        <v>150</v>
      </c>
      <c r="H2">
        <v>33.299999999999997</v>
      </c>
      <c r="I2">
        <v>1</v>
      </c>
    </row>
    <row r="3" spans="2:14" hidden="1" x14ac:dyDescent="0.25">
      <c r="B3" s="9" t="s">
        <v>27</v>
      </c>
      <c r="C3" s="9" t="s">
        <v>28</v>
      </c>
      <c r="D3" s="9" t="s">
        <v>27</v>
      </c>
      <c r="E3" s="9" t="s">
        <v>28</v>
      </c>
      <c r="G3">
        <v>150</v>
      </c>
      <c r="H3">
        <v>100</v>
      </c>
      <c r="I3">
        <v>0</v>
      </c>
    </row>
    <row r="4" spans="2:14" x14ac:dyDescent="0.25">
      <c r="B4" s="9">
        <v>150</v>
      </c>
      <c r="C4" s="9">
        <v>33.299999999999997</v>
      </c>
      <c r="D4" s="9">
        <v>150</v>
      </c>
      <c r="E4" s="9">
        <v>100</v>
      </c>
      <c r="G4">
        <v>125</v>
      </c>
      <c r="H4">
        <v>40</v>
      </c>
      <c r="I4">
        <v>1</v>
      </c>
    </row>
    <row r="5" spans="2:14" hidden="1" x14ac:dyDescent="0.25">
      <c r="B5" s="9">
        <v>125</v>
      </c>
      <c r="C5" s="9">
        <v>40</v>
      </c>
      <c r="D5" s="9">
        <v>125</v>
      </c>
      <c r="E5" s="9">
        <v>120</v>
      </c>
      <c r="G5">
        <v>125</v>
      </c>
      <c r="H5">
        <v>120</v>
      </c>
      <c r="I5">
        <v>0</v>
      </c>
    </row>
    <row r="6" spans="2:14" x14ac:dyDescent="0.25">
      <c r="B6" s="9">
        <v>100</v>
      </c>
      <c r="C6" s="9">
        <v>50</v>
      </c>
      <c r="D6" s="9">
        <v>100</v>
      </c>
      <c r="E6" s="9">
        <v>150</v>
      </c>
      <c r="G6">
        <v>100</v>
      </c>
      <c r="H6">
        <v>50</v>
      </c>
      <c r="I6">
        <v>1</v>
      </c>
    </row>
    <row r="7" spans="2:14" hidden="1" x14ac:dyDescent="0.25">
      <c r="B7" s="9">
        <v>75</v>
      </c>
      <c r="C7" s="9">
        <v>66.7</v>
      </c>
      <c r="D7" s="9">
        <v>75</v>
      </c>
      <c r="E7" s="9">
        <v>200</v>
      </c>
      <c r="G7">
        <v>100</v>
      </c>
      <c r="H7">
        <v>150</v>
      </c>
      <c r="I7">
        <v>0</v>
      </c>
    </row>
    <row r="8" spans="2:14" x14ac:dyDescent="0.25">
      <c r="B8" s="9">
        <v>50</v>
      </c>
      <c r="C8" s="9">
        <v>100</v>
      </c>
      <c r="D8" s="9">
        <v>50</v>
      </c>
      <c r="E8" s="9">
        <v>300</v>
      </c>
      <c r="G8">
        <v>75</v>
      </c>
      <c r="H8">
        <v>66.7</v>
      </c>
      <c r="I8">
        <v>1</v>
      </c>
    </row>
    <row r="9" spans="2:14" hidden="1" x14ac:dyDescent="0.25">
      <c r="B9" s="9">
        <v>25</v>
      </c>
      <c r="C9" s="9">
        <v>200</v>
      </c>
      <c r="D9" s="9">
        <v>25</v>
      </c>
      <c r="E9" s="9">
        <v>600</v>
      </c>
      <c r="G9">
        <v>75</v>
      </c>
      <c r="H9">
        <v>200</v>
      </c>
      <c r="I9">
        <v>0</v>
      </c>
    </row>
    <row r="10" spans="2:14" x14ac:dyDescent="0.25">
      <c r="G10">
        <v>50</v>
      </c>
      <c r="H10">
        <v>100</v>
      </c>
      <c r="I10">
        <v>1</v>
      </c>
    </row>
    <row r="11" spans="2:14" x14ac:dyDescent="0.25">
      <c r="G11">
        <v>50</v>
      </c>
      <c r="H11">
        <v>300</v>
      </c>
      <c r="I11">
        <v>0</v>
      </c>
    </row>
    <row r="12" spans="2:14" x14ac:dyDescent="0.25">
      <c r="G12">
        <v>25</v>
      </c>
      <c r="H12">
        <v>200</v>
      </c>
      <c r="I12">
        <v>1</v>
      </c>
    </row>
    <row r="13" spans="2:14" x14ac:dyDescent="0.25">
      <c r="G13">
        <v>25</v>
      </c>
      <c r="H13">
        <v>600</v>
      </c>
      <c r="I13">
        <v>0</v>
      </c>
    </row>
    <row r="14" spans="2:14" x14ac:dyDescent="0.25">
      <c r="M14">
        <v>0</v>
      </c>
    </row>
    <row r="15" spans="2:14" x14ac:dyDescent="0.25">
      <c r="M15">
        <v>1</v>
      </c>
    </row>
  </sheetData>
  <autoFilter ref="B1:N9" xr:uid="{0C9D902B-9201-491B-A365-0087A7F0EED6}">
    <filterColumn colId="11">
      <filters>
        <filter val="0"/>
      </filters>
    </filterColumn>
  </autoFilter>
  <mergeCells count="2">
    <mergeCell ref="B2:C2"/>
    <mergeCell ref="D2:E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689B-9390-4E62-83E6-0A02509DEFDF}">
  <dimension ref="A1:D13"/>
  <sheetViews>
    <sheetView workbookViewId="0">
      <selection activeCell="F18" sqref="F18"/>
    </sheetView>
  </sheetViews>
  <sheetFormatPr defaultRowHeight="13.8" x14ac:dyDescent="0.25"/>
  <sheetData>
    <row r="1" spans="1:4" x14ac:dyDescent="0.25">
      <c r="A1">
        <v>1</v>
      </c>
      <c r="B1">
        <v>2</v>
      </c>
      <c r="C1" s="9" t="s">
        <v>27</v>
      </c>
      <c r="D1" s="9" t="s">
        <v>28</v>
      </c>
    </row>
    <row r="2" spans="1:4" ht="13.2" customHeight="1" x14ac:dyDescent="0.25">
      <c r="A2">
        <v>150</v>
      </c>
      <c r="B2">
        <v>0</v>
      </c>
      <c r="C2" s="9">
        <v>150</v>
      </c>
      <c r="D2" s="9" t="s">
        <v>29</v>
      </c>
    </row>
    <row r="3" spans="1:4" x14ac:dyDescent="0.25">
      <c r="A3" t="s">
        <v>29</v>
      </c>
      <c r="B3">
        <v>1</v>
      </c>
      <c r="C3" s="9">
        <v>125</v>
      </c>
      <c r="D3" s="9" t="s">
        <v>30</v>
      </c>
    </row>
    <row r="4" spans="1:4" x14ac:dyDescent="0.25">
      <c r="A4">
        <v>125</v>
      </c>
      <c r="B4">
        <v>0</v>
      </c>
      <c r="C4" s="9">
        <v>100</v>
      </c>
      <c r="D4" s="9" t="s">
        <v>31</v>
      </c>
    </row>
    <row r="5" spans="1:4" x14ac:dyDescent="0.25">
      <c r="A5" t="s">
        <v>30</v>
      </c>
      <c r="B5">
        <v>1</v>
      </c>
      <c r="C5" s="9">
        <v>75</v>
      </c>
      <c r="D5" s="9" t="s">
        <v>32</v>
      </c>
    </row>
    <row r="6" spans="1:4" x14ac:dyDescent="0.25">
      <c r="A6">
        <v>100</v>
      </c>
      <c r="B6">
        <v>0</v>
      </c>
      <c r="C6" s="9">
        <v>50</v>
      </c>
      <c r="D6" s="9" t="s">
        <v>33</v>
      </c>
    </row>
    <row r="7" spans="1:4" x14ac:dyDescent="0.25">
      <c r="A7" t="s">
        <v>31</v>
      </c>
      <c r="B7">
        <v>1</v>
      </c>
      <c r="C7" s="9">
        <v>25</v>
      </c>
      <c r="D7" s="9" t="s">
        <v>34</v>
      </c>
    </row>
    <row r="8" spans="1:4" x14ac:dyDescent="0.25">
      <c r="A8">
        <v>75</v>
      </c>
      <c r="B8">
        <v>0</v>
      </c>
    </row>
    <row r="9" spans="1:4" x14ac:dyDescent="0.25">
      <c r="A9" t="s">
        <v>32</v>
      </c>
      <c r="B9">
        <v>1</v>
      </c>
    </row>
    <row r="10" spans="1:4" x14ac:dyDescent="0.25">
      <c r="A10">
        <v>50</v>
      </c>
      <c r="B10">
        <v>0</v>
      </c>
    </row>
    <row r="11" spans="1:4" x14ac:dyDescent="0.25">
      <c r="A11" t="s">
        <v>33</v>
      </c>
      <c r="B11">
        <v>1</v>
      </c>
    </row>
    <row r="12" spans="1:4" x14ac:dyDescent="0.25">
      <c r="A12">
        <v>25</v>
      </c>
      <c r="B12">
        <v>0</v>
      </c>
    </row>
    <row r="13" spans="1:4" x14ac:dyDescent="0.25">
      <c r="A13" t="s">
        <v>34</v>
      </c>
      <c r="B13">
        <v>1</v>
      </c>
    </row>
  </sheetData>
  <autoFilter ref="A1:D13" xr:uid="{CEF7F950-94FC-471D-B166-4C92FDB1F56F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90E6-8954-454B-B81C-7C47AF784CDA}">
  <dimension ref="B2:I7"/>
  <sheetViews>
    <sheetView tabSelected="1" workbookViewId="0">
      <selection activeCell="C7" sqref="C7:H7"/>
    </sheetView>
  </sheetViews>
  <sheetFormatPr defaultRowHeight="13.8" x14ac:dyDescent="0.25"/>
  <cols>
    <col min="1" max="2" width="8.88671875" style="2"/>
    <col min="3" max="3" width="12.21875" style="2" bestFit="1" customWidth="1"/>
    <col min="4" max="16384" width="8.88671875" style="2"/>
  </cols>
  <sheetData>
    <row r="2" spans="2:9" x14ac:dyDescent="0.25">
      <c r="B2" s="16" t="s">
        <v>13</v>
      </c>
      <c r="C2" s="16" t="s">
        <v>12</v>
      </c>
      <c r="D2" s="16"/>
      <c r="E2" s="16"/>
      <c r="F2" s="16"/>
      <c r="G2" s="16"/>
      <c r="H2" s="16"/>
    </row>
    <row r="3" spans="2:9" x14ac:dyDescent="0.25">
      <c r="B3" s="16"/>
      <c r="C3" s="7" t="s">
        <v>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spans="2:9" x14ac:dyDescent="0.25">
      <c r="B4" s="7" t="s">
        <v>15</v>
      </c>
      <c r="C4" s="8">
        <v>4.8899999999999997</v>
      </c>
      <c r="D4" s="8">
        <v>4.8899999999999997</v>
      </c>
      <c r="E4" s="8">
        <v>4.8890000000000002</v>
      </c>
      <c r="F4" s="8">
        <v>4.8890000000000002</v>
      </c>
      <c r="G4" s="8">
        <v>4.8879999999999999</v>
      </c>
      <c r="H4" s="8">
        <v>4.8879999999999999</v>
      </c>
      <c r="I4" s="2">
        <v>4.9000000000000004</v>
      </c>
    </row>
    <row r="5" spans="2:9" ht="41.4" x14ac:dyDescent="0.25">
      <c r="B5" s="7" t="s">
        <v>14</v>
      </c>
      <c r="C5" s="11">
        <f>($I$4-C4)/$I$4*100</f>
        <v>0.204081632653075</v>
      </c>
      <c r="D5" s="11">
        <f t="shared" ref="D5:H5" si="0">($I$4-D4)/$I$4*100</f>
        <v>0.204081632653075</v>
      </c>
      <c r="E5" s="11">
        <f t="shared" si="0"/>
        <v>0.22448979591836979</v>
      </c>
      <c r="F5" s="11">
        <f t="shared" si="0"/>
        <v>0.22448979591836979</v>
      </c>
      <c r="G5" s="11">
        <f t="shared" si="0"/>
        <v>0.24489795918368273</v>
      </c>
      <c r="H5" s="11">
        <f t="shared" si="0"/>
        <v>0.24489795918368273</v>
      </c>
    </row>
    <row r="7" spans="2:9" x14ac:dyDescent="0.25">
      <c r="C7" s="17">
        <f>0.04/100*C4</f>
        <v>1.9559999999999998E-3</v>
      </c>
      <c r="D7" s="17">
        <f t="shared" ref="D7:H7" si="1">0.04/100*D4</f>
        <v>1.9559999999999998E-3</v>
      </c>
      <c r="E7" s="17">
        <f t="shared" si="1"/>
        <v>1.9556E-3</v>
      </c>
      <c r="F7" s="17">
        <f t="shared" si="1"/>
        <v>1.9556E-3</v>
      </c>
      <c r="G7" s="17">
        <f t="shared" si="1"/>
        <v>1.9552000000000003E-3</v>
      </c>
      <c r="H7" s="17">
        <f t="shared" si="1"/>
        <v>1.9552000000000003E-3</v>
      </c>
    </row>
  </sheetData>
  <mergeCells count="2">
    <mergeCell ref="C2:H2"/>
    <mergeCell ref="B2:B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0E8A-7123-4CD4-ABEB-6C94F34905F5}">
  <dimension ref="B2:I7"/>
  <sheetViews>
    <sheetView workbookViewId="0">
      <selection activeCell="C7" sqref="C7:H7"/>
    </sheetView>
  </sheetViews>
  <sheetFormatPr defaultRowHeight="13.8" x14ac:dyDescent="0.25"/>
  <cols>
    <col min="8" max="8" width="12.21875" bestFit="1" customWidth="1"/>
  </cols>
  <sheetData>
    <row r="2" spans="2:9" x14ac:dyDescent="0.25">
      <c r="B2" s="16" t="s">
        <v>16</v>
      </c>
      <c r="C2" s="16" t="s">
        <v>17</v>
      </c>
      <c r="D2" s="16"/>
      <c r="E2" s="16"/>
      <c r="F2" s="16"/>
      <c r="G2" s="16"/>
      <c r="H2" s="16"/>
    </row>
    <row r="3" spans="2:9" x14ac:dyDescent="0.25">
      <c r="B3" s="16"/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</row>
    <row r="4" spans="2:9" x14ac:dyDescent="0.25">
      <c r="B4" s="7" t="s">
        <v>15</v>
      </c>
      <c r="C4" s="7">
        <v>4.8879999999999999</v>
      </c>
      <c r="D4" s="7">
        <v>4.9189999999999996</v>
      </c>
      <c r="E4" s="7">
        <v>4.923</v>
      </c>
      <c r="F4" s="7">
        <v>4.9249999999999998</v>
      </c>
      <c r="G4" s="7">
        <v>4.9260000000000002</v>
      </c>
      <c r="H4" s="7">
        <v>4.9269999999999996</v>
      </c>
      <c r="I4" s="10">
        <v>4.9000000000000004</v>
      </c>
    </row>
    <row r="5" spans="2:9" ht="41.4" x14ac:dyDescent="0.25">
      <c r="B5" s="7" t="s">
        <v>24</v>
      </c>
      <c r="C5" s="11">
        <f t="shared" ref="C5:G5" si="0">ABS(($I$4-C4))/$I$4*100</f>
        <v>0.24489795918368273</v>
      </c>
      <c r="D5" s="11">
        <f t="shared" si="0"/>
        <v>0.38775510204080077</v>
      </c>
      <c r="E5" s="11">
        <f t="shared" si="0"/>
        <v>0.4693877551020344</v>
      </c>
      <c r="F5" s="11">
        <f t="shared" si="0"/>
        <v>0.51020408163264219</v>
      </c>
      <c r="G5" s="11">
        <f t="shared" si="0"/>
        <v>0.530612244897955</v>
      </c>
      <c r="H5" s="11">
        <f>ABS(($I$4-H4))/$I$4*100</f>
        <v>0.55102040816324993</v>
      </c>
    </row>
    <row r="7" spans="2:9" x14ac:dyDescent="0.25">
      <c r="C7" s="18">
        <f>0.086*C4</f>
        <v>0.42036799999999996</v>
      </c>
      <c r="D7" s="18">
        <f t="shared" ref="D7:H7" si="1">0.086*D4</f>
        <v>0.42303399999999991</v>
      </c>
      <c r="E7" s="18">
        <f t="shared" si="1"/>
        <v>0.42337799999999998</v>
      </c>
      <c r="F7" s="18">
        <f t="shared" si="1"/>
        <v>0.42354999999999993</v>
      </c>
      <c r="G7" s="18">
        <f t="shared" si="1"/>
        <v>0.42363599999999996</v>
      </c>
      <c r="H7" s="18">
        <f t="shared" si="1"/>
        <v>0.42372199999999993</v>
      </c>
    </row>
  </sheetData>
  <mergeCells count="2">
    <mergeCell ref="B2:B3"/>
    <mergeCell ref="C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2019-04-05T10:21:27Z</dcterms:modified>
</cp:coreProperties>
</file>