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B08A494-5EB8-4CFB-B3F1-F51A81D4A26E}" xr6:coauthVersionLast="41" xr6:coauthVersionMax="41" xr10:uidLastSave="{00000000-0000-0000-0000-000000000000}"/>
  <bookViews>
    <workbookView xWindow="-108" yWindow="-108" windowWidth="23256" windowHeight="12576" activeTab="5" xr2:uid="{00000000-000D-0000-FFFF-FFFF00000000}"/>
  </bookViews>
  <sheets>
    <sheet name="Sheet1" sheetId="1" r:id="rId1"/>
    <sheet name="Sheet3 (2)" sheetId="4" r:id="rId2"/>
    <sheet name="Sheet3" sheetId="3" r:id="rId3"/>
    <sheet name="Sheet3 (4)" sheetId="7" r:id="rId4"/>
    <sheet name="Sheet3 (3)" sheetId="6" r:id="rId5"/>
    <sheet name="Sheet4" sheetId="5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0" i="5" l="1"/>
  <c r="Q70" i="5"/>
  <c r="P70" i="5"/>
  <c r="O70" i="5"/>
  <c r="N70" i="5"/>
  <c r="M70" i="5"/>
  <c r="R69" i="5"/>
  <c r="Q69" i="5"/>
  <c r="P69" i="5"/>
  <c r="O69" i="5"/>
  <c r="N69" i="5"/>
  <c r="M69" i="5"/>
  <c r="R68" i="5"/>
  <c r="Q68" i="5"/>
  <c r="P68" i="5"/>
  <c r="O68" i="5"/>
  <c r="N68" i="5"/>
  <c r="M68" i="5"/>
  <c r="R67" i="5"/>
  <c r="Q67" i="5"/>
  <c r="P67" i="5"/>
  <c r="O67" i="5"/>
  <c r="N67" i="5"/>
  <c r="M67" i="5"/>
  <c r="R66" i="5"/>
  <c r="Q66" i="5"/>
  <c r="P66" i="5"/>
  <c r="O66" i="5"/>
  <c r="N66" i="5"/>
  <c r="M66" i="5"/>
  <c r="R65" i="5"/>
  <c r="Q65" i="5"/>
  <c r="P65" i="5"/>
  <c r="O65" i="5"/>
  <c r="N65" i="5"/>
  <c r="M65" i="5"/>
  <c r="R64" i="5"/>
  <c r="Q64" i="5"/>
  <c r="P64" i="5"/>
  <c r="O64" i="5"/>
  <c r="N64" i="5"/>
  <c r="M64" i="5"/>
  <c r="R63" i="5"/>
  <c r="Q63" i="5"/>
  <c r="P63" i="5"/>
  <c r="O63" i="5"/>
  <c r="N63" i="5"/>
  <c r="M63" i="5"/>
  <c r="R62" i="5"/>
  <c r="Q62" i="5"/>
  <c r="P62" i="5"/>
  <c r="O62" i="5"/>
  <c r="N62" i="5"/>
  <c r="M62" i="5"/>
  <c r="R61" i="5"/>
  <c r="Q61" i="5"/>
  <c r="P61" i="5"/>
  <c r="O61" i="5"/>
  <c r="N61" i="5"/>
  <c r="M61" i="5"/>
  <c r="R60" i="5"/>
  <c r="Q60" i="5"/>
  <c r="P60" i="5"/>
  <c r="O60" i="5"/>
  <c r="N60" i="5"/>
  <c r="M60" i="5"/>
  <c r="R59" i="5"/>
  <c r="Q59" i="5"/>
  <c r="P59" i="5"/>
  <c r="O59" i="5"/>
  <c r="N59" i="5"/>
  <c r="M59" i="5"/>
  <c r="R58" i="5"/>
  <c r="Q58" i="5"/>
  <c r="P58" i="5"/>
  <c r="O58" i="5"/>
  <c r="N58" i="5"/>
  <c r="M58" i="5"/>
  <c r="R57" i="5"/>
  <c r="Q57" i="5"/>
  <c r="P57" i="5"/>
  <c r="O57" i="5"/>
  <c r="N57" i="5"/>
  <c r="M57" i="5"/>
  <c r="R56" i="5"/>
  <c r="Q56" i="5"/>
  <c r="P56" i="5"/>
  <c r="O56" i="5"/>
  <c r="N56" i="5"/>
  <c r="M56" i="5"/>
  <c r="R55" i="5"/>
  <c r="Q55" i="5"/>
  <c r="P55" i="5"/>
  <c r="O55" i="5"/>
  <c r="N55" i="5"/>
  <c r="M55" i="5"/>
  <c r="R54" i="5"/>
  <c r="Q54" i="5"/>
  <c r="P54" i="5"/>
  <c r="O54" i="5"/>
  <c r="N54" i="5"/>
  <c r="M54" i="5"/>
  <c r="R53" i="5"/>
  <c r="Q53" i="5"/>
  <c r="P53" i="5"/>
  <c r="O53" i="5"/>
  <c r="N53" i="5"/>
  <c r="M53" i="5"/>
  <c r="R52" i="5"/>
  <c r="Q52" i="5"/>
  <c r="P52" i="5"/>
  <c r="O52" i="5"/>
  <c r="N52" i="5"/>
  <c r="M52" i="5"/>
  <c r="R51" i="5"/>
  <c r="Q51" i="5"/>
  <c r="P51" i="5"/>
  <c r="O51" i="5"/>
  <c r="N51" i="5"/>
  <c r="M51" i="5"/>
  <c r="R50" i="5"/>
  <c r="Q50" i="5"/>
  <c r="P50" i="5"/>
  <c r="O50" i="5"/>
  <c r="N50" i="5"/>
  <c r="M50" i="5"/>
  <c r="R49" i="5"/>
  <c r="Q49" i="5"/>
  <c r="P49" i="5"/>
  <c r="O49" i="5"/>
  <c r="N49" i="5"/>
  <c r="M49" i="5"/>
  <c r="N8" i="5" l="1"/>
  <c r="O8" i="5"/>
  <c r="P8" i="5"/>
  <c r="Q8" i="5"/>
  <c r="R8" i="5"/>
  <c r="M8" i="5"/>
  <c r="N5" i="5"/>
  <c r="O5" i="5"/>
  <c r="P5" i="5"/>
  <c r="Q5" i="5"/>
  <c r="R5" i="5"/>
  <c r="M5" i="5"/>
  <c r="S2" i="5" s="1"/>
  <c r="R46" i="5"/>
  <c r="N46" i="5"/>
  <c r="O46" i="5"/>
  <c r="P46" i="5"/>
  <c r="Q46" i="5"/>
  <c r="M46" i="5"/>
  <c r="N34" i="5"/>
  <c r="O34" i="5"/>
  <c r="P34" i="5"/>
  <c r="Q34" i="5"/>
  <c r="R34" i="5"/>
  <c r="M34" i="5"/>
  <c r="M24" i="5"/>
  <c r="N24" i="5"/>
  <c r="O24" i="5"/>
  <c r="P24" i="5"/>
  <c r="Q24" i="5"/>
  <c r="R24" i="5"/>
  <c r="M25" i="5"/>
  <c r="N25" i="5"/>
  <c r="O25" i="5"/>
  <c r="P25" i="5"/>
  <c r="Q25" i="5"/>
  <c r="R25" i="5"/>
  <c r="M26" i="5"/>
  <c r="N26" i="5"/>
  <c r="O26" i="5"/>
  <c r="P26" i="5"/>
  <c r="Q26" i="5"/>
  <c r="R26" i="5"/>
  <c r="M27" i="5"/>
  <c r="N27" i="5"/>
  <c r="O27" i="5"/>
  <c r="P27" i="5"/>
  <c r="Q27" i="5"/>
  <c r="R27" i="5"/>
  <c r="M28" i="5"/>
  <c r="N28" i="5"/>
  <c r="O28" i="5"/>
  <c r="P28" i="5"/>
  <c r="Q28" i="5"/>
  <c r="R28" i="5"/>
  <c r="M29" i="5"/>
  <c r="N29" i="5"/>
  <c r="O29" i="5"/>
  <c r="P29" i="5"/>
  <c r="Q29" i="5"/>
  <c r="R29" i="5"/>
  <c r="M30" i="5"/>
  <c r="N30" i="5"/>
  <c r="O30" i="5"/>
  <c r="P30" i="5"/>
  <c r="Q30" i="5"/>
  <c r="R30" i="5"/>
  <c r="M31" i="5"/>
  <c r="N31" i="5"/>
  <c r="O31" i="5"/>
  <c r="P31" i="5"/>
  <c r="Q31" i="5"/>
  <c r="R31" i="5"/>
  <c r="M32" i="5"/>
  <c r="N32" i="5"/>
  <c r="O32" i="5"/>
  <c r="P32" i="5"/>
  <c r="Q32" i="5"/>
  <c r="R32" i="5"/>
  <c r="M33" i="5"/>
  <c r="N33" i="5"/>
  <c r="O33" i="5"/>
  <c r="P33" i="5"/>
  <c r="Q33" i="5"/>
  <c r="R33" i="5"/>
  <c r="N23" i="5"/>
  <c r="O23" i="5"/>
  <c r="P23" i="5"/>
  <c r="Q23" i="5"/>
  <c r="R23" i="5"/>
  <c r="C22" i="7"/>
  <c r="C22" i="6"/>
  <c r="C20" i="6"/>
  <c r="C20" i="7"/>
  <c r="M36" i="5"/>
  <c r="N36" i="5"/>
  <c r="O36" i="5"/>
  <c r="P36" i="5"/>
  <c r="Q36" i="5"/>
  <c r="R36" i="5"/>
  <c r="M37" i="5"/>
  <c r="N37" i="5"/>
  <c r="O37" i="5"/>
  <c r="P37" i="5"/>
  <c r="Q37" i="5"/>
  <c r="R37" i="5"/>
  <c r="M38" i="5"/>
  <c r="N38" i="5"/>
  <c r="O38" i="5"/>
  <c r="P38" i="5"/>
  <c r="Q38" i="5"/>
  <c r="R38" i="5"/>
  <c r="M39" i="5"/>
  <c r="N39" i="5"/>
  <c r="O39" i="5"/>
  <c r="P39" i="5"/>
  <c r="Q39" i="5"/>
  <c r="R39" i="5"/>
  <c r="M40" i="5"/>
  <c r="N40" i="5"/>
  <c r="O40" i="5"/>
  <c r="P40" i="5"/>
  <c r="Q40" i="5"/>
  <c r="R40" i="5"/>
  <c r="M41" i="5"/>
  <c r="N41" i="5"/>
  <c r="O41" i="5"/>
  <c r="P41" i="5"/>
  <c r="Q41" i="5"/>
  <c r="R41" i="5"/>
  <c r="M42" i="5"/>
  <c r="N42" i="5"/>
  <c r="O42" i="5"/>
  <c r="P42" i="5"/>
  <c r="Q42" i="5"/>
  <c r="R42" i="5"/>
  <c r="M43" i="5"/>
  <c r="N43" i="5"/>
  <c r="O43" i="5"/>
  <c r="P43" i="5"/>
  <c r="Q43" i="5"/>
  <c r="R43" i="5"/>
  <c r="M44" i="5"/>
  <c r="N44" i="5"/>
  <c r="O44" i="5"/>
  <c r="P44" i="5"/>
  <c r="Q44" i="5"/>
  <c r="R44" i="5"/>
  <c r="M45" i="5"/>
  <c r="N45" i="5"/>
  <c r="O45" i="5"/>
  <c r="P45" i="5"/>
  <c r="Q45" i="5"/>
  <c r="R45" i="5"/>
  <c r="N35" i="5"/>
  <c r="O35" i="5"/>
  <c r="P35" i="5"/>
  <c r="Q35" i="5"/>
  <c r="R35" i="5"/>
  <c r="M35" i="5"/>
  <c r="M23" i="5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S3" i="5" l="1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C15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C24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Z16" i="7"/>
  <c r="Z21" i="7" s="1"/>
  <c r="Y16" i="7"/>
  <c r="Y21" i="7" s="1"/>
  <c r="X16" i="7"/>
  <c r="X21" i="7" s="1"/>
  <c r="W16" i="7"/>
  <c r="W21" i="7" s="1"/>
  <c r="V16" i="7"/>
  <c r="V21" i="7" s="1"/>
  <c r="U16" i="7"/>
  <c r="U21" i="7" s="1"/>
  <c r="T16" i="7"/>
  <c r="T17" i="7" s="1"/>
  <c r="S16" i="7"/>
  <c r="S21" i="7" s="1"/>
  <c r="R16" i="7"/>
  <c r="R21" i="7" s="1"/>
  <c r="Q16" i="7"/>
  <c r="Q21" i="7" s="1"/>
  <c r="P16" i="7"/>
  <c r="P21" i="7" s="1"/>
  <c r="O16" i="7"/>
  <c r="O21" i="7" s="1"/>
  <c r="N16" i="7"/>
  <c r="N21" i="7" s="1"/>
  <c r="M16" i="7"/>
  <c r="M21" i="7" s="1"/>
  <c r="L16" i="7"/>
  <c r="L21" i="7" s="1"/>
  <c r="K16" i="7"/>
  <c r="K21" i="7" s="1"/>
  <c r="J16" i="7"/>
  <c r="J21" i="7" s="1"/>
  <c r="I16" i="7"/>
  <c r="I21" i="7" s="1"/>
  <c r="H16" i="7"/>
  <c r="H21" i="7" s="1"/>
  <c r="G16" i="7"/>
  <c r="G21" i="7" s="1"/>
  <c r="F16" i="7"/>
  <c r="F21" i="7" s="1"/>
  <c r="E16" i="7"/>
  <c r="E21" i="7" s="1"/>
  <c r="D16" i="7"/>
  <c r="D21" i="7" s="1"/>
  <c r="C16" i="7"/>
  <c r="C21" i="7" s="1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X11" i="7"/>
  <c r="T11" i="7"/>
  <c r="P11" i="7"/>
  <c r="L11" i="7"/>
  <c r="H11" i="7"/>
  <c r="D11" i="7"/>
  <c r="J10" i="7"/>
  <c r="V11" i="7" s="1"/>
  <c r="I10" i="7"/>
  <c r="W11" i="7" s="1"/>
  <c r="C24" i="6"/>
  <c r="U20" i="6"/>
  <c r="V20" i="6"/>
  <c r="W20" i="6"/>
  <c r="X20" i="6"/>
  <c r="Y20" i="6"/>
  <c r="Z20" i="6"/>
  <c r="O20" i="6"/>
  <c r="P20" i="6"/>
  <c r="Q20" i="6"/>
  <c r="R20" i="6"/>
  <c r="S20" i="6"/>
  <c r="T20" i="6"/>
  <c r="J20" i="6"/>
  <c r="K20" i="6"/>
  <c r="L20" i="6"/>
  <c r="M20" i="6"/>
  <c r="N20" i="6"/>
  <c r="I20" i="6"/>
  <c r="D20" i="6"/>
  <c r="E20" i="6"/>
  <c r="F20" i="6"/>
  <c r="G20" i="6"/>
  <c r="H20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Z16" i="6"/>
  <c r="Z21" i="6" s="1"/>
  <c r="Y16" i="6"/>
  <c r="Y21" i="6" s="1"/>
  <c r="X16" i="6"/>
  <c r="X21" i="6" s="1"/>
  <c r="W16" i="6"/>
  <c r="W21" i="6" s="1"/>
  <c r="V16" i="6"/>
  <c r="V21" i="6" s="1"/>
  <c r="U16" i="6"/>
  <c r="U21" i="6" s="1"/>
  <c r="T16" i="6"/>
  <c r="T21" i="6" s="1"/>
  <c r="S16" i="6"/>
  <c r="S17" i="6" s="1"/>
  <c r="R16" i="6"/>
  <c r="R21" i="6" s="1"/>
  <c r="Q16" i="6"/>
  <c r="Q21" i="6" s="1"/>
  <c r="P16" i="6"/>
  <c r="P21" i="6" s="1"/>
  <c r="O16" i="6"/>
  <c r="O21" i="6" s="1"/>
  <c r="N16" i="6"/>
  <c r="N21" i="6" s="1"/>
  <c r="M16" i="6"/>
  <c r="M21" i="6" s="1"/>
  <c r="L16" i="6"/>
  <c r="L21" i="6" s="1"/>
  <c r="K16" i="6"/>
  <c r="K21" i="6" s="1"/>
  <c r="J16" i="6"/>
  <c r="J21" i="6" s="1"/>
  <c r="I16" i="6"/>
  <c r="I21" i="6" s="1"/>
  <c r="H16" i="6"/>
  <c r="H21" i="6" s="1"/>
  <c r="G16" i="6"/>
  <c r="G21" i="6" s="1"/>
  <c r="F16" i="6"/>
  <c r="F21" i="6" s="1"/>
  <c r="E16" i="6"/>
  <c r="E21" i="6" s="1"/>
  <c r="D16" i="6"/>
  <c r="D21" i="6" s="1"/>
  <c r="C16" i="6"/>
  <c r="C21" i="6" s="1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I10" i="6"/>
  <c r="C22" i="3"/>
  <c r="L17" i="7" l="1"/>
  <c r="L26" i="7" s="1"/>
  <c r="L28" i="7" s="1"/>
  <c r="L29" i="7" s="1"/>
  <c r="X17" i="7"/>
  <c r="X26" i="7" s="1"/>
  <c r="X28" i="7" s="1"/>
  <c r="X29" i="7" s="1"/>
  <c r="T21" i="7"/>
  <c r="T26" i="7" s="1"/>
  <c r="T28" i="7" s="1"/>
  <c r="T29" i="7" s="1"/>
  <c r="E11" i="7"/>
  <c r="I11" i="7"/>
  <c r="M11" i="7"/>
  <c r="Q11" i="7"/>
  <c r="U11" i="7"/>
  <c r="Y11" i="7"/>
  <c r="E17" i="7"/>
  <c r="E26" i="7" s="1"/>
  <c r="E28" i="7" s="1"/>
  <c r="E29" i="7" s="1"/>
  <c r="I17" i="7"/>
  <c r="I26" i="7" s="1"/>
  <c r="I28" i="7" s="1"/>
  <c r="I29" i="7" s="1"/>
  <c r="M17" i="7"/>
  <c r="M26" i="7" s="1"/>
  <c r="M28" i="7" s="1"/>
  <c r="M29" i="7" s="1"/>
  <c r="Q17" i="7"/>
  <c r="Q26" i="7" s="1"/>
  <c r="Q28" i="7" s="1"/>
  <c r="Q29" i="7" s="1"/>
  <c r="U17" i="7"/>
  <c r="U26" i="7" s="1"/>
  <c r="U28" i="7" s="1"/>
  <c r="U29" i="7" s="1"/>
  <c r="Y17" i="7"/>
  <c r="Y26" i="7" s="1"/>
  <c r="Y28" i="7" s="1"/>
  <c r="Y29" i="7" s="1"/>
  <c r="D17" i="7"/>
  <c r="D26" i="7" s="1"/>
  <c r="D28" i="7" s="1"/>
  <c r="D29" i="7" s="1"/>
  <c r="P17" i="7"/>
  <c r="P26" i="7" s="1"/>
  <c r="P28" i="7" s="1"/>
  <c r="P29" i="7" s="1"/>
  <c r="J11" i="7"/>
  <c r="R11" i="7"/>
  <c r="Z11" i="7"/>
  <c r="F17" i="7"/>
  <c r="F26" i="7" s="1"/>
  <c r="F28" i="7" s="1"/>
  <c r="F29" i="7" s="1"/>
  <c r="J17" i="7"/>
  <c r="J26" i="7" s="1"/>
  <c r="J28" i="7" s="1"/>
  <c r="J29" i="7" s="1"/>
  <c r="N17" i="7"/>
  <c r="N26" i="7" s="1"/>
  <c r="N28" i="7" s="1"/>
  <c r="N29" i="7" s="1"/>
  <c r="R17" i="7"/>
  <c r="R26" i="7" s="1"/>
  <c r="R28" i="7" s="1"/>
  <c r="R29" i="7" s="1"/>
  <c r="V17" i="7"/>
  <c r="V26" i="7" s="1"/>
  <c r="V28" i="7" s="1"/>
  <c r="V29" i="7" s="1"/>
  <c r="Z17" i="7"/>
  <c r="Z26" i="7" s="1"/>
  <c r="Z28" i="7" s="1"/>
  <c r="Z29" i="7" s="1"/>
  <c r="H17" i="7"/>
  <c r="H26" i="7" s="1"/>
  <c r="H28" i="7" s="1"/>
  <c r="H29" i="7" s="1"/>
  <c r="F11" i="7"/>
  <c r="N11" i="7"/>
  <c r="C11" i="7"/>
  <c r="G11" i="7"/>
  <c r="K11" i="7"/>
  <c r="O11" i="7"/>
  <c r="S11" i="7"/>
  <c r="C17" i="7"/>
  <c r="C26" i="7" s="1"/>
  <c r="C28" i="7" s="1"/>
  <c r="C29" i="7" s="1"/>
  <c r="G17" i="7"/>
  <c r="G26" i="7" s="1"/>
  <c r="G28" i="7" s="1"/>
  <c r="G29" i="7" s="1"/>
  <c r="K17" i="7"/>
  <c r="K26" i="7" s="1"/>
  <c r="K28" i="7" s="1"/>
  <c r="K29" i="7" s="1"/>
  <c r="O17" i="7"/>
  <c r="O26" i="7" s="1"/>
  <c r="O28" i="7" s="1"/>
  <c r="O29" i="7" s="1"/>
  <c r="S17" i="7"/>
  <c r="S26" i="7" s="1"/>
  <c r="S28" i="7" s="1"/>
  <c r="S29" i="7" s="1"/>
  <c r="W17" i="7"/>
  <c r="W26" i="7" s="1"/>
  <c r="W28" i="7" s="1"/>
  <c r="W29" i="7" s="1"/>
  <c r="C17" i="6"/>
  <c r="G17" i="6"/>
  <c r="O17" i="6"/>
  <c r="W17" i="6"/>
  <c r="S21" i="6"/>
  <c r="D17" i="6"/>
  <c r="H17" i="6"/>
  <c r="L17" i="6"/>
  <c r="P17" i="6"/>
  <c r="T17" i="6"/>
  <c r="X17" i="6"/>
  <c r="M17" i="6"/>
  <c r="U17" i="6"/>
  <c r="U11" i="6"/>
  <c r="E17" i="6"/>
  <c r="I17" i="6"/>
  <c r="Q17" i="6"/>
  <c r="Y17" i="6"/>
  <c r="Y26" i="6" s="1"/>
  <c r="Y28" i="6" s="1"/>
  <c r="Y29" i="6" s="1"/>
  <c r="J10" i="6"/>
  <c r="C11" i="6" s="1"/>
  <c r="J11" i="6"/>
  <c r="Z11" i="6"/>
  <c r="F17" i="6"/>
  <c r="J17" i="6"/>
  <c r="N17" i="6"/>
  <c r="R17" i="6"/>
  <c r="V17" i="6"/>
  <c r="Z17" i="6"/>
  <c r="G11" i="6"/>
  <c r="O11" i="6"/>
  <c r="K17" i="6"/>
  <c r="AA27" i="3"/>
  <c r="AA27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Z14" i="4"/>
  <c r="Z19" i="4" s="1"/>
  <c r="Y14" i="4"/>
  <c r="Y19" i="4" s="1"/>
  <c r="X14" i="4"/>
  <c r="X19" i="4" s="1"/>
  <c r="W14" i="4"/>
  <c r="W19" i="4" s="1"/>
  <c r="V14" i="4"/>
  <c r="V15" i="4" s="1"/>
  <c r="U14" i="4"/>
  <c r="U19" i="4" s="1"/>
  <c r="T14" i="4"/>
  <c r="T19" i="4" s="1"/>
  <c r="S14" i="4"/>
  <c r="S19" i="4" s="1"/>
  <c r="R14" i="4"/>
  <c r="R19" i="4" s="1"/>
  <c r="Q14" i="4"/>
  <c r="Q15" i="4" s="1"/>
  <c r="P14" i="4"/>
  <c r="P19" i="4" s="1"/>
  <c r="O14" i="4"/>
  <c r="O19" i="4" s="1"/>
  <c r="N14" i="4"/>
  <c r="N15" i="4" s="1"/>
  <c r="M14" i="4"/>
  <c r="M19" i="4" s="1"/>
  <c r="L14" i="4"/>
  <c r="L19" i="4" s="1"/>
  <c r="K14" i="4"/>
  <c r="K19" i="4" s="1"/>
  <c r="J14" i="4"/>
  <c r="J19" i="4" s="1"/>
  <c r="I14" i="4"/>
  <c r="I19" i="4" s="1"/>
  <c r="H14" i="4"/>
  <c r="G14" i="4"/>
  <c r="F14" i="4"/>
  <c r="E14" i="4"/>
  <c r="D14" i="4"/>
  <c r="C14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I10" i="4"/>
  <c r="C14" i="3"/>
  <c r="C13" i="3"/>
  <c r="AA29" i="7" l="1"/>
  <c r="R11" i="6"/>
  <c r="L11" i="6"/>
  <c r="Y11" i="6"/>
  <c r="N11" i="6"/>
  <c r="M11" i="6"/>
  <c r="S11" i="6"/>
  <c r="S26" i="6" s="1"/>
  <c r="S28" i="6" s="1"/>
  <c r="S29" i="6" s="1"/>
  <c r="R26" i="6"/>
  <c r="R28" i="6" s="1"/>
  <c r="R29" i="6" s="1"/>
  <c r="M26" i="6"/>
  <c r="M28" i="6" s="1"/>
  <c r="M29" i="6" s="1"/>
  <c r="P11" i="6"/>
  <c r="W11" i="6"/>
  <c r="W26" i="6" s="1"/>
  <c r="W28" i="6" s="1"/>
  <c r="W29" i="6" s="1"/>
  <c r="C26" i="6"/>
  <c r="C28" i="6" s="1"/>
  <c r="C29" i="6" s="1"/>
  <c r="N26" i="6"/>
  <c r="N28" i="6" s="1"/>
  <c r="N29" i="6" s="1"/>
  <c r="V11" i="6"/>
  <c r="F11" i="6"/>
  <c r="F26" i="6" s="1"/>
  <c r="F28" i="6" s="1"/>
  <c r="F29" i="6" s="1"/>
  <c r="E11" i="6"/>
  <c r="Q11" i="6"/>
  <c r="P26" i="6"/>
  <c r="P28" i="6" s="1"/>
  <c r="P29" i="6" s="1"/>
  <c r="X11" i="6"/>
  <c r="X26" i="6" s="1"/>
  <c r="X28" i="6" s="1"/>
  <c r="X29" i="6" s="1"/>
  <c r="H11" i="6"/>
  <c r="H26" i="6" s="1"/>
  <c r="H28" i="6" s="1"/>
  <c r="H29" i="6" s="1"/>
  <c r="O26" i="6"/>
  <c r="O28" i="6" s="1"/>
  <c r="O29" i="6" s="1"/>
  <c r="K11" i="6"/>
  <c r="K26" i="6" s="1"/>
  <c r="K28" i="6" s="1"/>
  <c r="K29" i="6" s="1"/>
  <c r="V26" i="6"/>
  <c r="V28" i="6" s="1"/>
  <c r="V29" i="6" s="1"/>
  <c r="Q26" i="6"/>
  <c r="Q28" i="6" s="1"/>
  <c r="Q29" i="6" s="1"/>
  <c r="Z26" i="6"/>
  <c r="Z28" i="6" s="1"/>
  <c r="Z29" i="6" s="1"/>
  <c r="J26" i="6"/>
  <c r="J28" i="6" s="1"/>
  <c r="J29" i="6" s="1"/>
  <c r="E26" i="6"/>
  <c r="E28" i="6" s="1"/>
  <c r="E29" i="6" s="1"/>
  <c r="U26" i="6"/>
  <c r="U28" i="6" s="1"/>
  <c r="U29" i="6" s="1"/>
  <c r="I11" i="6"/>
  <c r="I26" i="6" s="1"/>
  <c r="I28" i="6" s="1"/>
  <c r="I29" i="6" s="1"/>
  <c r="L26" i="6"/>
  <c r="L28" i="6" s="1"/>
  <c r="L29" i="6" s="1"/>
  <c r="T11" i="6"/>
  <c r="T26" i="6" s="1"/>
  <c r="T28" i="6" s="1"/>
  <c r="T29" i="6" s="1"/>
  <c r="D11" i="6"/>
  <c r="D26" i="6" s="1"/>
  <c r="D28" i="6" s="1"/>
  <c r="D29" i="6" s="1"/>
  <c r="G26" i="6"/>
  <c r="G28" i="6" s="1"/>
  <c r="G29" i="6" s="1"/>
  <c r="I15" i="4"/>
  <c r="M15" i="4"/>
  <c r="Y15" i="4"/>
  <c r="Q19" i="4"/>
  <c r="J10" i="4"/>
  <c r="E11" i="4" s="1"/>
  <c r="Z11" i="4"/>
  <c r="Z18" i="4" s="1"/>
  <c r="J15" i="4"/>
  <c r="R15" i="4"/>
  <c r="Z15" i="4"/>
  <c r="N19" i="4"/>
  <c r="V19" i="4"/>
  <c r="G11" i="4"/>
  <c r="O11" i="4"/>
  <c r="O18" i="4" s="1"/>
  <c r="W11" i="4"/>
  <c r="W18" i="4" s="1"/>
  <c r="G27" i="4"/>
  <c r="K15" i="4"/>
  <c r="O15" i="4"/>
  <c r="O24" i="4" s="1"/>
  <c r="O26" i="4" s="1"/>
  <c r="O27" i="4" s="1"/>
  <c r="S15" i="4"/>
  <c r="W15" i="4"/>
  <c r="W24" i="4" s="1"/>
  <c r="W26" i="4" s="1"/>
  <c r="W27" i="4" s="1"/>
  <c r="M11" i="4"/>
  <c r="M18" i="4" s="1"/>
  <c r="U15" i="4"/>
  <c r="J11" i="4"/>
  <c r="J18" i="4" s="1"/>
  <c r="H11" i="4"/>
  <c r="P11" i="4"/>
  <c r="P18" i="4" s="1"/>
  <c r="X11" i="4"/>
  <c r="X18" i="4" s="1"/>
  <c r="H27" i="4"/>
  <c r="L15" i="4"/>
  <c r="P15" i="4"/>
  <c r="P24" i="4" s="1"/>
  <c r="P26" i="4" s="1"/>
  <c r="P27" i="4" s="1"/>
  <c r="T15" i="4"/>
  <c r="X15" i="4"/>
  <c r="X24" i="4" s="1"/>
  <c r="X26" i="4" s="1"/>
  <c r="X27" i="4" s="1"/>
  <c r="I10" i="3"/>
  <c r="J10" i="3" s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C25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J14" i="3"/>
  <c r="J15" i="3" s="1"/>
  <c r="U14" i="3"/>
  <c r="U15" i="3" s="1"/>
  <c r="V14" i="3"/>
  <c r="V19" i="3" s="1"/>
  <c r="W14" i="3"/>
  <c r="W15" i="3" s="1"/>
  <c r="X14" i="3"/>
  <c r="X15" i="3" s="1"/>
  <c r="Y14" i="3"/>
  <c r="Y19" i="3" s="1"/>
  <c r="Z14" i="3"/>
  <c r="Z19" i="3" s="1"/>
  <c r="T14" i="3"/>
  <c r="T15" i="3" s="1"/>
  <c r="K14" i="3"/>
  <c r="K19" i="3" s="1"/>
  <c r="L14" i="3"/>
  <c r="L19" i="3" s="1"/>
  <c r="M14" i="3"/>
  <c r="M15" i="3" s="1"/>
  <c r="N14" i="3"/>
  <c r="N19" i="3" s="1"/>
  <c r="O14" i="3"/>
  <c r="O19" i="3" s="1"/>
  <c r="P14" i="3"/>
  <c r="P19" i="3" s="1"/>
  <c r="Q14" i="3"/>
  <c r="Q15" i="3" s="1"/>
  <c r="R14" i="3"/>
  <c r="R19" i="3" s="1"/>
  <c r="S14" i="3"/>
  <c r="S19" i="3" s="1"/>
  <c r="D23" i="3"/>
  <c r="E23" i="3"/>
  <c r="F23" i="3"/>
  <c r="G23" i="3"/>
  <c r="H23" i="3"/>
  <c r="C23" i="3"/>
  <c r="D22" i="3"/>
  <c r="E22" i="3"/>
  <c r="F22" i="3"/>
  <c r="G22" i="3"/>
  <c r="H22" i="3"/>
  <c r="D21" i="3"/>
  <c r="E21" i="3"/>
  <c r="F21" i="3"/>
  <c r="G21" i="3"/>
  <c r="H21" i="3"/>
  <c r="C21" i="3"/>
  <c r="H20" i="3"/>
  <c r="D20" i="3"/>
  <c r="E20" i="3"/>
  <c r="F20" i="3"/>
  <c r="G20" i="3"/>
  <c r="C20" i="3"/>
  <c r="D17" i="3"/>
  <c r="E17" i="3"/>
  <c r="F17" i="3"/>
  <c r="G17" i="3"/>
  <c r="H17" i="3"/>
  <c r="C17" i="3"/>
  <c r="D16" i="3"/>
  <c r="E16" i="3"/>
  <c r="F16" i="3"/>
  <c r="G16" i="3"/>
  <c r="H16" i="3"/>
  <c r="C16" i="3"/>
  <c r="D14" i="3"/>
  <c r="D15" i="3" s="1"/>
  <c r="E14" i="3"/>
  <c r="E15" i="3" s="1"/>
  <c r="F14" i="3"/>
  <c r="F15" i="3" s="1"/>
  <c r="G14" i="3"/>
  <c r="G15" i="3" s="1"/>
  <c r="H14" i="3"/>
  <c r="H15" i="3" s="1"/>
  <c r="I14" i="3"/>
  <c r="I19" i="3" s="1"/>
  <c r="AA29" i="6" l="1"/>
  <c r="I24" i="4"/>
  <c r="I26" i="4" s="1"/>
  <c r="I27" i="4" s="1"/>
  <c r="R11" i="4"/>
  <c r="R18" i="4" s="1"/>
  <c r="R24" i="4" s="1"/>
  <c r="R26" i="4" s="1"/>
  <c r="R27" i="4" s="1"/>
  <c r="L11" i="4"/>
  <c r="L18" i="4" s="1"/>
  <c r="L24" i="4" s="1"/>
  <c r="L26" i="4" s="1"/>
  <c r="L27" i="4" s="1"/>
  <c r="I11" i="4"/>
  <c r="I18" i="4" s="1"/>
  <c r="S11" i="4"/>
  <c r="S18" i="4" s="1"/>
  <c r="S24" i="4" s="1"/>
  <c r="S26" i="4" s="1"/>
  <c r="S27" i="4" s="1"/>
  <c r="C11" i="4"/>
  <c r="C27" i="4" s="1"/>
  <c r="Z24" i="4"/>
  <c r="Z26" i="4" s="1"/>
  <c r="Z27" i="4" s="1"/>
  <c r="V11" i="4"/>
  <c r="V18" i="4" s="1"/>
  <c r="V24" i="4" s="1"/>
  <c r="V26" i="4" s="1"/>
  <c r="V27" i="4" s="1"/>
  <c r="Y11" i="4"/>
  <c r="Y18" i="4" s="1"/>
  <c r="E27" i="4"/>
  <c r="N11" i="4"/>
  <c r="N18" i="4" s="1"/>
  <c r="N24" i="4" s="1"/>
  <c r="N26" i="4" s="1"/>
  <c r="N27" i="4" s="1"/>
  <c r="Y24" i="4"/>
  <c r="Y26" i="4" s="1"/>
  <c r="Y27" i="4" s="1"/>
  <c r="Q11" i="4"/>
  <c r="Q18" i="4" s="1"/>
  <c r="Q24" i="4" s="1"/>
  <c r="Q26" i="4" s="1"/>
  <c r="Q27" i="4" s="1"/>
  <c r="T11" i="4"/>
  <c r="T18" i="4" s="1"/>
  <c r="T24" i="4" s="1"/>
  <c r="T26" i="4" s="1"/>
  <c r="T27" i="4" s="1"/>
  <c r="D11" i="4"/>
  <c r="D27" i="4" s="1"/>
  <c r="U11" i="4"/>
  <c r="U18" i="4" s="1"/>
  <c r="U24" i="4" s="1"/>
  <c r="U26" i="4" s="1"/>
  <c r="U27" i="4" s="1"/>
  <c r="K11" i="4"/>
  <c r="K18" i="4" s="1"/>
  <c r="K24" i="4" s="1"/>
  <c r="K26" i="4" s="1"/>
  <c r="K27" i="4" s="1"/>
  <c r="J24" i="4"/>
  <c r="J26" i="4" s="1"/>
  <c r="J27" i="4" s="1"/>
  <c r="F11" i="4"/>
  <c r="F27" i="4" s="1"/>
  <c r="M24" i="4"/>
  <c r="M26" i="4" s="1"/>
  <c r="M27" i="4" s="1"/>
  <c r="Z15" i="3"/>
  <c r="C11" i="3"/>
  <c r="F11" i="3"/>
  <c r="F18" i="3" s="1"/>
  <c r="X19" i="3"/>
  <c r="X24" i="3" s="1"/>
  <c r="X26" i="3" s="1"/>
  <c r="X27" i="3" s="1"/>
  <c r="Z11" i="3"/>
  <c r="Z18" i="3" s="1"/>
  <c r="Z24" i="3" s="1"/>
  <c r="Z26" i="3" s="1"/>
  <c r="Z27" i="3" s="1"/>
  <c r="V11" i="3"/>
  <c r="V18" i="3" s="1"/>
  <c r="V15" i="3"/>
  <c r="K11" i="3"/>
  <c r="K18" i="3" s="1"/>
  <c r="U19" i="3"/>
  <c r="N11" i="3"/>
  <c r="N18" i="3" s="1"/>
  <c r="J11" i="3"/>
  <c r="J18" i="3" s="1"/>
  <c r="Y11" i="3"/>
  <c r="Y18" i="3" s="1"/>
  <c r="U11" i="3"/>
  <c r="U18" i="3" s="1"/>
  <c r="Q11" i="3"/>
  <c r="Q18" i="3" s="1"/>
  <c r="J19" i="3"/>
  <c r="M11" i="3"/>
  <c r="M18" i="3" s="1"/>
  <c r="H11" i="3"/>
  <c r="H18" i="3" s="1"/>
  <c r="D11" i="3"/>
  <c r="D18" i="3" s="1"/>
  <c r="X11" i="3"/>
  <c r="X18" i="3" s="1"/>
  <c r="T11" i="3"/>
  <c r="T18" i="3" s="1"/>
  <c r="P11" i="3"/>
  <c r="P18" i="3" s="1"/>
  <c r="Y15" i="3"/>
  <c r="L11" i="3"/>
  <c r="L18" i="3" s="1"/>
  <c r="G11" i="3"/>
  <c r="G18" i="3" s="1"/>
  <c r="C18" i="3"/>
  <c r="W11" i="3"/>
  <c r="W18" i="3" s="1"/>
  <c r="S11" i="3"/>
  <c r="S18" i="3" s="1"/>
  <c r="O11" i="3"/>
  <c r="O18" i="3" s="1"/>
  <c r="I15" i="3"/>
  <c r="T19" i="3"/>
  <c r="W19" i="3"/>
  <c r="Q19" i="3"/>
  <c r="M19" i="3"/>
  <c r="P15" i="3"/>
  <c r="L15" i="3"/>
  <c r="S15" i="3"/>
  <c r="O15" i="3"/>
  <c r="K15" i="3"/>
  <c r="R15" i="3"/>
  <c r="N15" i="3"/>
  <c r="G19" i="3"/>
  <c r="E19" i="3"/>
  <c r="F19" i="3"/>
  <c r="H19" i="3"/>
  <c r="D19" i="3"/>
  <c r="C19" i="3"/>
  <c r="U17" i="1"/>
  <c r="V17" i="1"/>
  <c r="W17" i="1"/>
  <c r="X17" i="1"/>
  <c r="Y17" i="1"/>
  <c r="Z17" i="1"/>
  <c r="W36" i="1"/>
  <c r="X36" i="1"/>
  <c r="Y36" i="1"/>
  <c r="Z36" i="1"/>
  <c r="AA36" i="1"/>
  <c r="V36" i="1"/>
  <c r="W34" i="1"/>
  <c r="X34" i="1"/>
  <c r="Y34" i="1"/>
  <c r="Z34" i="1"/>
  <c r="AA34" i="1"/>
  <c r="V34" i="1"/>
  <c r="W33" i="1"/>
  <c r="X33" i="1"/>
  <c r="Y33" i="1"/>
  <c r="Z33" i="1"/>
  <c r="AA33" i="1"/>
  <c r="V33" i="1"/>
  <c r="W32" i="1"/>
  <c r="X32" i="1"/>
  <c r="Y32" i="1"/>
  <c r="Z32" i="1"/>
  <c r="AA32" i="1"/>
  <c r="V32" i="1"/>
  <c r="W31" i="1"/>
  <c r="X31" i="1"/>
  <c r="Y31" i="1"/>
  <c r="Z31" i="1"/>
  <c r="AA31" i="1"/>
  <c r="V31" i="1"/>
  <c r="W29" i="1"/>
  <c r="X29" i="1"/>
  <c r="Y29" i="1"/>
  <c r="Z29" i="1"/>
  <c r="AA29" i="1"/>
  <c r="V27" i="1"/>
  <c r="V29" i="1"/>
  <c r="W28" i="1"/>
  <c r="X28" i="1"/>
  <c r="Y28" i="1"/>
  <c r="Z28" i="1"/>
  <c r="AA28" i="1"/>
  <c r="V28" i="1"/>
  <c r="W27" i="1"/>
  <c r="X27" i="1"/>
  <c r="Y27" i="1"/>
  <c r="Z27" i="1"/>
  <c r="AA27" i="1"/>
  <c r="U5" i="1"/>
  <c r="V30" i="1" s="1"/>
  <c r="V5" i="1"/>
  <c r="W30" i="1" s="1"/>
  <c r="W5" i="1"/>
  <c r="X30" i="1" s="1"/>
  <c r="X5" i="1"/>
  <c r="Y30" i="1" s="1"/>
  <c r="Y5" i="1"/>
  <c r="Z26" i="1" s="1"/>
  <c r="Z5" i="1"/>
  <c r="AA30" i="1" s="1"/>
  <c r="V24" i="3" l="1"/>
  <c r="V26" i="3" s="1"/>
  <c r="V27" i="3" s="1"/>
  <c r="F24" i="3"/>
  <c r="F26" i="3" s="1"/>
  <c r="F27" i="3" s="1"/>
  <c r="K24" i="3"/>
  <c r="K26" i="3" s="1"/>
  <c r="K27" i="3" s="1"/>
  <c r="P24" i="3"/>
  <c r="P26" i="3" s="1"/>
  <c r="P27" i="3" s="1"/>
  <c r="E11" i="3"/>
  <c r="E18" i="3" s="1"/>
  <c r="E24" i="3" s="1"/>
  <c r="E26" i="3" s="1"/>
  <c r="E27" i="3" s="1"/>
  <c r="R11" i="3"/>
  <c r="R18" i="3" s="1"/>
  <c r="R24" i="3" s="1"/>
  <c r="R26" i="3" s="1"/>
  <c r="R27" i="3" s="1"/>
  <c r="I11" i="3"/>
  <c r="I18" i="3" s="1"/>
  <c r="I24" i="3" s="1"/>
  <c r="I26" i="3" s="1"/>
  <c r="I27" i="3" s="1"/>
  <c r="G24" i="3"/>
  <c r="G26" i="3" s="1"/>
  <c r="G27" i="3" s="1"/>
  <c r="O24" i="3"/>
  <c r="O26" i="3" s="1"/>
  <c r="O27" i="3" s="1"/>
  <c r="M24" i="3"/>
  <c r="M26" i="3" s="1"/>
  <c r="M27" i="3" s="1"/>
  <c r="T24" i="3"/>
  <c r="T26" i="3" s="1"/>
  <c r="T27" i="3" s="1"/>
  <c r="S24" i="3"/>
  <c r="S26" i="3" s="1"/>
  <c r="S27" i="3" s="1"/>
  <c r="Y24" i="3"/>
  <c r="Y26" i="3" s="1"/>
  <c r="Y27" i="3" s="1"/>
  <c r="J24" i="3"/>
  <c r="J26" i="3" s="1"/>
  <c r="J27" i="3" s="1"/>
  <c r="L24" i="3"/>
  <c r="L26" i="3" s="1"/>
  <c r="L27" i="3" s="1"/>
  <c r="U24" i="3"/>
  <c r="U26" i="3" s="1"/>
  <c r="U27" i="3" s="1"/>
  <c r="D24" i="3"/>
  <c r="D26" i="3" s="1"/>
  <c r="D27" i="3" s="1"/>
  <c r="H24" i="3"/>
  <c r="H26" i="3" s="1"/>
  <c r="H27" i="3" s="1"/>
  <c r="N24" i="3"/>
  <c r="N26" i="3" s="1"/>
  <c r="N27" i="3" s="1"/>
  <c r="Q24" i="3"/>
  <c r="Q26" i="3" s="1"/>
  <c r="Q27" i="3" s="1"/>
  <c r="W24" i="3"/>
  <c r="W26" i="3" s="1"/>
  <c r="W27" i="3" s="1"/>
  <c r="C15" i="3"/>
  <c r="C24" i="3" s="1"/>
  <c r="Z30" i="1"/>
  <c r="Z35" i="1" s="1"/>
  <c r="Z37" i="1" s="1"/>
  <c r="X26" i="1"/>
  <c r="X35" i="1" s="1"/>
  <c r="X37" i="1" s="1"/>
  <c r="Y26" i="1"/>
  <c r="Y35" i="1" s="1"/>
  <c r="Y37" i="1" s="1"/>
  <c r="AA26" i="1"/>
  <c r="AA35" i="1" s="1"/>
  <c r="AA37" i="1" s="1"/>
  <c r="V26" i="1"/>
  <c r="V35" i="1" s="1"/>
  <c r="V37" i="1" s="1"/>
  <c r="W26" i="1"/>
  <c r="W35" i="1" s="1"/>
  <c r="W37" i="1" s="1"/>
  <c r="E8" i="1"/>
  <c r="F8" i="1"/>
  <c r="G8" i="1"/>
  <c r="H8" i="1"/>
  <c r="I8" i="1"/>
  <c r="D8" i="1"/>
  <c r="E3" i="1"/>
  <c r="F3" i="1"/>
  <c r="G3" i="1"/>
  <c r="H3" i="1"/>
  <c r="I3" i="1"/>
  <c r="D3" i="1"/>
  <c r="C26" i="3" l="1"/>
  <c r="C27" i="3" s="1"/>
  <c r="E20" i="1"/>
  <c r="F20" i="1"/>
  <c r="G20" i="1"/>
  <c r="H20" i="1"/>
  <c r="I20" i="1"/>
  <c r="D20" i="1"/>
  <c r="E15" i="1"/>
  <c r="F15" i="1"/>
  <c r="G15" i="1"/>
  <c r="H15" i="1"/>
  <c r="I15" i="1"/>
  <c r="D15" i="1"/>
</calcChain>
</file>

<file path=xl/sharedStrings.xml><?xml version="1.0" encoding="utf-8"?>
<sst xmlns="http://schemas.openxmlformats.org/spreadsheetml/2006/main" count="346" uniqueCount="94">
  <si>
    <t>开关频率250kHz时的实验结果</t>
  </si>
  <si>
    <t>实验效率/理论效率 (%)</t>
  </si>
  <si>
    <t>0.1A</t>
  </si>
  <si>
    <t>0.2A</t>
  </si>
  <si>
    <t>0.5A</t>
  </si>
  <si>
    <t>1A</t>
  </si>
  <si>
    <t>1.2A</t>
  </si>
  <si>
    <t>1.5A</t>
  </si>
  <si>
    <t>Vin= 6V</t>
  </si>
  <si>
    <t>实验效率</t>
  </si>
  <si>
    <t>理论效率</t>
  </si>
  <si>
    <t>Vin = 24V</t>
    <phoneticPr fontId="1" type="noConversion"/>
  </si>
  <si>
    <t>开关频率500kHz时的实验结果</t>
    <phoneticPr fontId="1" type="noConversion"/>
  </si>
  <si>
    <t>L Ipp（ma）</t>
    <phoneticPr fontId="1" type="noConversion"/>
  </si>
  <si>
    <t>Duty Cycle（%）</t>
    <phoneticPr fontId="1" type="noConversion"/>
  </si>
  <si>
    <t>Iin Avg(mA)</t>
    <phoneticPr fontId="1" type="noConversion"/>
  </si>
  <si>
    <t>实验效率</t>
    <phoneticPr fontId="1" type="noConversion"/>
  </si>
  <si>
    <t>单位</t>
    <phoneticPr fontId="1" type="noConversion"/>
  </si>
  <si>
    <t>目标值</t>
    <phoneticPr fontId="1" type="noConversion"/>
  </si>
  <si>
    <t>Mo</t>
    <phoneticPr fontId="1" type="noConversion"/>
  </si>
  <si>
    <t>Nc</t>
    <phoneticPr fontId="1" type="noConversion"/>
  </si>
  <si>
    <t>ns/v</t>
    <phoneticPr fontId="1" type="noConversion"/>
  </si>
  <si>
    <t>v</t>
    <phoneticPr fontId="1" type="noConversion"/>
  </si>
  <si>
    <t>muA</t>
    <phoneticPr fontId="1" type="noConversion"/>
  </si>
  <si>
    <t>mv</t>
    <phoneticPr fontId="1" type="noConversion"/>
  </si>
  <si>
    <t>mO</t>
    <phoneticPr fontId="1" type="noConversion"/>
  </si>
  <si>
    <t>muF</t>
    <phoneticPr fontId="1" type="noConversion"/>
  </si>
  <si>
    <t>alpha PP</t>
    <phoneticPr fontId="1" type="noConversion"/>
  </si>
  <si>
    <t>Pmos,c</t>
    <phoneticPr fontId="1" type="noConversion"/>
  </si>
  <si>
    <t>Pmos.sw</t>
    <phoneticPr fontId="1" type="noConversion"/>
  </si>
  <si>
    <t>tw</t>
    <phoneticPr fontId="1" type="noConversion"/>
  </si>
  <si>
    <t>Pmos.g</t>
    <phoneticPr fontId="1" type="noConversion"/>
  </si>
  <si>
    <t>Pdiode</t>
    <phoneticPr fontId="1" type="noConversion"/>
  </si>
  <si>
    <t>Pl,w</t>
    <phoneticPr fontId="1" type="noConversion"/>
  </si>
  <si>
    <t>Pl,c</t>
    <phoneticPr fontId="1" type="noConversion"/>
  </si>
  <si>
    <t>Pcin</t>
    <phoneticPr fontId="1" type="noConversion"/>
  </si>
  <si>
    <t>Pcout</t>
    <phoneticPr fontId="1" type="noConversion"/>
  </si>
  <si>
    <t>PIC</t>
    <phoneticPr fontId="1" type="noConversion"/>
  </si>
  <si>
    <t>Ploss</t>
    <phoneticPr fontId="1" type="noConversion"/>
  </si>
  <si>
    <t>Pout</t>
    <phoneticPr fontId="1" type="noConversion"/>
  </si>
  <si>
    <t>理论</t>
    <phoneticPr fontId="1" type="noConversion"/>
  </si>
  <si>
    <t>Duty Cycle（%）</t>
  </si>
  <si>
    <t>Iin Avg(mA)</t>
  </si>
  <si>
    <t>L Ipp（ma）</t>
  </si>
  <si>
    <t xml:space="preserve">                                   </t>
    <phoneticPr fontId="1" type="noConversion"/>
  </si>
  <si>
    <t>输入电压</t>
    <phoneticPr fontId="1" type="noConversion"/>
  </si>
  <si>
    <t>开关频率</t>
    <phoneticPr fontId="1" type="noConversion"/>
  </si>
  <si>
    <t>Vf</t>
    <phoneticPr fontId="1" type="noConversion"/>
  </si>
  <si>
    <t>delta ipp</t>
    <phoneticPr fontId="1" type="noConversion"/>
  </si>
  <si>
    <t>误差</t>
    <phoneticPr fontId="1" type="noConversion"/>
  </si>
  <si>
    <t>输出电流</t>
    <phoneticPr fontId="1" type="noConversion"/>
  </si>
  <si>
    <t>输出电压</t>
    <phoneticPr fontId="1" type="noConversion"/>
  </si>
  <si>
    <t>未采用</t>
    <phoneticPr fontId="1" type="noConversion"/>
  </si>
  <si>
    <t>pd</t>
    <phoneticPr fontId="1" type="noConversion"/>
  </si>
  <si>
    <t>L Ipp(ma)</t>
    <phoneticPr fontId="1" type="noConversion"/>
  </si>
  <si>
    <t>Vin = 24V</t>
  </si>
  <si>
    <t>Iout</t>
    <phoneticPr fontId="1" type="noConversion"/>
  </si>
  <si>
    <t>Efficiency(%)</t>
    <phoneticPr fontId="1" type="noConversion"/>
  </si>
  <si>
    <t>Duty Cycle(%)</t>
    <phoneticPr fontId="1" type="noConversion"/>
  </si>
  <si>
    <t>Pmos,c</t>
  </si>
  <si>
    <t>Pmos.sw</t>
  </si>
  <si>
    <t>Pmos.g</t>
  </si>
  <si>
    <t>Pdiode</t>
  </si>
  <si>
    <t>Pl,w</t>
  </si>
  <si>
    <t>Pl,c</t>
  </si>
  <si>
    <t>Pcin</t>
  </si>
  <si>
    <t>Pcout</t>
  </si>
  <si>
    <t>PIC</t>
  </si>
  <si>
    <t>Ploss</t>
  </si>
  <si>
    <t>Pout</t>
  </si>
  <si>
    <t>理论效率</t>
    <phoneticPr fontId="1" type="noConversion"/>
  </si>
  <si>
    <t>Vin= 6V</t>
    <phoneticPr fontId="1" type="noConversion"/>
  </si>
  <si>
    <t>(mW)</t>
    <phoneticPr fontId="1" type="noConversion"/>
  </si>
  <si>
    <t>Pmos.sw(mW)</t>
  </si>
  <si>
    <t>Pmos.g(mW)</t>
  </si>
  <si>
    <t>Pdiode(mW)</t>
  </si>
  <si>
    <t>Pcin(mW)</t>
  </si>
  <si>
    <t>Pcout(mW)</t>
  </si>
  <si>
    <t>PIC(mW)</t>
  </si>
  <si>
    <t>Ploss(mW)</t>
  </si>
  <si>
    <t>Pmos,c(mW)</t>
  </si>
  <si>
    <t>Pl,w(mW)</t>
  </si>
  <si>
    <t>Pl,c(mW)</t>
  </si>
  <si>
    <t>Pout(mW)</t>
  </si>
  <si>
    <t>开关频率250kHz时的实验结果</t>
    <phoneticPr fontId="1" type="noConversion"/>
  </si>
  <si>
    <t>相对误差</t>
    <phoneticPr fontId="1" type="noConversion"/>
  </si>
  <si>
    <t>开关频率500kHz</t>
    <phoneticPr fontId="1" type="noConversion"/>
  </si>
  <si>
    <t>Efficiency</t>
    <phoneticPr fontId="1" type="noConversion"/>
  </si>
  <si>
    <t>Duty Cycle</t>
    <phoneticPr fontId="1" type="noConversion"/>
  </si>
  <si>
    <t>Iin Avg</t>
    <phoneticPr fontId="1" type="noConversion"/>
  </si>
  <si>
    <t>Diode Pd</t>
    <phoneticPr fontId="1" type="noConversion"/>
  </si>
  <si>
    <t>L Ipp</t>
    <phoneticPr fontId="1" type="noConversion"/>
  </si>
  <si>
    <t>Diode Pd(mW)</t>
    <phoneticPr fontId="1" type="noConversion"/>
  </si>
  <si>
    <t>开关频率500kHz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</si>
</sst>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7"/>
  <sheetViews>
    <sheetView workbookViewId="0">
      <selection activeCell="D20" sqref="D20:I20"/>
    </sheetView>
  </sheetViews>
  <sheetFormatPr defaultRowHeight="13.8" x14ac:dyDescent="0.25"/>
  <cols>
    <col min="1" max="1" width="8.88671875" style="1"/>
    <col min="2" max="2" width="27.77734375" style="1" customWidth="1"/>
    <col min="3" max="3" width="20.77734375" style="1" customWidth="1"/>
    <col min="4" max="15" width="8.88671875" style="1"/>
    <col min="16" max="16" width="10.21875" style="1" customWidth="1"/>
    <col min="17" max="18" width="8.6640625" style="1" customWidth="1"/>
    <col min="19" max="19" width="10" style="1" bestFit="1" customWidth="1"/>
    <col min="20" max="20" width="18.88671875" style="1" customWidth="1"/>
    <col min="21" max="21" width="13.109375" style="1" bestFit="1" customWidth="1"/>
    <col min="22" max="16384" width="8.88671875" style="1"/>
  </cols>
  <sheetData>
    <row r="1" spans="2:26" x14ac:dyDescent="0.25">
      <c r="C1" s="1">
        <v>3.3</v>
      </c>
      <c r="D1" s="1">
        <v>0.1</v>
      </c>
      <c r="E1" s="1">
        <v>0.2</v>
      </c>
      <c r="F1" s="1">
        <v>0.5</v>
      </c>
      <c r="G1" s="1">
        <v>1</v>
      </c>
      <c r="H1" s="1">
        <v>1.2</v>
      </c>
      <c r="I1" s="1">
        <v>1.5</v>
      </c>
      <c r="U1" s="1">
        <v>0.1</v>
      </c>
      <c r="V1" s="1">
        <v>0.2</v>
      </c>
      <c r="W1" s="1">
        <v>0.5</v>
      </c>
      <c r="X1" s="1">
        <v>1</v>
      </c>
      <c r="Y1" s="1">
        <v>1.2</v>
      </c>
      <c r="Z1" s="1">
        <v>1.5</v>
      </c>
    </row>
    <row r="2" spans="2:2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S2" s="1" t="s">
        <v>17</v>
      </c>
      <c r="T2" s="1" t="s">
        <v>18</v>
      </c>
    </row>
    <row r="3" spans="2:26" x14ac:dyDescent="0.25">
      <c r="B3" s="11" t="s">
        <v>8</v>
      </c>
      <c r="C3" s="2" t="s">
        <v>9</v>
      </c>
      <c r="D3" s="3">
        <f t="shared" ref="D3:I3" si="0">J3/100</f>
        <v>0.88099999999999989</v>
      </c>
      <c r="E3" s="3">
        <f t="shared" si="0"/>
        <v>0.91700000000000004</v>
      </c>
      <c r="F3" s="3">
        <f t="shared" si="0"/>
        <v>0.90300000000000002</v>
      </c>
      <c r="G3" s="3">
        <f t="shared" si="0"/>
        <v>0.871</v>
      </c>
      <c r="H3" s="3">
        <f t="shared" si="0"/>
        <v>0.85799999999999998</v>
      </c>
      <c r="I3" s="3">
        <f t="shared" si="0"/>
        <v>0.83700000000000008</v>
      </c>
      <c r="J3" s="1">
        <v>88.1</v>
      </c>
      <c r="K3" s="1">
        <v>91.7</v>
      </c>
      <c r="L3" s="1">
        <v>90.3</v>
      </c>
      <c r="M3" s="1">
        <v>87.1</v>
      </c>
      <c r="N3" s="1">
        <v>85.8</v>
      </c>
      <c r="O3" s="1">
        <v>83.7</v>
      </c>
      <c r="P3" s="1">
        <v>6</v>
      </c>
      <c r="S3" s="1" t="s">
        <v>19</v>
      </c>
      <c r="T3" s="2" t="s">
        <v>9</v>
      </c>
    </row>
    <row r="4" spans="2:26" x14ac:dyDescent="0.25">
      <c r="B4" s="12"/>
      <c r="C4" s="2" t="s">
        <v>10</v>
      </c>
      <c r="D4" s="3"/>
      <c r="E4" s="3"/>
      <c r="F4" s="3"/>
      <c r="G4" s="3"/>
      <c r="H4" s="3"/>
      <c r="I4" s="3"/>
      <c r="S4" s="1" t="s">
        <v>20</v>
      </c>
      <c r="T4" s="2" t="s">
        <v>10</v>
      </c>
      <c r="U4" s="1" t="s">
        <v>27</v>
      </c>
    </row>
    <row r="5" spans="2:26" x14ac:dyDescent="0.25">
      <c r="B5" s="12"/>
      <c r="C5" s="2" t="s">
        <v>14</v>
      </c>
      <c r="D5" s="2">
        <v>43.89</v>
      </c>
      <c r="E5" s="2">
        <v>58.34</v>
      </c>
      <c r="F5" s="2">
        <v>59.24</v>
      </c>
      <c r="G5" s="2">
        <v>60.68</v>
      </c>
      <c r="H5" s="2">
        <v>61.3</v>
      </c>
      <c r="I5" s="2">
        <v>62.35</v>
      </c>
      <c r="S5" s="1" t="s">
        <v>21</v>
      </c>
      <c r="T5" s="2" t="s">
        <v>14</v>
      </c>
      <c r="U5" s="1">
        <f t="shared" ref="U5:Z5" si="1">1+(D7/1000/D1)^2/12</f>
        <v>1.5807120033333333</v>
      </c>
      <c r="V5" s="1">
        <f t="shared" si="1"/>
        <v>1.2601760252083332</v>
      </c>
      <c r="W5" s="1">
        <f t="shared" si="1"/>
        <v>1.0429268331999999</v>
      </c>
      <c r="X5" s="1">
        <f t="shared" si="1"/>
        <v>1.0112589754083334</v>
      </c>
      <c r="Y5" s="1">
        <f t="shared" si="1"/>
        <v>1.0079803716724538</v>
      </c>
      <c r="Z5" s="1">
        <f t="shared" si="1"/>
        <v>1.0052824842814816</v>
      </c>
    </row>
    <row r="6" spans="2:26" x14ac:dyDescent="0.25">
      <c r="B6" s="12"/>
      <c r="C6" s="2" t="s">
        <v>15</v>
      </c>
      <c r="D6" s="2">
        <v>62.42</v>
      </c>
      <c r="E6" s="2">
        <v>120.01</v>
      </c>
      <c r="F6" s="2">
        <v>304.69</v>
      </c>
      <c r="G6" s="2">
        <v>631.45000000000005</v>
      </c>
      <c r="H6" s="2">
        <v>769.54</v>
      </c>
      <c r="I6" s="2">
        <v>986.1</v>
      </c>
      <c r="S6" s="1" t="s">
        <v>22</v>
      </c>
      <c r="T6" s="2" t="s">
        <v>15</v>
      </c>
      <c r="U6" s="1" t="s">
        <v>30</v>
      </c>
    </row>
    <row r="7" spans="2:26" x14ac:dyDescent="0.25">
      <c r="B7" s="12"/>
      <c r="C7" s="2" t="s">
        <v>13</v>
      </c>
      <c r="D7" s="2">
        <v>263.98</v>
      </c>
      <c r="E7" s="2">
        <v>353.39</v>
      </c>
      <c r="F7" s="2">
        <v>358.86</v>
      </c>
      <c r="G7" s="2">
        <v>367.57</v>
      </c>
      <c r="H7" s="2">
        <v>371.35</v>
      </c>
      <c r="I7" s="2">
        <v>377.66</v>
      </c>
      <c r="S7" s="1" t="s">
        <v>23</v>
      </c>
      <c r="T7" s="2" t="s">
        <v>13</v>
      </c>
    </row>
    <row r="8" spans="2:26" ht="13.8" customHeight="1" x14ac:dyDescent="0.25">
      <c r="B8" s="13" t="s">
        <v>11</v>
      </c>
      <c r="C8" s="2" t="s">
        <v>16</v>
      </c>
      <c r="D8" s="3">
        <f t="shared" ref="D8:I8" si="2">J8/100</f>
        <v>0.78200000000000003</v>
      </c>
      <c r="E8" s="3">
        <f t="shared" si="2"/>
        <v>0.81599999999999995</v>
      </c>
      <c r="F8" s="3">
        <f t="shared" si="2"/>
        <v>0.83900000000000008</v>
      </c>
      <c r="G8" s="3">
        <f t="shared" si="2"/>
        <v>0.82799999999999996</v>
      </c>
      <c r="H8" s="3">
        <f t="shared" si="2"/>
        <v>0.82200000000000006</v>
      </c>
      <c r="I8" s="3">
        <f t="shared" si="2"/>
        <v>0.81299999999999994</v>
      </c>
      <c r="J8" s="1">
        <v>78.2</v>
      </c>
      <c r="K8" s="1">
        <v>81.599999999999994</v>
      </c>
      <c r="L8" s="1">
        <v>83.9</v>
      </c>
      <c r="M8" s="1">
        <v>82.8</v>
      </c>
      <c r="N8" s="1">
        <v>82.2</v>
      </c>
      <c r="O8" s="1">
        <v>81.3</v>
      </c>
      <c r="T8" s="2" t="s">
        <v>16</v>
      </c>
    </row>
    <row r="9" spans="2:26" x14ac:dyDescent="0.25">
      <c r="B9" s="14"/>
      <c r="C9" s="2" t="s">
        <v>10</v>
      </c>
      <c r="D9" s="3"/>
      <c r="E9" s="3"/>
      <c r="F9" s="3"/>
      <c r="G9" s="3"/>
      <c r="H9" s="3"/>
      <c r="I9" s="3"/>
      <c r="P9" s="1">
        <v>24</v>
      </c>
      <c r="S9" s="1" t="s">
        <v>24</v>
      </c>
      <c r="T9" s="2" t="s">
        <v>10</v>
      </c>
    </row>
    <row r="10" spans="2:26" x14ac:dyDescent="0.25">
      <c r="B10" s="14"/>
      <c r="C10" s="2" t="s">
        <v>14</v>
      </c>
      <c r="D10" s="2">
        <v>8.08</v>
      </c>
      <c r="E10" s="2">
        <v>11.46</v>
      </c>
      <c r="F10" s="2">
        <v>15.41</v>
      </c>
      <c r="G10" s="2">
        <v>15.6</v>
      </c>
      <c r="H10" s="2">
        <v>15.66</v>
      </c>
      <c r="I10" s="2">
        <v>15.75</v>
      </c>
      <c r="S10" s="1" t="s">
        <v>25</v>
      </c>
      <c r="T10" s="2" t="s">
        <v>14</v>
      </c>
    </row>
    <row r="11" spans="2:26" x14ac:dyDescent="0.25">
      <c r="B11" s="14"/>
      <c r="C11" s="2" t="s">
        <v>15</v>
      </c>
      <c r="D11" s="2">
        <v>17.579999999999998</v>
      </c>
      <c r="E11" s="2">
        <v>33.69</v>
      </c>
      <c r="F11" s="2">
        <v>81.92</v>
      </c>
      <c r="G11" s="2">
        <v>165.99</v>
      </c>
      <c r="H11" s="2">
        <v>200.61</v>
      </c>
      <c r="I11" s="2">
        <v>253.64</v>
      </c>
      <c r="T11" s="2" t="s">
        <v>15</v>
      </c>
    </row>
    <row r="12" spans="2:26" x14ac:dyDescent="0.25">
      <c r="B12" s="14"/>
      <c r="C12" s="2" t="s">
        <v>13</v>
      </c>
      <c r="D12" s="2">
        <v>374.9</v>
      </c>
      <c r="E12" s="2">
        <v>531.88</v>
      </c>
      <c r="F12" s="2">
        <v>715.87</v>
      </c>
      <c r="G12" s="2">
        <v>724.3</v>
      </c>
      <c r="H12" s="2">
        <v>727.23</v>
      </c>
      <c r="I12" s="2">
        <v>731.49</v>
      </c>
      <c r="T12" s="2" t="s">
        <v>13</v>
      </c>
    </row>
    <row r="13" spans="2:26" x14ac:dyDescent="0.25">
      <c r="D13" s="1">
        <v>0.1</v>
      </c>
      <c r="E13" s="1">
        <v>0.2</v>
      </c>
      <c r="F13" s="1">
        <v>0.5</v>
      </c>
      <c r="G13" s="1">
        <v>1</v>
      </c>
      <c r="H13" s="1">
        <v>1.2</v>
      </c>
      <c r="I13" s="1">
        <v>1.5</v>
      </c>
    </row>
    <row r="14" spans="2:26" x14ac:dyDescent="0.25">
      <c r="B14" s="2" t="s">
        <v>12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4" t="s">
        <v>2</v>
      </c>
      <c r="K14" s="2" t="s">
        <v>3</v>
      </c>
      <c r="L14" s="2" t="s">
        <v>4</v>
      </c>
      <c r="M14" s="2" t="s">
        <v>5</v>
      </c>
      <c r="N14" s="2" t="s">
        <v>6</v>
      </c>
      <c r="O14" s="2" t="s">
        <v>7</v>
      </c>
      <c r="T14" s="2" t="s">
        <v>1</v>
      </c>
    </row>
    <row r="15" spans="2:26" x14ac:dyDescent="0.25">
      <c r="B15" s="10" t="s">
        <v>8</v>
      </c>
      <c r="C15" s="2" t="s">
        <v>9</v>
      </c>
      <c r="D15" s="3">
        <f t="shared" ref="D15:I15" si="3">J15/100</f>
        <v>0.88</v>
      </c>
      <c r="E15" s="3">
        <f t="shared" si="3"/>
        <v>0.89599999999999991</v>
      </c>
      <c r="F15" s="3">
        <f t="shared" si="3"/>
        <v>0.88900000000000001</v>
      </c>
      <c r="G15" s="3">
        <f t="shared" si="3"/>
        <v>0.8590000000000001</v>
      </c>
      <c r="H15" s="3">
        <f t="shared" si="3"/>
        <v>0.84499999999999997</v>
      </c>
      <c r="I15" s="3">
        <f t="shared" si="3"/>
        <v>0.82400000000000007</v>
      </c>
      <c r="J15" s="1">
        <v>88</v>
      </c>
      <c r="K15" s="1">
        <v>89.6</v>
      </c>
      <c r="L15" s="1">
        <v>88.9</v>
      </c>
      <c r="M15" s="1">
        <v>85.9</v>
      </c>
      <c r="N15" s="1">
        <v>84.5</v>
      </c>
      <c r="O15" s="1">
        <v>82.4</v>
      </c>
      <c r="S15" s="1" t="s">
        <v>26</v>
      </c>
      <c r="T15" s="2" t="s">
        <v>9</v>
      </c>
    </row>
    <row r="16" spans="2:26" x14ac:dyDescent="0.25">
      <c r="B16" s="10"/>
      <c r="C16" s="2" t="s">
        <v>10</v>
      </c>
      <c r="D16" s="3"/>
      <c r="E16" s="3"/>
      <c r="F16" s="3"/>
      <c r="G16" s="3"/>
      <c r="H16" s="3"/>
      <c r="I16" s="3"/>
      <c r="S16" s="1" t="s">
        <v>25</v>
      </c>
      <c r="T16" s="2" t="s">
        <v>10</v>
      </c>
    </row>
    <row r="17" spans="2:27" x14ac:dyDescent="0.25">
      <c r="B17" s="10"/>
      <c r="C17" s="2" t="s">
        <v>14</v>
      </c>
      <c r="D17" s="2">
        <v>57.95</v>
      </c>
      <c r="E17" s="2">
        <v>58.34</v>
      </c>
      <c r="F17" s="2">
        <v>59.25</v>
      </c>
      <c r="G17" s="2">
        <v>60.7</v>
      </c>
      <c r="H17" s="2">
        <v>61.34</v>
      </c>
      <c r="I17" s="2">
        <v>62.4</v>
      </c>
      <c r="S17" s="1" t="s">
        <v>26</v>
      </c>
      <c r="T17" s="2" t="s">
        <v>14</v>
      </c>
      <c r="U17" s="1">
        <f t="shared" ref="U17:Z17" si="4">1+(D19/1000/D13)^2/12</f>
        <v>1.2513149633333334</v>
      </c>
      <c r="V17" s="1">
        <f t="shared" si="4"/>
        <v>1.0636709008333334</v>
      </c>
      <c r="W17" s="1">
        <f t="shared" si="4"/>
        <v>1.0105068172</v>
      </c>
      <c r="X17" s="1">
        <f t="shared" si="4"/>
        <v>1.0027573008333333</v>
      </c>
      <c r="Y17" s="1">
        <f t="shared" si="4"/>
        <v>1.0019550023148147</v>
      </c>
      <c r="Z17" s="1">
        <f t="shared" si="4"/>
        <v>1.001294871125926</v>
      </c>
    </row>
    <row r="18" spans="2:27" x14ac:dyDescent="0.25">
      <c r="B18" s="10"/>
      <c r="C18" s="2" t="s">
        <v>15</v>
      </c>
      <c r="D18" s="2">
        <v>62.52</v>
      </c>
      <c r="E18" s="2">
        <v>122.71</v>
      </c>
      <c r="F18" s="2">
        <v>309.27</v>
      </c>
      <c r="G18" s="2">
        <v>640.41999999999996</v>
      </c>
      <c r="H18" s="2">
        <v>780.76</v>
      </c>
      <c r="I18" s="2">
        <v>1000</v>
      </c>
      <c r="S18" s="1" t="s">
        <v>25</v>
      </c>
      <c r="T18" s="2" t="s">
        <v>15</v>
      </c>
    </row>
    <row r="19" spans="2:27" x14ac:dyDescent="0.25">
      <c r="B19" s="10"/>
      <c r="C19" s="2" t="s">
        <v>13</v>
      </c>
      <c r="D19" s="2">
        <v>173.66</v>
      </c>
      <c r="E19" s="2">
        <v>174.82</v>
      </c>
      <c r="F19" s="2">
        <v>177.54</v>
      </c>
      <c r="G19" s="2">
        <v>181.9</v>
      </c>
      <c r="H19" s="2">
        <v>183.8</v>
      </c>
      <c r="I19" s="2">
        <v>186.98</v>
      </c>
      <c r="T19" s="2" t="s">
        <v>13</v>
      </c>
    </row>
    <row r="20" spans="2:27" x14ac:dyDescent="0.25">
      <c r="B20" s="10" t="s">
        <v>11</v>
      </c>
      <c r="C20" s="2" t="s">
        <v>9</v>
      </c>
      <c r="D20" s="3">
        <f t="shared" ref="D20:I20" si="5">J20/100</f>
        <v>0.69900000000000007</v>
      </c>
      <c r="E20" s="3">
        <f t="shared" si="5"/>
        <v>0.76700000000000002</v>
      </c>
      <c r="F20" s="3">
        <f t="shared" si="5"/>
        <v>0.8</v>
      </c>
      <c r="G20" s="3">
        <f t="shared" si="5"/>
        <v>0.79599999999999993</v>
      </c>
      <c r="H20" s="3">
        <f t="shared" si="5"/>
        <v>0.79099999999999993</v>
      </c>
      <c r="I20" s="3">
        <f t="shared" si="5"/>
        <v>0.78299999999999992</v>
      </c>
      <c r="J20" s="1">
        <v>69.900000000000006</v>
      </c>
      <c r="K20" s="1">
        <v>76.7</v>
      </c>
      <c r="L20" s="1">
        <v>80</v>
      </c>
      <c r="M20" s="1">
        <v>79.599999999999994</v>
      </c>
      <c r="N20" s="1">
        <v>79.099999999999994</v>
      </c>
      <c r="O20" s="1">
        <v>78.3</v>
      </c>
      <c r="T20" s="2" t="s">
        <v>9</v>
      </c>
    </row>
    <row r="21" spans="2:27" x14ac:dyDescent="0.25">
      <c r="B21" s="10"/>
      <c r="C21" s="2" t="s">
        <v>10</v>
      </c>
      <c r="D21" s="3"/>
      <c r="E21" s="3"/>
      <c r="F21" s="3"/>
      <c r="G21" s="3"/>
      <c r="H21" s="3"/>
      <c r="I21" s="3"/>
      <c r="T21" s="2" t="s">
        <v>10</v>
      </c>
    </row>
    <row r="22" spans="2:27" x14ac:dyDescent="0.25">
      <c r="B22" s="10"/>
      <c r="C22" s="2" t="s">
        <v>14</v>
      </c>
      <c r="D22" s="2">
        <v>11.48</v>
      </c>
      <c r="E22" s="2">
        <v>15.25</v>
      </c>
      <c r="F22" s="2">
        <v>15.42</v>
      </c>
      <c r="G22" s="2">
        <v>15.6</v>
      </c>
      <c r="H22" s="2">
        <v>15.66</v>
      </c>
      <c r="I22" s="2">
        <v>15.76</v>
      </c>
      <c r="T22" s="2" t="s">
        <v>14</v>
      </c>
    </row>
    <row r="23" spans="2:27" x14ac:dyDescent="0.25">
      <c r="B23" s="10"/>
      <c r="C23" s="2" t="s">
        <v>15</v>
      </c>
      <c r="D23" s="2">
        <v>19.68</v>
      </c>
      <c r="E23" s="2">
        <v>35.86</v>
      </c>
      <c r="F23" s="2">
        <v>85.94</v>
      </c>
      <c r="G23" s="2">
        <v>172.68</v>
      </c>
      <c r="H23" s="2">
        <v>208.48</v>
      </c>
      <c r="I23" s="2">
        <v>263.43</v>
      </c>
      <c r="T23" s="2" t="s">
        <v>15</v>
      </c>
    </row>
    <row r="24" spans="2:27" x14ac:dyDescent="0.25">
      <c r="B24" s="10"/>
      <c r="C24" s="2" t="s">
        <v>13</v>
      </c>
      <c r="D24" s="2">
        <v>263.68</v>
      </c>
      <c r="E24" s="2">
        <v>350.24</v>
      </c>
      <c r="F24" s="2">
        <v>354.15</v>
      </c>
      <c r="G24" s="2">
        <v>358.36</v>
      </c>
      <c r="H24" s="2">
        <v>359.84</v>
      </c>
      <c r="I24" s="2">
        <v>361.99</v>
      </c>
      <c r="T24" s="2" t="s">
        <v>13</v>
      </c>
    </row>
    <row r="26" spans="2:27" x14ac:dyDescent="0.25">
      <c r="N26" s="1">
        <v>0.1</v>
      </c>
      <c r="O26" s="1">
        <v>0.2</v>
      </c>
      <c r="P26" s="1">
        <v>0.5</v>
      </c>
      <c r="Q26" s="1">
        <v>1</v>
      </c>
      <c r="R26" s="1">
        <v>1.2</v>
      </c>
      <c r="S26" s="1">
        <v>1.5</v>
      </c>
      <c r="U26" s="1" t="s">
        <v>28</v>
      </c>
      <c r="V26" s="1">
        <f>180/1000*(D5/100)*D1^2*U5</f>
        <v>1.2487940968734003E-3</v>
      </c>
      <c r="W26" s="1">
        <f>180/1000*(E5/100)*E1^2*V5</f>
        <v>5.2933441903671007E-3</v>
      </c>
      <c r="X26" s="1">
        <f>180/1000*(F5/100)*F1^2*W5</f>
        <v>2.7802343519445598E-2</v>
      </c>
      <c r="Y26" s="1">
        <f>180/1000*G5/100*G1^2*X5</f>
        <v>0.11045375032999981</v>
      </c>
      <c r="Z26" s="1">
        <f>180/1000*H5/100*H1^2*Y5</f>
        <v>0.16015759806288751</v>
      </c>
      <c r="AA26" s="1">
        <f>180/1000*I5/100*I1^2*Z5</f>
        <v>0.25385141972454905</v>
      </c>
    </row>
    <row r="27" spans="2:27" x14ac:dyDescent="0.25">
      <c r="N27" s="1">
        <v>350</v>
      </c>
      <c r="S27" s="1">
        <v>550</v>
      </c>
      <c r="U27" s="1" t="s">
        <v>29</v>
      </c>
      <c r="V27" s="1">
        <f t="shared" ref="V27:AA27" si="6">6*D1*250000*0.25*6*10^(-9)</f>
        <v>2.2500000000000008E-4</v>
      </c>
      <c r="W27" s="1">
        <f t="shared" si="6"/>
        <v>4.5000000000000015E-4</v>
      </c>
      <c r="X27" s="1">
        <f t="shared" si="6"/>
        <v>1.1250000000000001E-3</v>
      </c>
      <c r="Y27" s="1">
        <f t="shared" si="6"/>
        <v>2.2500000000000003E-3</v>
      </c>
      <c r="Z27" s="1">
        <f t="shared" si="6"/>
        <v>2.6999999999999997E-3</v>
      </c>
      <c r="AA27" s="1">
        <f t="shared" si="6"/>
        <v>3.3750000000000004E-3</v>
      </c>
    </row>
    <row r="28" spans="2:27" x14ac:dyDescent="0.25">
      <c r="U28" s="1" t="s">
        <v>31</v>
      </c>
      <c r="V28" s="1">
        <f t="shared" ref="V28:AA28" si="7">3*10^(-9)*6*250000</f>
        <v>4.5000000000000005E-3</v>
      </c>
      <c r="W28" s="1">
        <f t="shared" si="7"/>
        <v>4.5000000000000005E-3</v>
      </c>
      <c r="X28" s="1">
        <f t="shared" si="7"/>
        <v>4.5000000000000005E-3</v>
      </c>
      <c r="Y28" s="1">
        <f t="shared" si="7"/>
        <v>4.5000000000000005E-3</v>
      </c>
      <c r="Z28" s="1">
        <f t="shared" si="7"/>
        <v>4.5000000000000005E-3</v>
      </c>
      <c r="AA28" s="1">
        <f t="shared" si="7"/>
        <v>4.5000000000000005E-3</v>
      </c>
    </row>
    <row r="29" spans="2:27" x14ac:dyDescent="0.25">
      <c r="U29" s="1" t="s">
        <v>32</v>
      </c>
      <c r="V29" s="1">
        <f t="shared" ref="V29:AA29" si="8">450/1000*(1-D5/100)*D1</f>
        <v>2.5249499999999998E-2</v>
      </c>
      <c r="W29" s="1">
        <f t="shared" si="8"/>
        <v>3.7494E-2</v>
      </c>
      <c r="X29" s="1">
        <f t="shared" si="8"/>
        <v>9.171E-2</v>
      </c>
      <c r="Y29" s="1">
        <f t="shared" si="8"/>
        <v>0.17694000000000001</v>
      </c>
      <c r="Z29" s="1">
        <f t="shared" si="8"/>
        <v>0.20898</v>
      </c>
      <c r="AA29" s="1">
        <f t="shared" si="8"/>
        <v>0.25413750000000002</v>
      </c>
    </row>
    <row r="30" spans="2:27" x14ac:dyDescent="0.25">
      <c r="U30" s="1" t="s">
        <v>33</v>
      </c>
      <c r="V30" s="1">
        <f t="shared" ref="V30:AA30" si="9">80/1000*D1^2*U5</f>
        <v>1.2645696026666669E-3</v>
      </c>
      <c r="W30" s="1">
        <f t="shared" si="9"/>
        <v>4.0325632806666673E-3</v>
      </c>
      <c r="X30" s="1">
        <f t="shared" si="9"/>
        <v>2.0858536663999998E-2</v>
      </c>
      <c r="Y30" s="1">
        <f t="shared" si="9"/>
        <v>8.0900718032666671E-2</v>
      </c>
      <c r="Z30" s="1">
        <f t="shared" si="9"/>
        <v>0.11611933881666668</v>
      </c>
      <c r="AA30" s="1">
        <f t="shared" si="9"/>
        <v>0.18095084717066667</v>
      </c>
    </row>
    <row r="31" spans="2:27" x14ac:dyDescent="0.25">
      <c r="U31" s="1" t="s">
        <v>34</v>
      </c>
      <c r="V31" s="1">
        <f t="shared" ref="V31:AA31" si="10">0.261*(250)^1.21*(0.92*D12/1000)^2.01/1000</f>
        <v>2.4486769100240141E-2</v>
      </c>
      <c r="W31" s="1">
        <f t="shared" si="10"/>
        <v>4.9459179520598404E-2</v>
      </c>
      <c r="X31" s="1">
        <f t="shared" si="10"/>
        <v>8.9862421661923667E-2</v>
      </c>
      <c r="Y31" s="1">
        <f t="shared" si="10"/>
        <v>9.200207152272076E-2</v>
      </c>
      <c r="Z31" s="1">
        <f t="shared" si="10"/>
        <v>9.2751670719093085E-2</v>
      </c>
      <c r="AA31" s="1">
        <f t="shared" si="10"/>
        <v>9.3846984305544542E-2</v>
      </c>
    </row>
    <row r="32" spans="2:27" x14ac:dyDescent="0.25">
      <c r="U32" s="1" t="s">
        <v>44</v>
      </c>
      <c r="V32" s="1">
        <f t="shared" ref="V32:AA32" si="11">5/1000*D1^2*(1-D5/100)*D5/100</f>
        <v>1.2313339500000001E-5</v>
      </c>
      <c r="W32" s="1">
        <f t="shared" si="11"/>
        <v>4.8608888000000009E-5</v>
      </c>
      <c r="X32" s="1">
        <f t="shared" si="11"/>
        <v>3.0182780000000001E-4</v>
      </c>
      <c r="Y32" s="1">
        <f t="shared" si="11"/>
        <v>1.1929688E-3</v>
      </c>
      <c r="Z32" s="1">
        <f t="shared" si="11"/>
        <v>1.7080631999999998E-3</v>
      </c>
      <c r="AA32" s="1">
        <f t="shared" si="11"/>
        <v>2.6409121874999995E-3</v>
      </c>
    </row>
    <row r="33" spans="21:27" x14ac:dyDescent="0.25">
      <c r="U33" s="1" t="s">
        <v>36</v>
      </c>
      <c r="V33" s="1">
        <f t="shared" ref="V33:AA33" si="12">25/1000*(D7/1000)^2/12</f>
        <v>1.4517800083333333E-4</v>
      </c>
      <c r="W33" s="1">
        <f t="shared" si="12"/>
        <v>2.6017602520833334E-4</v>
      </c>
      <c r="X33" s="1">
        <f t="shared" si="12"/>
        <v>2.6829270750000004E-4</v>
      </c>
      <c r="Y33" s="1">
        <f t="shared" si="12"/>
        <v>2.8147438520833337E-4</v>
      </c>
      <c r="Z33" s="1">
        <f t="shared" si="12"/>
        <v>2.8729338020833339E-4</v>
      </c>
      <c r="AA33" s="1">
        <f t="shared" si="12"/>
        <v>2.971397408333334E-4</v>
      </c>
    </row>
    <row r="34" spans="21:27" x14ac:dyDescent="0.25">
      <c r="U34" s="1" t="s">
        <v>37</v>
      </c>
      <c r="V34" s="1">
        <f t="shared" ref="V34:AA34" si="13">6*116*10^(-6)</f>
        <v>6.96E-4</v>
      </c>
      <c r="W34" s="1">
        <f t="shared" si="13"/>
        <v>6.96E-4</v>
      </c>
      <c r="X34" s="1">
        <f t="shared" si="13"/>
        <v>6.96E-4</v>
      </c>
      <c r="Y34" s="1">
        <f t="shared" si="13"/>
        <v>6.96E-4</v>
      </c>
      <c r="Z34" s="1">
        <f t="shared" si="13"/>
        <v>6.96E-4</v>
      </c>
      <c r="AA34" s="1">
        <f t="shared" si="13"/>
        <v>6.96E-4</v>
      </c>
    </row>
    <row r="35" spans="21:27" x14ac:dyDescent="0.25">
      <c r="U35" s="1" t="s">
        <v>38</v>
      </c>
      <c r="V35" s="1">
        <f t="shared" ref="V35:AA35" si="14">V26+V27+V28+V29+V30+V31+V32+V33+V34</f>
        <v>5.782812414011354E-2</v>
      </c>
      <c r="W35" s="1">
        <f t="shared" si="14"/>
        <v>0.1022338719048405</v>
      </c>
      <c r="X35" s="1">
        <f t="shared" si="14"/>
        <v>0.23712442235286926</v>
      </c>
      <c r="Y35" s="1">
        <f t="shared" si="14"/>
        <v>0.46921698307059562</v>
      </c>
      <c r="Z35" s="1">
        <f t="shared" si="14"/>
        <v>0.58789996417885582</v>
      </c>
      <c r="AA35" s="1">
        <f t="shared" si="14"/>
        <v>0.79429580312909365</v>
      </c>
    </row>
    <row r="36" spans="21:27" x14ac:dyDescent="0.25">
      <c r="U36" s="1" t="s">
        <v>39</v>
      </c>
      <c r="V36" s="1">
        <f t="shared" ref="V36:AA36" si="15">3.3*D1</f>
        <v>0.33</v>
      </c>
      <c r="W36" s="1">
        <f t="shared" si="15"/>
        <v>0.66</v>
      </c>
      <c r="X36" s="1">
        <f t="shared" si="15"/>
        <v>1.65</v>
      </c>
      <c r="Y36" s="1">
        <f t="shared" si="15"/>
        <v>3.3</v>
      </c>
      <c r="Z36" s="1">
        <f t="shared" si="15"/>
        <v>3.9599999999999995</v>
      </c>
      <c r="AA36" s="1">
        <f t="shared" si="15"/>
        <v>4.9499999999999993</v>
      </c>
    </row>
    <row r="37" spans="21:27" x14ac:dyDescent="0.25">
      <c r="U37" s="1" t="s">
        <v>40</v>
      </c>
      <c r="V37" s="5">
        <f t="shared" ref="V37:AA37" si="16">V36/(V36+V35)</f>
        <v>0.85089239139546891</v>
      </c>
      <c r="W37" s="5">
        <f t="shared" si="16"/>
        <v>0.86587597891791979</v>
      </c>
      <c r="X37" s="5">
        <f t="shared" si="16"/>
        <v>0.87434616417224775</v>
      </c>
      <c r="Y37" s="5">
        <f t="shared" si="16"/>
        <v>0.87551340631805508</v>
      </c>
      <c r="Z37" s="5">
        <f t="shared" si="16"/>
        <v>0.87073155328626417</v>
      </c>
      <c r="AA37" s="5">
        <f t="shared" si="16"/>
        <v>0.86172442535142135</v>
      </c>
    </row>
  </sheetData>
  <mergeCells count="4">
    <mergeCell ref="B15:B19"/>
    <mergeCell ref="B20:B24"/>
    <mergeCell ref="B3:B7"/>
    <mergeCell ref="B8:B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F32E-D8DF-41F5-8A21-DECA10DC9CF0}">
  <dimension ref="A1:AA27"/>
  <sheetViews>
    <sheetView topLeftCell="B4" workbookViewId="0">
      <selection activeCell="D30" sqref="D30"/>
    </sheetView>
  </sheetViews>
  <sheetFormatPr defaultRowHeight="13.8" x14ac:dyDescent="0.25"/>
  <cols>
    <col min="1" max="1" width="8.88671875" style="1"/>
    <col min="2" max="26" width="7.77734375" style="1" customWidth="1"/>
    <col min="27" max="16384" width="8.88671875" style="1"/>
  </cols>
  <sheetData>
    <row r="1" spans="2:26" x14ac:dyDescent="0.25">
      <c r="B1" s="1" t="s">
        <v>51</v>
      </c>
      <c r="C1" s="6">
        <v>3.3</v>
      </c>
    </row>
    <row r="2" spans="2:26" x14ac:dyDescent="0.25">
      <c r="B2" s="1" t="s">
        <v>50</v>
      </c>
      <c r="C2" s="1">
        <v>0.1</v>
      </c>
      <c r="D2" s="1">
        <v>0.2</v>
      </c>
      <c r="E2" s="1">
        <v>0.5</v>
      </c>
      <c r="F2" s="1">
        <v>1</v>
      </c>
      <c r="G2" s="1">
        <v>1.2</v>
      </c>
      <c r="H2" s="1">
        <v>1.5</v>
      </c>
      <c r="I2" s="1">
        <v>0.1</v>
      </c>
      <c r="J2" s="1">
        <v>0.2</v>
      </c>
      <c r="K2" s="1">
        <v>0.5</v>
      </c>
      <c r="L2" s="1">
        <v>1</v>
      </c>
      <c r="M2" s="1">
        <v>1.2</v>
      </c>
      <c r="N2" s="1">
        <v>1.5</v>
      </c>
      <c r="O2" s="1">
        <v>0.1</v>
      </c>
      <c r="P2" s="1">
        <v>0.2</v>
      </c>
      <c r="Q2" s="1">
        <v>0.5</v>
      </c>
      <c r="R2" s="1">
        <v>1</v>
      </c>
      <c r="S2" s="1">
        <v>1.2</v>
      </c>
      <c r="T2" s="1">
        <v>1.5</v>
      </c>
      <c r="U2" s="1">
        <v>0.1</v>
      </c>
      <c r="V2" s="1">
        <v>0.2</v>
      </c>
      <c r="W2" s="1">
        <v>0.5</v>
      </c>
      <c r="X2" s="1">
        <v>1</v>
      </c>
      <c r="Y2" s="1">
        <v>1.2</v>
      </c>
      <c r="Z2" s="1">
        <v>1.5</v>
      </c>
    </row>
    <row r="3" spans="2:26" x14ac:dyDescent="0.25">
      <c r="B3" s="1" t="s">
        <v>9</v>
      </c>
      <c r="C3" s="5">
        <v>0.88099999999999989</v>
      </c>
      <c r="D3" s="5">
        <v>0.91700000000000004</v>
      </c>
      <c r="E3" s="5">
        <v>0.90300000000000002</v>
      </c>
      <c r="F3" s="5">
        <v>0.871</v>
      </c>
      <c r="G3" s="5">
        <v>0.85799999999999998</v>
      </c>
      <c r="H3" s="5">
        <v>0.83700000000000008</v>
      </c>
      <c r="I3" s="5">
        <v>0.78200000000000003</v>
      </c>
      <c r="J3" s="5">
        <v>0.81599999999999995</v>
      </c>
      <c r="K3" s="5">
        <v>0.83900000000000008</v>
      </c>
      <c r="L3" s="5">
        <v>0.82799999999999996</v>
      </c>
      <c r="M3" s="5">
        <v>0.82200000000000006</v>
      </c>
      <c r="N3" s="5">
        <v>0.81299999999999994</v>
      </c>
      <c r="O3" s="5">
        <v>0.88</v>
      </c>
      <c r="P3" s="5">
        <v>0.89599999999999991</v>
      </c>
      <c r="Q3" s="5">
        <v>0.88900000000000001</v>
      </c>
      <c r="R3" s="5">
        <v>0.8590000000000001</v>
      </c>
      <c r="S3" s="5">
        <v>0.84499999999999997</v>
      </c>
      <c r="T3" s="5">
        <v>0.82400000000000007</v>
      </c>
      <c r="U3" s="5">
        <v>0.69900000000000007</v>
      </c>
      <c r="V3" s="5">
        <v>0.76700000000000002</v>
      </c>
      <c r="W3" s="5">
        <v>0.8</v>
      </c>
      <c r="X3" s="5">
        <v>0.79599999999999993</v>
      </c>
      <c r="Y3" s="5">
        <v>0.79099999999999993</v>
      </c>
      <c r="Z3" s="5">
        <v>0.78299999999999992</v>
      </c>
    </row>
    <row r="4" spans="2:26" x14ac:dyDescent="0.25">
      <c r="B4" s="1" t="s">
        <v>10</v>
      </c>
    </row>
    <row r="5" spans="2:26" x14ac:dyDescent="0.25">
      <c r="B5" s="1" t="s">
        <v>41</v>
      </c>
      <c r="C5" s="1">
        <v>43.89</v>
      </c>
      <c r="D5" s="1">
        <v>58.34</v>
      </c>
      <c r="E5" s="1">
        <v>59.24</v>
      </c>
      <c r="F5" s="1">
        <v>60.68</v>
      </c>
      <c r="G5" s="1">
        <v>61.3</v>
      </c>
      <c r="H5" s="1">
        <v>62.35</v>
      </c>
      <c r="I5" s="1">
        <v>8.08</v>
      </c>
      <c r="J5" s="1">
        <v>11.46</v>
      </c>
      <c r="K5" s="1">
        <v>15.41</v>
      </c>
      <c r="L5" s="1">
        <v>15.6</v>
      </c>
      <c r="M5" s="1">
        <v>15.66</v>
      </c>
      <c r="N5" s="1">
        <v>15.75</v>
      </c>
      <c r="O5" s="1">
        <v>57.95</v>
      </c>
      <c r="P5" s="1">
        <v>58.34</v>
      </c>
      <c r="Q5" s="1">
        <v>59.25</v>
      </c>
      <c r="R5" s="1">
        <v>60.7</v>
      </c>
      <c r="S5" s="1">
        <v>61.34</v>
      </c>
      <c r="T5" s="1">
        <v>62.4</v>
      </c>
      <c r="U5" s="1">
        <v>11.48</v>
      </c>
      <c r="V5" s="1">
        <v>15.25</v>
      </c>
      <c r="W5" s="1">
        <v>15.42</v>
      </c>
      <c r="X5" s="1">
        <v>15.6</v>
      </c>
      <c r="Y5" s="1">
        <v>15.66</v>
      </c>
      <c r="Z5" s="1">
        <v>15.76</v>
      </c>
    </row>
    <row r="6" spans="2:26" x14ac:dyDescent="0.25">
      <c r="B6" s="1" t="s">
        <v>42</v>
      </c>
      <c r="C6" s="1">
        <v>62.42</v>
      </c>
      <c r="D6" s="1">
        <v>120.01</v>
      </c>
      <c r="E6" s="1">
        <v>304.69</v>
      </c>
      <c r="F6" s="1">
        <v>631.45000000000005</v>
      </c>
      <c r="G6" s="1">
        <v>769.54</v>
      </c>
      <c r="H6" s="1">
        <v>986.1</v>
      </c>
      <c r="I6" s="1">
        <v>17.579999999999998</v>
      </c>
      <c r="J6" s="1">
        <v>33.69</v>
      </c>
      <c r="K6" s="1">
        <v>81.92</v>
      </c>
      <c r="L6" s="1">
        <v>165.99</v>
      </c>
      <c r="M6" s="1">
        <v>200.61</v>
      </c>
      <c r="N6" s="1">
        <v>253.64</v>
      </c>
      <c r="O6" s="1">
        <v>62.52</v>
      </c>
      <c r="P6" s="1">
        <v>122.71</v>
      </c>
      <c r="Q6" s="1">
        <v>309.27</v>
      </c>
      <c r="R6" s="1">
        <v>640.41999999999996</v>
      </c>
      <c r="S6" s="1">
        <v>780.76</v>
      </c>
      <c r="T6" s="1">
        <v>1000</v>
      </c>
      <c r="U6" s="1">
        <v>19.68</v>
      </c>
      <c r="V6" s="1">
        <v>35.86</v>
      </c>
      <c r="W6" s="1">
        <v>85.94</v>
      </c>
      <c r="X6" s="1">
        <v>172.68</v>
      </c>
      <c r="Y6" s="1">
        <v>208.48</v>
      </c>
      <c r="Z6" s="1">
        <v>263.43</v>
      </c>
    </row>
    <row r="7" spans="2:26" x14ac:dyDescent="0.25">
      <c r="B7" s="1" t="s">
        <v>43</v>
      </c>
      <c r="C7" s="1">
        <v>263.98</v>
      </c>
      <c r="D7" s="1">
        <v>353.39</v>
      </c>
      <c r="E7" s="1">
        <v>358.86</v>
      </c>
      <c r="F7" s="1">
        <v>367.57</v>
      </c>
      <c r="G7" s="1">
        <v>371.35</v>
      </c>
      <c r="H7" s="1">
        <v>377.66</v>
      </c>
      <c r="I7" s="1">
        <v>374.9</v>
      </c>
      <c r="J7" s="1">
        <v>531.88</v>
      </c>
      <c r="K7" s="1">
        <v>715.87</v>
      </c>
      <c r="L7" s="1">
        <v>724.3</v>
      </c>
      <c r="M7" s="1">
        <v>727.23</v>
      </c>
      <c r="N7" s="1">
        <v>731.49</v>
      </c>
      <c r="O7" s="1">
        <v>173.66</v>
      </c>
      <c r="P7" s="1">
        <v>174.82</v>
      </c>
      <c r="Q7" s="1">
        <v>177.54</v>
      </c>
      <c r="R7" s="1">
        <v>181.9</v>
      </c>
      <c r="S7" s="1">
        <v>183.8</v>
      </c>
      <c r="T7" s="1">
        <v>186.98</v>
      </c>
      <c r="U7" s="1">
        <v>263.68</v>
      </c>
      <c r="V7" s="1">
        <v>350.24</v>
      </c>
      <c r="W7" s="1">
        <v>354.15</v>
      </c>
      <c r="X7" s="1">
        <v>358.36</v>
      </c>
      <c r="Y7" s="1">
        <v>359.84</v>
      </c>
      <c r="Z7" s="1">
        <v>361.99</v>
      </c>
    </row>
    <row r="8" spans="2:26" x14ac:dyDescent="0.25">
      <c r="B8" s="1" t="s">
        <v>45</v>
      </c>
      <c r="C8" s="1">
        <v>6</v>
      </c>
      <c r="D8" s="1">
        <v>6</v>
      </c>
      <c r="E8" s="1">
        <v>6</v>
      </c>
      <c r="F8" s="1">
        <v>6</v>
      </c>
      <c r="G8" s="1">
        <v>6</v>
      </c>
      <c r="H8" s="1">
        <v>6</v>
      </c>
      <c r="I8" s="1">
        <v>24</v>
      </c>
      <c r="J8" s="1">
        <v>24</v>
      </c>
      <c r="K8" s="1">
        <v>24</v>
      </c>
      <c r="L8" s="1">
        <v>24</v>
      </c>
      <c r="M8" s="1">
        <v>24</v>
      </c>
      <c r="N8" s="1">
        <v>24</v>
      </c>
      <c r="O8" s="1">
        <v>6</v>
      </c>
      <c r="P8" s="1">
        <v>6</v>
      </c>
      <c r="Q8" s="1">
        <v>6</v>
      </c>
      <c r="R8" s="1">
        <v>6</v>
      </c>
      <c r="S8" s="1">
        <v>6</v>
      </c>
      <c r="T8" s="1">
        <v>6</v>
      </c>
      <c r="U8" s="1">
        <v>24</v>
      </c>
      <c r="V8" s="1">
        <v>24</v>
      </c>
      <c r="W8" s="1">
        <v>24</v>
      </c>
      <c r="X8" s="1">
        <v>24</v>
      </c>
      <c r="Y8" s="1">
        <v>24</v>
      </c>
      <c r="Z8" s="1">
        <v>24</v>
      </c>
    </row>
    <row r="9" spans="2:26" x14ac:dyDescent="0.25">
      <c r="B9" s="1" t="s">
        <v>46</v>
      </c>
      <c r="C9" s="1">
        <v>250000</v>
      </c>
      <c r="D9" s="1">
        <v>250000</v>
      </c>
      <c r="E9" s="1">
        <v>250000</v>
      </c>
      <c r="F9" s="1">
        <v>250000</v>
      </c>
      <c r="G9" s="1">
        <v>250000</v>
      </c>
      <c r="H9" s="1">
        <v>250000</v>
      </c>
      <c r="I9" s="1">
        <v>250000</v>
      </c>
      <c r="J9" s="1">
        <v>250000</v>
      </c>
      <c r="K9" s="1">
        <v>250000</v>
      </c>
      <c r="L9" s="1">
        <v>250000</v>
      </c>
      <c r="M9" s="1">
        <v>250000</v>
      </c>
      <c r="N9" s="1">
        <v>250000</v>
      </c>
      <c r="O9" s="1">
        <v>500000</v>
      </c>
      <c r="P9" s="1">
        <v>500000</v>
      </c>
      <c r="Q9" s="1">
        <v>500000</v>
      </c>
      <c r="R9" s="1">
        <v>500000</v>
      </c>
      <c r="S9" s="1">
        <v>500000</v>
      </c>
      <c r="T9" s="1">
        <v>500000</v>
      </c>
      <c r="U9" s="1">
        <v>500000</v>
      </c>
      <c r="V9" s="1">
        <v>500000</v>
      </c>
      <c r="W9" s="1">
        <v>500000</v>
      </c>
      <c r="X9" s="1">
        <v>500000</v>
      </c>
      <c r="Y9" s="1">
        <v>500000</v>
      </c>
      <c r="Z9" s="1">
        <v>500000</v>
      </c>
    </row>
    <row r="10" spans="2:26" x14ac:dyDescent="0.25">
      <c r="C10" s="1">
        <v>350</v>
      </c>
      <c r="H10" s="1">
        <v>550</v>
      </c>
      <c r="I10" s="1">
        <f>(H10-C10)/(H2-C2)</f>
        <v>142.85714285714286</v>
      </c>
      <c r="J10" s="1">
        <f>C10-C2*I10</f>
        <v>335.71428571428572</v>
      </c>
    </row>
    <row r="11" spans="2:26" x14ac:dyDescent="0.25">
      <c r="B11" s="1" t="s">
        <v>47</v>
      </c>
      <c r="C11" s="1">
        <f t="shared" ref="C11:Z11" si="0">C2*$I$10+$J$10</f>
        <v>350</v>
      </c>
      <c r="D11" s="1">
        <f t="shared" si="0"/>
        <v>364.28571428571428</v>
      </c>
      <c r="E11" s="1">
        <f t="shared" si="0"/>
        <v>407.14285714285717</v>
      </c>
      <c r="F11" s="1">
        <f t="shared" si="0"/>
        <v>478.57142857142856</v>
      </c>
      <c r="G11" s="1">
        <f t="shared" si="0"/>
        <v>507.14285714285711</v>
      </c>
      <c r="H11" s="1">
        <f t="shared" si="0"/>
        <v>550</v>
      </c>
      <c r="I11" s="1">
        <f t="shared" si="0"/>
        <v>350</v>
      </c>
      <c r="J11" s="1">
        <f t="shared" si="0"/>
        <v>364.28571428571428</v>
      </c>
      <c r="K11" s="1">
        <f t="shared" si="0"/>
        <v>407.14285714285717</v>
      </c>
      <c r="L11" s="1">
        <f t="shared" si="0"/>
        <v>478.57142857142856</v>
      </c>
      <c r="M11" s="1">
        <f t="shared" si="0"/>
        <v>507.14285714285711</v>
      </c>
      <c r="N11" s="1">
        <f t="shared" si="0"/>
        <v>550</v>
      </c>
      <c r="O11" s="1">
        <f t="shared" si="0"/>
        <v>350</v>
      </c>
      <c r="P11" s="1">
        <f t="shared" si="0"/>
        <v>364.28571428571428</v>
      </c>
      <c r="Q11" s="1">
        <f t="shared" si="0"/>
        <v>407.14285714285717</v>
      </c>
      <c r="R11" s="1">
        <f t="shared" si="0"/>
        <v>478.57142857142856</v>
      </c>
      <c r="S11" s="1">
        <f t="shared" si="0"/>
        <v>507.14285714285711</v>
      </c>
      <c r="T11" s="1">
        <f t="shared" si="0"/>
        <v>550</v>
      </c>
      <c r="U11" s="1">
        <f t="shared" si="0"/>
        <v>350</v>
      </c>
      <c r="V11" s="1">
        <f t="shared" si="0"/>
        <v>364.28571428571428</v>
      </c>
      <c r="W11" s="1">
        <f t="shared" si="0"/>
        <v>407.14285714285717</v>
      </c>
      <c r="X11" s="1">
        <f t="shared" si="0"/>
        <v>478.57142857142856</v>
      </c>
      <c r="Y11" s="1">
        <f t="shared" si="0"/>
        <v>507.14285714285711</v>
      </c>
      <c r="Z11" s="1">
        <f t="shared" si="0"/>
        <v>550</v>
      </c>
    </row>
    <row r="13" spans="2:26" x14ac:dyDescent="0.25">
      <c r="B13" s="1" t="s">
        <v>48</v>
      </c>
      <c r="C13" s="1">
        <f>$C$1*(1-C5/100)/C9/(18*10^(-6))</f>
        <v>0.41147333333333325</v>
      </c>
      <c r="D13" s="1">
        <f t="shared" ref="D13:Z13" si="1">$C$1*(1-D5/100)/D9/(18*10^(-6))</f>
        <v>0.30550666666666659</v>
      </c>
      <c r="E13" s="1">
        <f t="shared" si="1"/>
        <v>0.29890666666666665</v>
      </c>
      <c r="F13" s="1">
        <f t="shared" si="1"/>
        <v>0.28834666666666664</v>
      </c>
      <c r="G13" s="1">
        <f t="shared" si="1"/>
        <v>0.28379999999999994</v>
      </c>
      <c r="H13" s="1">
        <f t="shared" si="1"/>
        <v>0.27609999999999996</v>
      </c>
      <c r="I13" s="1">
        <f t="shared" si="1"/>
        <v>0.67408000000000001</v>
      </c>
      <c r="J13" s="1">
        <f t="shared" si="1"/>
        <v>0.64929333333333328</v>
      </c>
      <c r="K13" s="1">
        <f t="shared" si="1"/>
        <v>0.62032666666666658</v>
      </c>
      <c r="L13" s="1">
        <f t="shared" si="1"/>
        <v>0.61893333333333322</v>
      </c>
      <c r="M13" s="1">
        <f t="shared" si="1"/>
        <v>0.61849333333333334</v>
      </c>
      <c r="N13" s="1">
        <f t="shared" si="1"/>
        <v>0.61783333333333335</v>
      </c>
      <c r="O13" s="1">
        <f t="shared" si="1"/>
        <v>0.15418333333333331</v>
      </c>
      <c r="P13" s="1">
        <f t="shared" si="1"/>
        <v>0.1527533333333333</v>
      </c>
      <c r="Q13" s="1">
        <f t="shared" si="1"/>
        <v>0.14941666666666664</v>
      </c>
      <c r="R13" s="1">
        <f t="shared" si="1"/>
        <v>0.14410000000000001</v>
      </c>
      <c r="S13" s="1">
        <f t="shared" si="1"/>
        <v>0.14175333333333331</v>
      </c>
      <c r="T13" s="1">
        <f t="shared" si="1"/>
        <v>0.13786666666666664</v>
      </c>
      <c r="U13" s="1">
        <f t="shared" si="1"/>
        <v>0.32457333333333332</v>
      </c>
      <c r="V13" s="1">
        <f t="shared" si="1"/>
        <v>0.31074999999999997</v>
      </c>
      <c r="W13" s="1">
        <f t="shared" si="1"/>
        <v>0.31012666666666666</v>
      </c>
      <c r="X13" s="1">
        <f t="shared" si="1"/>
        <v>0.30946666666666661</v>
      </c>
      <c r="Y13" s="1">
        <f t="shared" si="1"/>
        <v>0.30924666666666667</v>
      </c>
      <c r="Z13" s="1">
        <f t="shared" si="1"/>
        <v>0.30887999999999999</v>
      </c>
    </row>
    <row r="14" spans="2:26" x14ac:dyDescent="0.25">
      <c r="B14" s="1" t="s">
        <v>27</v>
      </c>
      <c r="C14" s="1">
        <f>1+(C7/1000/C2)^2/12</f>
        <v>1.5807120033333333</v>
      </c>
      <c r="D14" s="1">
        <f t="shared" ref="D14:Z14" si="2">1+(D7/1000/D2)^2/12</f>
        <v>1.2601760252083332</v>
      </c>
      <c r="E14" s="1">
        <f t="shared" si="2"/>
        <v>1.0429268331999999</v>
      </c>
      <c r="F14" s="1">
        <f t="shared" si="2"/>
        <v>1.0112589754083334</v>
      </c>
      <c r="G14" s="1">
        <f t="shared" si="2"/>
        <v>1.0079803716724538</v>
      </c>
      <c r="H14" s="1">
        <f t="shared" si="2"/>
        <v>1.0052824842814816</v>
      </c>
      <c r="I14" s="1">
        <f t="shared" si="2"/>
        <v>2.1712500833333328</v>
      </c>
      <c r="J14" s="1">
        <f t="shared" si="2"/>
        <v>1.5893673633333334</v>
      </c>
      <c r="K14" s="1">
        <f t="shared" si="2"/>
        <v>1.1708232856333334</v>
      </c>
      <c r="L14" s="1">
        <f t="shared" si="2"/>
        <v>1.0437175408333332</v>
      </c>
      <c r="M14" s="1">
        <f t="shared" si="2"/>
        <v>1.0306055250520834</v>
      </c>
      <c r="N14" s="1">
        <f t="shared" si="2"/>
        <v>1.0198176896333333</v>
      </c>
      <c r="O14" s="1">
        <f t="shared" si="2"/>
        <v>1.2513149633333334</v>
      </c>
      <c r="P14" s="1">
        <f t="shared" si="2"/>
        <v>1.0636709008333334</v>
      </c>
      <c r="Q14" s="1">
        <f t="shared" si="2"/>
        <v>1.0105068172</v>
      </c>
      <c r="R14" s="1">
        <f t="shared" si="2"/>
        <v>1.0027573008333333</v>
      </c>
      <c r="S14" s="1">
        <f t="shared" si="2"/>
        <v>1.0019550023148147</v>
      </c>
      <c r="T14" s="1">
        <f t="shared" si="2"/>
        <v>1.001294871125926</v>
      </c>
      <c r="U14" s="1">
        <f t="shared" si="2"/>
        <v>1.5793928533333332</v>
      </c>
      <c r="V14" s="1">
        <f t="shared" si="2"/>
        <v>1.2555584533333333</v>
      </c>
      <c r="W14" s="1">
        <f t="shared" si="2"/>
        <v>1.0418074074999999</v>
      </c>
      <c r="X14" s="1">
        <f t="shared" si="2"/>
        <v>1.0107018241333334</v>
      </c>
      <c r="Y14" s="1">
        <f t="shared" si="2"/>
        <v>1.0074933348148147</v>
      </c>
      <c r="Z14" s="1">
        <f t="shared" si="2"/>
        <v>1.0048532133370371</v>
      </c>
    </row>
    <row r="15" spans="2:26" x14ac:dyDescent="0.25">
      <c r="B15" s="1" t="s">
        <v>28</v>
      </c>
      <c r="C15" s="1">
        <f>180/1000*(C5/100)*C2^2*C14</f>
        <v>1.2487940968734003E-3</v>
      </c>
      <c r="D15" s="1">
        <f t="shared" ref="D15:Z15" si="3">180/1000*(D5/100)*D2^2*D14</f>
        <v>5.2933441903671007E-3</v>
      </c>
      <c r="E15" s="1">
        <f t="shared" si="3"/>
        <v>2.7802343519445598E-2</v>
      </c>
      <c r="F15" s="1">
        <f t="shared" si="3"/>
        <v>0.11045375032999981</v>
      </c>
      <c r="G15" s="1">
        <f t="shared" si="3"/>
        <v>0.16015759806288751</v>
      </c>
      <c r="H15" s="1">
        <f t="shared" si="3"/>
        <v>0.25385141972454905</v>
      </c>
      <c r="I15" s="1">
        <f t="shared" si="3"/>
        <v>3.1578661211999995E-4</v>
      </c>
      <c r="J15" s="1">
        <f t="shared" si="3"/>
        <v>1.3114187988336004E-3</v>
      </c>
      <c r="K15" s="1">
        <f t="shared" si="3"/>
        <v>8.1190740742243511E-3</v>
      </c>
      <c r="L15" s="1">
        <f t="shared" si="3"/>
        <v>2.9307588546599993E-2</v>
      </c>
      <c r="M15" s="1">
        <f t="shared" si="3"/>
        <v>4.1833020297842097E-2</v>
      </c>
      <c r="N15" s="1">
        <f t="shared" si="3"/>
        <v>6.5051620877486241E-2</v>
      </c>
      <c r="O15" s="1">
        <f t="shared" si="3"/>
        <v>1.3052466382530003E-3</v>
      </c>
      <c r="P15" s="1">
        <f t="shared" si="3"/>
        <v>4.4679283455324017E-3</v>
      </c>
      <c r="Q15" s="1">
        <f t="shared" si="3"/>
        <v>2.6942638013594998E-2</v>
      </c>
      <c r="R15" s="1">
        <f t="shared" si="3"/>
        <v>0.10956126268904999</v>
      </c>
      <c r="S15" s="1">
        <f t="shared" si="3"/>
        <v>0.15930411223044</v>
      </c>
      <c r="T15" s="1">
        <f t="shared" si="3"/>
        <v>0.25304723983094402</v>
      </c>
      <c r="U15" s="1">
        <f t="shared" si="3"/>
        <v>3.2636573921279998E-4</v>
      </c>
      <c r="V15" s="1">
        <f t="shared" si="3"/>
        <v>1.3786031817600002E-3</v>
      </c>
      <c r="W15" s="1">
        <f t="shared" si="3"/>
        <v>7.2291016006424992E-3</v>
      </c>
      <c r="X15" s="1">
        <f t="shared" si="3"/>
        <v>2.8380507221663999E-2</v>
      </c>
      <c r="Y15" s="1">
        <f t="shared" si="3"/>
        <v>4.0894879855334396E-2</v>
      </c>
      <c r="Z15" s="1">
        <f t="shared" si="3"/>
        <v>6.4137770900876398E-2</v>
      </c>
    </row>
    <row r="16" spans="2:26" x14ac:dyDescent="0.25">
      <c r="B16" s="1" t="s">
        <v>29</v>
      </c>
      <c r="C16" s="1">
        <f t="shared" ref="C16:Z16" si="4">C8*C2*C9*0.25*C8*10^(-9)</f>
        <v>2.2500000000000008E-4</v>
      </c>
      <c r="D16" s="1">
        <f t="shared" si="4"/>
        <v>4.5000000000000015E-4</v>
      </c>
      <c r="E16" s="1">
        <f t="shared" si="4"/>
        <v>1.1250000000000001E-3</v>
      </c>
      <c r="F16" s="1">
        <f t="shared" si="4"/>
        <v>2.2500000000000003E-3</v>
      </c>
      <c r="G16" s="1">
        <f t="shared" si="4"/>
        <v>2.6999999999999997E-3</v>
      </c>
      <c r="H16" s="1">
        <f t="shared" si="4"/>
        <v>3.3750000000000004E-3</v>
      </c>
      <c r="I16" s="1">
        <f t="shared" si="4"/>
        <v>3.6000000000000012E-3</v>
      </c>
      <c r="J16" s="1">
        <f t="shared" si="4"/>
        <v>7.2000000000000024E-3</v>
      </c>
      <c r="K16" s="1">
        <f t="shared" si="4"/>
        <v>1.8000000000000002E-2</v>
      </c>
      <c r="L16" s="1">
        <f t="shared" si="4"/>
        <v>3.6000000000000004E-2</v>
      </c>
      <c r="M16" s="1">
        <f t="shared" si="4"/>
        <v>4.3199999999999995E-2</v>
      </c>
      <c r="N16" s="1">
        <f t="shared" si="4"/>
        <v>5.4000000000000006E-2</v>
      </c>
      <c r="O16" s="1">
        <f t="shared" si="4"/>
        <v>4.5000000000000015E-4</v>
      </c>
      <c r="P16" s="1">
        <f t="shared" si="4"/>
        <v>9.000000000000003E-4</v>
      </c>
      <c r="Q16" s="1">
        <f t="shared" si="4"/>
        <v>2.2500000000000003E-3</v>
      </c>
      <c r="R16" s="1">
        <f t="shared" si="4"/>
        <v>4.5000000000000005E-3</v>
      </c>
      <c r="S16" s="1">
        <f t="shared" si="4"/>
        <v>5.3999999999999994E-3</v>
      </c>
      <c r="T16" s="1">
        <f t="shared" si="4"/>
        <v>6.7500000000000008E-3</v>
      </c>
      <c r="U16" s="1">
        <f t="shared" si="4"/>
        <v>7.2000000000000024E-3</v>
      </c>
      <c r="V16" s="1">
        <f t="shared" si="4"/>
        <v>1.4400000000000005E-2</v>
      </c>
      <c r="W16" s="1">
        <f t="shared" si="4"/>
        <v>3.6000000000000004E-2</v>
      </c>
      <c r="X16" s="1">
        <f t="shared" si="4"/>
        <v>7.2000000000000008E-2</v>
      </c>
      <c r="Y16" s="1">
        <f t="shared" si="4"/>
        <v>8.6399999999999991E-2</v>
      </c>
      <c r="Z16" s="1">
        <f t="shared" si="4"/>
        <v>0.10800000000000001</v>
      </c>
    </row>
    <row r="17" spans="1:27" x14ac:dyDescent="0.25">
      <c r="B17" s="1" t="s">
        <v>31</v>
      </c>
      <c r="C17" s="1">
        <f t="shared" ref="C17:Z17" si="5">3*10^(-9)*6*C9</f>
        <v>4.5000000000000005E-3</v>
      </c>
      <c r="D17" s="1">
        <f t="shared" si="5"/>
        <v>4.5000000000000005E-3</v>
      </c>
      <c r="E17" s="1">
        <f t="shared" si="5"/>
        <v>4.5000000000000005E-3</v>
      </c>
      <c r="F17" s="1">
        <f t="shared" si="5"/>
        <v>4.5000000000000005E-3</v>
      </c>
      <c r="G17" s="1">
        <f t="shared" si="5"/>
        <v>4.5000000000000005E-3</v>
      </c>
      <c r="H17" s="1">
        <f t="shared" si="5"/>
        <v>4.5000000000000005E-3</v>
      </c>
      <c r="I17" s="1">
        <f t="shared" si="5"/>
        <v>4.5000000000000005E-3</v>
      </c>
      <c r="J17" s="1">
        <f t="shared" si="5"/>
        <v>4.5000000000000005E-3</v>
      </c>
      <c r="K17" s="1">
        <f t="shared" si="5"/>
        <v>4.5000000000000005E-3</v>
      </c>
      <c r="L17" s="1">
        <f t="shared" si="5"/>
        <v>4.5000000000000005E-3</v>
      </c>
      <c r="M17" s="1">
        <f t="shared" si="5"/>
        <v>4.5000000000000005E-3</v>
      </c>
      <c r="N17" s="1">
        <f t="shared" si="5"/>
        <v>4.5000000000000005E-3</v>
      </c>
      <c r="O17" s="1">
        <f t="shared" si="5"/>
        <v>9.0000000000000011E-3</v>
      </c>
      <c r="P17" s="1">
        <f t="shared" si="5"/>
        <v>9.0000000000000011E-3</v>
      </c>
      <c r="Q17" s="1">
        <f t="shared" si="5"/>
        <v>9.0000000000000011E-3</v>
      </c>
      <c r="R17" s="1">
        <f t="shared" si="5"/>
        <v>9.0000000000000011E-3</v>
      </c>
      <c r="S17" s="1">
        <f t="shared" si="5"/>
        <v>9.0000000000000011E-3</v>
      </c>
      <c r="T17" s="1">
        <f t="shared" si="5"/>
        <v>9.0000000000000011E-3</v>
      </c>
      <c r="U17" s="1">
        <f t="shared" si="5"/>
        <v>9.0000000000000011E-3</v>
      </c>
      <c r="V17" s="1">
        <f t="shared" si="5"/>
        <v>9.0000000000000011E-3</v>
      </c>
      <c r="W17" s="1">
        <f t="shared" si="5"/>
        <v>9.0000000000000011E-3</v>
      </c>
      <c r="X17" s="1">
        <f t="shared" si="5"/>
        <v>9.0000000000000011E-3</v>
      </c>
      <c r="Y17" s="1">
        <f t="shared" si="5"/>
        <v>9.0000000000000011E-3</v>
      </c>
      <c r="Z17" s="1">
        <f t="shared" si="5"/>
        <v>9.0000000000000011E-3</v>
      </c>
    </row>
    <row r="18" spans="1:27" x14ac:dyDescent="0.25">
      <c r="B18" s="1" t="s">
        <v>32</v>
      </c>
      <c r="C18" s="1">
        <f t="shared" ref="C18:Z18" si="6">C11/1000*(1-C5/100)*C2</f>
        <v>1.96385E-2</v>
      </c>
      <c r="D18" s="1">
        <f t="shared" si="6"/>
        <v>3.035228571428571E-2</v>
      </c>
      <c r="E18" s="1">
        <f t="shared" si="6"/>
        <v>8.2975714285714278E-2</v>
      </c>
      <c r="F18" s="1">
        <f t="shared" si="6"/>
        <v>0.18817428571428571</v>
      </c>
      <c r="G18" s="1">
        <f t="shared" si="6"/>
        <v>0.23551714285714281</v>
      </c>
      <c r="H18" s="1">
        <f t="shared" si="6"/>
        <v>0.31061249999999996</v>
      </c>
      <c r="I18" s="1">
        <f t="shared" si="6"/>
        <v>3.2171999999999999E-2</v>
      </c>
      <c r="J18" s="1">
        <f t="shared" si="6"/>
        <v>6.4507714285714279E-2</v>
      </c>
      <c r="K18" s="1">
        <f t="shared" si="6"/>
        <v>0.17220107142857141</v>
      </c>
      <c r="L18" s="1">
        <f t="shared" si="6"/>
        <v>0.40391428571428567</v>
      </c>
      <c r="M18" s="1">
        <f t="shared" si="6"/>
        <v>0.51326914285714287</v>
      </c>
      <c r="N18" s="1">
        <f t="shared" si="6"/>
        <v>0.69506250000000003</v>
      </c>
      <c r="O18" s="1">
        <f t="shared" si="6"/>
        <v>1.4717499999999998E-2</v>
      </c>
      <c r="P18" s="1">
        <f t="shared" si="6"/>
        <v>3.035228571428571E-2</v>
      </c>
      <c r="Q18" s="1">
        <f t="shared" si="6"/>
        <v>8.2955357142857136E-2</v>
      </c>
      <c r="R18" s="1">
        <f t="shared" si="6"/>
        <v>0.18807857142857143</v>
      </c>
      <c r="S18" s="1">
        <f t="shared" si="6"/>
        <v>0.23527371428571422</v>
      </c>
      <c r="T18" s="1">
        <f t="shared" si="6"/>
        <v>0.31020000000000003</v>
      </c>
      <c r="U18" s="1">
        <f t="shared" si="6"/>
        <v>3.0981999999999999E-2</v>
      </c>
      <c r="V18" s="1">
        <f t="shared" si="6"/>
        <v>6.174642857142857E-2</v>
      </c>
      <c r="W18" s="1">
        <f t="shared" si="6"/>
        <v>0.17218071428571427</v>
      </c>
      <c r="X18" s="1">
        <f t="shared" si="6"/>
        <v>0.40391428571428567</v>
      </c>
      <c r="Y18" s="1">
        <f t="shared" si="6"/>
        <v>0.51326914285714287</v>
      </c>
      <c r="Z18" s="1">
        <f t="shared" si="6"/>
        <v>0.69498000000000015</v>
      </c>
    </row>
    <row r="19" spans="1:27" x14ac:dyDescent="0.25">
      <c r="B19" s="1" t="s">
        <v>33</v>
      </c>
      <c r="C19" s="1">
        <f t="shared" ref="C19:Z19" si="7">80/1000*C2^2*C14</f>
        <v>1.2645696026666669E-3</v>
      </c>
      <c r="D19" s="1">
        <f t="shared" si="7"/>
        <v>4.0325632806666673E-3</v>
      </c>
      <c r="E19" s="1">
        <f t="shared" si="7"/>
        <v>2.0858536663999998E-2</v>
      </c>
      <c r="F19" s="1">
        <f t="shared" si="7"/>
        <v>8.0900718032666671E-2</v>
      </c>
      <c r="G19" s="1">
        <f t="shared" si="7"/>
        <v>0.11611933881666668</v>
      </c>
      <c r="H19" s="1">
        <f t="shared" si="7"/>
        <v>0.18095084717066667</v>
      </c>
      <c r="I19" s="1">
        <f t="shared" si="7"/>
        <v>1.7370000666666666E-3</v>
      </c>
      <c r="J19" s="1">
        <f t="shared" si="7"/>
        <v>5.085975562666668E-3</v>
      </c>
      <c r="K19" s="1">
        <f t="shared" si="7"/>
        <v>2.341646571266667E-2</v>
      </c>
      <c r="L19" s="1">
        <f t="shared" si="7"/>
        <v>8.3497403266666659E-2</v>
      </c>
      <c r="M19" s="1">
        <f t="shared" si="7"/>
        <v>0.11872575648600001</v>
      </c>
      <c r="N19" s="1">
        <f t="shared" si="7"/>
        <v>0.183567184134</v>
      </c>
      <c r="O19" s="1">
        <f t="shared" si="7"/>
        <v>1.0010519706666668E-3</v>
      </c>
      <c r="P19" s="1">
        <f t="shared" si="7"/>
        <v>3.4037468826666672E-3</v>
      </c>
      <c r="Q19" s="1">
        <f t="shared" si="7"/>
        <v>2.0210136344000002E-2</v>
      </c>
      <c r="R19" s="1">
        <f t="shared" si="7"/>
        <v>8.0220584066666656E-2</v>
      </c>
      <c r="S19" s="1">
        <f t="shared" si="7"/>
        <v>0.11542521626666666</v>
      </c>
      <c r="T19" s="1">
        <f t="shared" si="7"/>
        <v>0.18023307680266668</v>
      </c>
      <c r="U19" s="1">
        <f t="shared" si="7"/>
        <v>1.2635142826666669E-3</v>
      </c>
      <c r="V19" s="1">
        <f t="shared" si="7"/>
        <v>4.0177870506666671E-3</v>
      </c>
      <c r="W19" s="1">
        <f t="shared" si="7"/>
        <v>2.0836148149999997E-2</v>
      </c>
      <c r="X19" s="1">
        <f t="shared" si="7"/>
        <v>8.0856145930666673E-2</v>
      </c>
      <c r="Y19" s="1">
        <f t="shared" si="7"/>
        <v>0.11606323217066665</v>
      </c>
      <c r="Z19" s="1">
        <f t="shared" si="7"/>
        <v>0.18087357840066667</v>
      </c>
    </row>
    <row r="20" spans="1:27" x14ac:dyDescent="0.25">
      <c r="A20" s="1">
        <v>1</v>
      </c>
      <c r="B20" s="1" t="s">
        <v>34</v>
      </c>
      <c r="C20" s="1">
        <f>0.261*(C9/1000)^1.21*(0.92*C13)^2.01/1000</f>
        <v>2.9524887899679945E-2</v>
      </c>
      <c r="D20" s="1">
        <f>0.261*(D9/1000)^1.21*(0.92*D13)^2.01/1000</f>
        <v>1.6227553183415618E-2</v>
      </c>
      <c r="E20" s="1">
        <f t="shared" ref="E20:Z20" si="8">0.261*(E9/1000)^1.21*(0.92*E13)^2.01/1000</f>
        <v>1.5530591966608409E-2</v>
      </c>
      <c r="F20" s="1">
        <f t="shared" si="8"/>
        <v>1.4447425733691573E-2</v>
      </c>
      <c r="G20" s="1">
        <f t="shared" si="8"/>
        <v>1.3993177946724094E-2</v>
      </c>
      <c r="H20" s="1">
        <f t="shared" si="8"/>
        <v>1.3240516539349186E-2</v>
      </c>
      <c r="I20" s="1">
        <f t="shared" si="8"/>
        <v>7.9629034285597658E-2</v>
      </c>
      <c r="J20" s="1">
        <f t="shared" si="8"/>
        <v>7.385293302304774E-2</v>
      </c>
      <c r="K20" s="1">
        <f t="shared" si="8"/>
        <v>6.7379620009957744E-2</v>
      </c>
      <c r="L20" s="1">
        <f t="shared" si="8"/>
        <v>6.7075765073065396E-2</v>
      </c>
      <c r="M20" s="1">
        <f t="shared" si="8"/>
        <v>6.6979954253583412E-2</v>
      </c>
      <c r="N20" s="1">
        <f t="shared" si="8"/>
        <v>6.6836367056631804E-2</v>
      </c>
      <c r="O20" s="1">
        <f t="shared" si="8"/>
        <v>9.4964870642905031E-3</v>
      </c>
      <c r="P20" s="1">
        <f t="shared" si="8"/>
        <v>9.3202818237082125E-3</v>
      </c>
      <c r="Q20" s="1">
        <f t="shared" si="8"/>
        <v>8.9155845513501763E-3</v>
      </c>
      <c r="R20" s="1">
        <f t="shared" si="8"/>
        <v>8.2893856890262126E-3</v>
      </c>
      <c r="S20" s="1">
        <f t="shared" si="8"/>
        <v>8.020281998033436E-3</v>
      </c>
      <c r="T20" s="1">
        <f t="shared" si="8"/>
        <v>7.5843940532971848E-3</v>
      </c>
      <c r="U20" s="1">
        <f t="shared" si="8"/>
        <v>4.2398114687385732E-2</v>
      </c>
      <c r="V20" s="1">
        <f t="shared" si="8"/>
        <v>3.8846699987353003E-2</v>
      </c>
      <c r="W20" s="1">
        <f t="shared" si="8"/>
        <v>3.8690234249637252E-2</v>
      </c>
      <c r="X20" s="1">
        <f t="shared" si="8"/>
        <v>3.8524910499798899E-2</v>
      </c>
      <c r="Y20" s="1">
        <f t="shared" si="8"/>
        <v>3.8469881634433996E-2</v>
      </c>
      <c r="Z20" s="1">
        <f t="shared" si="8"/>
        <v>3.8378254692366047E-2</v>
      </c>
    </row>
    <row r="21" spans="1:27" x14ac:dyDescent="0.25">
      <c r="B21" s="1" t="s">
        <v>35</v>
      </c>
      <c r="C21" s="1">
        <f t="shared" ref="C21:Z21" si="9">5/1000*C2^2*(1-C5/100)*C5/100</f>
        <v>1.2313339500000001E-5</v>
      </c>
      <c r="D21" s="1">
        <f t="shared" si="9"/>
        <v>4.8608888000000009E-5</v>
      </c>
      <c r="E21" s="1">
        <f t="shared" si="9"/>
        <v>3.0182780000000001E-4</v>
      </c>
      <c r="F21" s="1">
        <f t="shared" si="9"/>
        <v>1.1929688E-3</v>
      </c>
      <c r="G21" s="1">
        <f t="shared" si="9"/>
        <v>1.7080631999999998E-3</v>
      </c>
      <c r="H21" s="1">
        <f t="shared" si="9"/>
        <v>2.6409121874999995E-3</v>
      </c>
      <c r="I21" s="1">
        <f t="shared" si="9"/>
        <v>3.7135680000000003E-6</v>
      </c>
      <c r="J21" s="1">
        <f t="shared" si="9"/>
        <v>2.0293368000000004E-5</v>
      </c>
      <c r="K21" s="1">
        <f t="shared" si="9"/>
        <v>1.6294148749999997E-4</v>
      </c>
      <c r="L21" s="1">
        <f t="shared" si="9"/>
        <v>6.5832E-4</v>
      </c>
      <c r="M21" s="1">
        <f t="shared" si="9"/>
        <v>9.5095036800000004E-4</v>
      </c>
      <c r="N21" s="1">
        <f t="shared" si="9"/>
        <v>1.4928046875E-3</v>
      </c>
      <c r="O21" s="1">
        <f t="shared" si="9"/>
        <v>1.2183987500000001E-5</v>
      </c>
      <c r="P21" s="1">
        <f t="shared" si="9"/>
        <v>4.8608888000000009E-5</v>
      </c>
      <c r="Q21" s="1">
        <f t="shared" si="9"/>
        <v>3.0180468749999999E-4</v>
      </c>
      <c r="R21" s="1">
        <f t="shared" si="9"/>
        <v>1.1927550000000002E-3</v>
      </c>
      <c r="S21" s="1">
        <f t="shared" si="9"/>
        <v>1.7074111679999998E-3</v>
      </c>
      <c r="T21" s="1">
        <f t="shared" si="9"/>
        <v>2.6395200000000002E-3</v>
      </c>
      <c r="U21" s="1">
        <f t="shared" si="9"/>
        <v>5.0810480000000006E-6</v>
      </c>
      <c r="V21" s="1">
        <f t="shared" si="9"/>
        <v>2.5848750000000002E-5</v>
      </c>
      <c r="W21" s="1">
        <f t="shared" si="9"/>
        <v>1.6302795000000002E-4</v>
      </c>
      <c r="X21" s="1">
        <f t="shared" si="9"/>
        <v>6.5832E-4</v>
      </c>
      <c r="Y21" s="1">
        <f t="shared" si="9"/>
        <v>9.5095036800000004E-4</v>
      </c>
      <c r="Z21" s="1">
        <f t="shared" si="9"/>
        <v>1.4935751999999999E-3</v>
      </c>
    </row>
    <row r="22" spans="1:27" x14ac:dyDescent="0.25">
      <c r="A22" s="1">
        <v>1</v>
      </c>
      <c r="B22" s="1" t="s">
        <v>36</v>
      </c>
      <c r="C22" s="1">
        <f>25/1000*(C13)^2/12</f>
        <v>3.5272980009259242E-4</v>
      </c>
      <c r="D22" s="1">
        <f t="shared" ref="D22:Z22" si="10">25/1000*(D13)^2/12</f>
        <v>1.9444650703703695E-4</v>
      </c>
      <c r="E22" s="1">
        <f t="shared" si="10"/>
        <v>1.8613582370370369E-4</v>
      </c>
      <c r="F22" s="1">
        <f t="shared" si="10"/>
        <v>1.7321625037037037E-4</v>
      </c>
      <c r="G22" s="1">
        <f t="shared" si="10"/>
        <v>1.6779674999999993E-4</v>
      </c>
      <c r="H22" s="1">
        <f t="shared" si="10"/>
        <v>1.588150208333333E-4</v>
      </c>
      <c r="I22" s="1">
        <f t="shared" si="10"/>
        <v>9.4663301333333335E-4</v>
      </c>
      <c r="J22" s="1">
        <f t="shared" si="10"/>
        <v>8.7829548481481478E-4</v>
      </c>
      <c r="K22" s="1">
        <f t="shared" si="10"/>
        <v>8.0167744453703684E-4</v>
      </c>
      <c r="L22" s="1">
        <f t="shared" si="10"/>
        <v>7.9808014814814789E-4</v>
      </c>
      <c r="M22" s="1">
        <f t="shared" si="10"/>
        <v>7.9694584037037037E-4</v>
      </c>
      <c r="N22" s="1">
        <f t="shared" si="10"/>
        <v>7.952458912037038E-4</v>
      </c>
      <c r="O22" s="1">
        <f t="shared" si="10"/>
        <v>4.9526042245370362E-5</v>
      </c>
      <c r="P22" s="1">
        <f t="shared" si="10"/>
        <v>4.8611626759259238E-5</v>
      </c>
      <c r="Q22" s="1">
        <f t="shared" si="10"/>
        <v>4.6511125578703695E-5</v>
      </c>
      <c r="R22" s="1">
        <f t="shared" si="10"/>
        <v>4.3260020833333338E-5</v>
      </c>
      <c r="S22" s="1">
        <f t="shared" si="10"/>
        <v>4.1862515648148136E-5</v>
      </c>
      <c r="T22" s="1">
        <f t="shared" si="10"/>
        <v>3.9598370370370355E-5</v>
      </c>
      <c r="U22" s="1">
        <f t="shared" si="10"/>
        <v>2.1947468481481485E-4</v>
      </c>
      <c r="V22" s="1">
        <f t="shared" si="10"/>
        <v>2.011782552083333E-4</v>
      </c>
      <c r="W22" s="1">
        <f t="shared" si="10"/>
        <v>2.0037197787037037E-4</v>
      </c>
      <c r="X22" s="1">
        <f t="shared" si="10"/>
        <v>1.9952003703703697E-4</v>
      </c>
      <c r="Y22" s="1">
        <f t="shared" si="10"/>
        <v>1.9923646009259259E-4</v>
      </c>
      <c r="Z22" s="1">
        <f t="shared" si="10"/>
        <v>1.9876428E-4</v>
      </c>
    </row>
    <row r="23" spans="1:27" x14ac:dyDescent="0.25">
      <c r="B23" s="1" t="s">
        <v>37</v>
      </c>
      <c r="C23" s="1">
        <f t="shared" ref="C23:Z23" si="11">C8*116*10^(-6)</f>
        <v>6.96E-4</v>
      </c>
      <c r="D23" s="1">
        <f t="shared" si="11"/>
        <v>6.96E-4</v>
      </c>
      <c r="E23" s="1">
        <f t="shared" si="11"/>
        <v>6.96E-4</v>
      </c>
      <c r="F23" s="1">
        <f t="shared" si="11"/>
        <v>6.96E-4</v>
      </c>
      <c r="G23" s="1">
        <f t="shared" si="11"/>
        <v>6.96E-4</v>
      </c>
      <c r="H23" s="1">
        <f t="shared" si="11"/>
        <v>6.96E-4</v>
      </c>
      <c r="I23" s="1">
        <f t="shared" si="11"/>
        <v>2.784E-3</v>
      </c>
      <c r="J23" s="1">
        <f t="shared" si="11"/>
        <v>2.784E-3</v>
      </c>
      <c r="K23" s="1">
        <f t="shared" si="11"/>
        <v>2.784E-3</v>
      </c>
      <c r="L23" s="1">
        <f t="shared" si="11"/>
        <v>2.784E-3</v>
      </c>
      <c r="M23" s="1">
        <f t="shared" si="11"/>
        <v>2.784E-3</v>
      </c>
      <c r="N23" s="1">
        <f t="shared" si="11"/>
        <v>2.784E-3</v>
      </c>
      <c r="O23" s="1">
        <f t="shared" si="11"/>
        <v>6.96E-4</v>
      </c>
      <c r="P23" s="1">
        <f t="shared" si="11"/>
        <v>6.96E-4</v>
      </c>
      <c r="Q23" s="1">
        <f t="shared" si="11"/>
        <v>6.96E-4</v>
      </c>
      <c r="R23" s="1">
        <f t="shared" si="11"/>
        <v>6.96E-4</v>
      </c>
      <c r="S23" s="1">
        <f t="shared" si="11"/>
        <v>6.96E-4</v>
      </c>
      <c r="T23" s="1">
        <f t="shared" si="11"/>
        <v>6.96E-4</v>
      </c>
      <c r="U23" s="1">
        <f t="shared" si="11"/>
        <v>2.784E-3</v>
      </c>
      <c r="V23" s="1">
        <f t="shared" si="11"/>
        <v>2.784E-3</v>
      </c>
      <c r="W23" s="1">
        <f t="shared" si="11"/>
        <v>2.784E-3</v>
      </c>
      <c r="X23" s="1">
        <f t="shared" si="11"/>
        <v>2.784E-3</v>
      </c>
      <c r="Y23" s="1">
        <f t="shared" si="11"/>
        <v>2.784E-3</v>
      </c>
      <c r="Z23" s="1">
        <f t="shared" si="11"/>
        <v>2.784E-3</v>
      </c>
    </row>
    <row r="24" spans="1:27" x14ac:dyDescent="0.25">
      <c r="B24" s="1" t="s">
        <v>38</v>
      </c>
      <c r="C24" s="1">
        <f>SUM(C15:C23)</f>
        <v>5.7462794738812599E-2</v>
      </c>
      <c r="D24" s="1">
        <f t="shared" ref="D24:Z24" si="12">SUM(D15:D23)</f>
        <v>6.1794801763772139E-2</v>
      </c>
      <c r="E24" s="1">
        <f t="shared" si="12"/>
        <v>0.15397615005947196</v>
      </c>
      <c r="F24" s="1">
        <f t="shared" si="12"/>
        <v>0.40278836486101416</v>
      </c>
      <c r="G24" s="1">
        <f t="shared" si="12"/>
        <v>0.53555911763342112</v>
      </c>
      <c r="H24" s="1">
        <f t="shared" si="12"/>
        <v>0.77002601064289822</v>
      </c>
      <c r="I24" s="1">
        <f t="shared" si="12"/>
        <v>0.12568816754571766</v>
      </c>
      <c r="J24" s="1">
        <f t="shared" si="12"/>
        <v>0.16014063052307712</v>
      </c>
      <c r="K24" s="1">
        <f t="shared" si="12"/>
        <v>0.29736485015745723</v>
      </c>
      <c r="L24" s="1">
        <f t="shared" si="12"/>
        <v>0.62853544274876594</v>
      </c>
      <c r="M24" s="1">
        <f t="shared" si="12"/>
        <v>0.79303977010293869</v>
      </c>
      <c r="N24" s="1">
        <f t="shared" si="12"/>
        <v>1.0740897226468218</v>
      </c>
      <c r="O24" s="1">
        <f t="shared" si="12"/>
        <v>3.672799570295554E-2</v>
      </c>
      <c r="P24" s="1">
        <f t="shared" si="12"/>
        <v>5.8237463280952258E-2</v>
      </c>
      <c r="Q24" s="1">
        <f t="shared" si="12"/>
        <v>0.15131803186488102</v>
      </c>
      <c r="R24" s="1">
        <f t="shared" si="12"/>
        <v>0.40158181889414757</v>
      </c>
      <c r="S24" s="1">
        <f t="shared" si="12"/>
        <v>0.53486859846450252</v>
      </c>
      <c r="T24" s="1">
        <f t="shared" si="12"/>
        <v>0.77018982905727817</v>
      </c>
      <c r="U24" s="1">
        <f t="shared" si="12"/>
        <v>9.4178550442080011E-2</v>
      </c>
      <c r="V24" s="1">
        <f t="shared" si="12"/>
        <v>0.13240054579641658</v>
      </c>
      <c r="W24" s="1">
        <f t="shared" si="12"/>
        <v>0.28708359821386442</v>
      </c>
      <c r="X24" s="1">
        <f t="shared" si="12"/>
        <v>0.63631768940345235</v>
      </c>
      <c r="Y24" s="1">
        <f t="shared" si="12"/>
        <v>0.8080313233456704</v>
      </c>
      <c r="Z24" s="1">
        <f t="shared" si="12"/>
        <v>1.0998459434739094</v>
      </c>
    </row>
    <row r="25" spans="1:27" x14ac:dyDescent="0.25">
      <c r="B25" s="1" t="s">
        <v>39</v>
      </c>
      <c r="C25" s="1">
        <f t="shared" ref="C25:Z25" si="13">$C$1*C2</f>
        <v>0.33</v>
      </c>
      <c r="D25" s="1">
        <f t="shared" si="13"/>
        <v>0.66</v>
      </c>
      <c r="E25" s="1">
        <f t="shared" si="13"/>
        <v>1.65</v>
      </c>
      <c r="F25" s="1">
        <f t="shared" si="13"/>
        <v>3.3</v>
      </c>
      <c r="G25" s="1">
        <f t="shared" si="13"/>
        <v>3.9599999999999995</v>
      </c>
      <c r="H25" s="1">
        <f t="shared" si="13"/>
        <v>4.9499999999999993</v>
      </c>
      <c r="I25" s="1">
        <f t="shared" si="13"/>
        <v>0.33</v>
      </c>
      <c r="J25" s="1">
        <f t="shared" si="13"/>
        <v>0.66</v>
      </c>
      <c r="K25" s="1">
        <f t="shared" si="13"/>
        <v>1.65</v>
      </c>
      <c r="L25" s="1">
        <f t="shared" si="13"/>
        <v>3.3</v>
      </c>
      <c r="M25" s="1">
        <f t="shared" si="13"/>
        <v>3.9599999999999995</v>
      </c>
      <c r="N25" s="1">
        <f t="shared" si="13"/>
        <v>4.9499999999999993</v>
      </c>
      <c r="O25" s="1">
        <f t="shared" si="13"/>
        <v>0.33</v>
      </c>
      <c r="P25" s="1">
        <f t="shared" si="13"/>
        <v>0.66</v>
      </c>
      <c r="Q25" s="1">
        <f t="shared" si="13"/>
        <v>1.65</v>
      </c>
      <c r="R25" s="1">
        <f t="shared" si="13"/>
        <v>3.3</v>
      </c>
      <c r="S25" s="1">
        <f t="shared" si="13"/>
        <v>3.9599999999999995</v>
      </c>
      <c r="T25" s="1">
        <f t="shared" si="13"/>
        <v>4.9499999999999993</v>
      </c>
      <c r="U25" s="1">
        <f t="shared" si="13"/>
        <v>0.33</v>
      </c>
      <c r="V25" s="1">
        <f t="shared" si="13"/>
        <v>0.66</v>
      </c>
      <c r="W25" s="1">
        <f t="shared" si="13"/>
        <v>1.65</v>
      </c>
      <c r="X25" s="1">
        <f t="shared" si="13"/>
        <v>3.3</v>
      </c>
      <c r="Y25" s="1">
        <f t="shared" si="13"/>
        <v>3.9599999999999995</v>
      </c>
      <c r="Z25" s="1">
        <f t="shared" si="13"/>
        <v>4.9499999999999993</v>
      </c>
    </row>
    <row r="26" spans="1:27" x14ac:dyDescent="0.25">
      <c r="B26" s="1" t="s">
        <v>40</v>
      </c>
      <c r="C26" s="5">
        <f t="shared" ref="C26:H26" si="14">C25/(C25+C24)</f>
        <v>0.85169467747852257</v>
      </c>
      <c r="D26" s="5">
        <f t="shared" si="14"/>
        <v>0.91438730008477354</v>
      </c>
      <c r="E26" s="5">
        <f t="shared" si="14"/>
        <v>0.91464623850243476</v>
      </c>
      <c r="F26" s="5">
        <f t="shared" si="14"/>
        <v>0.8912202575001521</v>
      </c>
      <c r="G26" s="5">
        <f t="shared" si="14"/>
        <v>0.88086929709527362</v>
      </c>
      <c r="H26" s="5">
        <f t="shared" si="14"/>
        <v>0.86538068022590142</v>
      </c>
      <c r="I26" s="5">
        <f t="shared" ref="I26:Z26" si="15">I25/(I25+I24)</f>
        <v>0.7241794356376221</v>
      </c>
      <c r="J26" s="5">
        <f t="shared" si="15"/>
        <v>0.80474003535108229</v>
      </c>
      <c r="K26" s="5">
        <f t="shared" si="15"/>
        <v>0.84729885099168067</v>
      </c>
      <c r="L26" s="5">
        <f t="shared" si="15"/>
        <v>0.84000769449365476</v>
      </c>
      <c r="M26" s="5">
        <f t="shared" si="15"/>
        <v>0.83315103418842984</v>
      </c>
      <c r="N26" s="5">
        <f t="shared" si="15"/>
        <v>0.82170090883458891</v>
      </c>
      <c r="O26" s="5">
        <f t="shared" si="15"/>
        <v>0.89984949026715511</v>
      </c>
      <c r="P26" s="5">
        <f t="shared" si="15"/>
        <v>0.91891614367354224</v>
      </c>
      <c r="Q26" s="5">
        <f t="shared" si="15"/>
        <v>0.91599593786988109</v>
      </c>
      <c r="R26" s="5">
        <f t="shared" si="15"/>
        <v>0.8915107544444012</v>
      </c>
      <c r="S26" s="5">
        <f t="shared" si="15"/>
        <v>0.88100461965735333</v>
      </c>
      <c r="T26" s="5">
        <f t="shared" si="15"/>
        <v>0.8653558969066224</v>
      </c>
      <c r="U26" s="5">
        <f t="shared" si="15"/>
        <v>0.77797427440890898</v>
      </c>
      <c r="V26" s="5">
        <f t="shared" si="15"/>
        <v>0.83291209666779698</v>
      </c>
      <c r="W26" s="5">
        <f t="shared" si="15"/>
        <v>0.85179596870337604</v>
      </c>
      <c r="X26" s="5">
        <f t="shared" si="15"/>
        <v>0.83834696800097797</v>
      </c>
      <c r="Y26" s="5">
        <f t="shared" si="15"/>
        <v>0.83053145658055694</v>
      </c>
      <c r="Z26" s="5">
        <f t="shared" si="15"/>
        <v>0.81820265280302962</v>
      </c>
    </row>
    <row r="27" spans="1:27" x14ac:dyDescent="0.25">
      <c r="B27" s="1" t="s">
        <v>49</v>
      </c>
      <c r="C27" s="5">
        <f>ABS(C26-C3)/C26</f>
        <v>3.4408248984526886E-2</v>
      </c>
      <c r="D27" s="5">
        <f t="shared" ref="D27:Z27" si="16">ABS(D26-D3)/D26</f>
        <v>2.8573230566350566E-3</v>
      </c>
      <c r="E27" s="5">
        <f t="shared" si="16"/>
        <v>1.2733052421997943E-2</v>
      </c>
      <c r="F27" s="5">
        <f t="shared" si="16"/>
        <v>2.2688283092744507E-2</v>
      </c>
      <c r="G27" s="5">
        <f t="shared" si="16"/>
        <v>2.5962191179425477E-2</v>
      </c>
      <c r="H27" s="5">
        <f t="shared" si="16"/>
        <v>3.2795601836746312E-2</v>
      </c>
      <c r="I27" s="5">
        <f t="shared" si="16"/>
        <v>7.9842869759852192E-2</v>
      </c>
      <c r="J27" s="5">
        <f t="shared" si="16"/>
        <v>1.3992052283077094E-2</v>
      </c>
      <c r="K27" s="5">
        <f t="shared" si="16"/>
        <v>9.7944792229655454E-3</v>
      </c>
      <c r="L27" s="5">
        <f t="shared" si="16"/>
        <v>1.4294743455764262E-2</v>
      </c>
      <c r="M27" s="5">
        <f t="shared" si="16"/>
        <v>1.3384168933177846E-2</v>
      </c>
      <c r="N27" s="5">
        <f t="shared" si="16"/>
        <v>1.0588900098612988E-2</v>
      </c>
      <c r="O27" s="5">
        <f t="shared" si="16"/>
        <v>2.2058678125451859E-2</v>
      </c>
      <c r="P27" s="5">
        <f t="shared" si="16"/>
        <v>2.4938231667071039E-2</v>
      </c>
      <c r="Q27" s="5">
        <f t="shared" si="16"/>
        <v>2.9471678589164118E-2</v>
      </c>
      <c r="R27" s="5">
        <f t="shared" si="16"/>
        <v>3.646703562725067E-2</v>
      </c>
      <c r="S27" s="5">
        <f t="shared" si="16"/>
        <v>4.0867685428660441E-2</v>
      </c>
      <c r="T27" s="5">
        <f t="shared" si="16"/>
        <v>4.7790622395313627E-2</v>
      </c>
      <c r="U27" s="5">
        <f t="shared" si="16"/>
        <v>0.10151270679086678</v>
      </c>
      <c r="V27" s="5">
        <f t="shared" si="16"/>
        <v>7.9134517233558299E-2</v>
      </c>
      <c r="W27" s="5">
        <f t="shared" si="16"/>
        <v>6.0807952381156535E-2</v>
      </c>
      <c r="X27" s="5">
        <f t="shared" si="16"/>
        <v>5.0512460374197522E-2</v>
      </c>
      <c r="Y27" s="5">
        <f t="shared" si="16"/>
        <v>4.7597783644842212E-2</v>
      </c>
      <c r="Z27" s="5">
        <f t="shared" si="16"/>
        <v>4.3024368941399931E-2</v>
      </c>
      <c r="AA27" s="5">
        <f>AVERAGE(C27:Z27)</f>
        <v>3.5730234813519134E-2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D925-B3E6-4CB2-A08A-A808B230F84D}">
  <dimension ref="A1:AA27"/>
  <sheetViews>
    <sheetView topLeftCell="A4" workbookViewId="0">
      <selection activeCell="A16" sqref="A16"/>
    </sheetView>
  </sheetViews>
  <sheetFormatPr defaultRowHeight="13.8" x14ac:dyDescent="0.25"/>
  <cols>
    <col min="1" max="1" width="8.88671875" style="1"/>
    <col min="2" max="26" width="7.77734375" style="1" customWidth="1"/>
    <col min="27" max="16384" width="8.88671875" style="1"/>
  </cols>
  <sheetData>
    <row r="1" spans="1:26" x14ac:dyDescent="0.25">
      <c r="B1" s="1" t="s">
        <v>51</v>
      </c>
      <c r="C1" s="6">
        <v>3.3</v>
      </c>
    </row>
    <row r="2" spans="1:26" x14ac:dyDescent="0.25">
      <c r="B2" s="1" t="s">
        <v>50</v>
      </c>
      <c r="C2" s="1">
        <v>0.1</v>
      </c>
      <c r="D2" s="1">
        <v>0.2</v>
      </c>
      <c r="E2" s="1">
        <v>0.5</v>
      </c>
      <c r="F2" s="1">
        <v>1</v>
      </c>
      <c r="G2" s="1">
        <v>1.2</v>
      </c>
      <c r="H2" s="1">
        <v>1.5</v>
      </c>
      <c r="I2" s="1">
        <v>0.1</v>
      </c>
      <c r="J2" s="1">
        <v>0.2</v>
      </c>
      <c r="K2" s="1">
        <v>0.5</v>
      </c>
      <c r="L2" s="1">
        <v>1</v>
      </c>
      <c r="M2" s="1">
        <v>1.2</v>
      </c>
      <c r="N2" s="1">
        <v>1.5</v>
      </c>
      <c r="O2" s="1">
        <v>0.1</v>
      </c>
      <c r="P2" s="1">
        <v>0.2</v>
      </c>
      <c r="Q2" s="1">
        <v>0.5</v>
      </c>
      <c r="R2" s="1">
        <v>1</v>
      </c>
      <c r="S2" s="1">
        <v>1.2</v>
      </c>
      <c r="T2" s="1">
        <v>1.5</v>
      </c>
      <c r="U2" s="1">
        <v>0.1</v>
      </c>
      <c r="V2" s="1">
        <v>0.2</v>
      </c>
      <c r="W2" s="1">
        <v>0.5</v>
      </c>
      <c r="X2" s="1">
        <v>1</v>
      </c>
      <c r="Y2" s="1">
        <v>1.2</v>
      </c>
      <c r="Z2" s="1">
        <v>1.5</v>
      </c>
    </row>
    <row r="3" spans="1:26" x14ac:dyDescent="0.25">
      <c r="B3" s="1" t="s">
        <v>9</v>
      </c>
      <c r="C3" s="5">
        <v>0.88099999999999989</v>
      </c>
      <c r="D3" s="5">
        <v>0.91700000000000004</v>
      </c>
      <c r="E3" s="5">
        <v>0.90300000000000002</v>
      </c>
      <c r="F3" s="5">
        <v>0.871</v>
      </c>
      <c r="G3" s="5">
        <v>0.85799999999999998</v>
      </c>
      <c r="H3" s="5">
        <v>0.83700000000000008</v>
      </c>
      <c r="I3" s="5">
        <v>0.78200000000000003</v>
      </c>
      <c r="J3" s="5">
        <v>0.81599999999999995</v>
      </c>
      <c r="K3" s="5">
        <v>0.83900000000000008</v>
      </c>
      <c r="L3" s="5">
        <v>0.82799999999999996</v>
      </c>
      <c r="M3" s="5">
        <v>0.82200000000000006</v>
      </c>
      <c r="N3" s="5">
        <v>0.81299999999999994</v>
      </c>
      <c r="O3" s="5">
        <v>0.88</v>
      </c>
      <c r="P3" s="5">
        <v>0.89599999999999991</v>
      </c>
      <c r="Q3" s="5">
        <v>0.88900000000000001</v>
      </c>
      <c r="R3" s="5">
        <v>0.8590000000000001</v>
      </c>
      <c r="S3" s="5">
        <v>0.84499999999999997</v>
      </c>
      <c r="T3" s="5">
        <v>0.82400000000000007</v>
      </c>
      <c r="U3" s="5">
        <v>0.69900000000000007</v>
      </c>
      <c r="V3" s="5">
        <v>0.76700000000000002</v>
      </c>
      <c r="W3" s="5">
        <v>0.8</v>
      </c>
      <c r="X3" s="5">
        <v>0.79599999999999993</v>
      </c>
      <c r="Y3" s="5">
        <v>0.79099999999999993</v>
      </c>
      <c r="Z3" s="5">
        <v>0.78299999999999992</v>
      </c>
    </row>
    <row r="4" spans="1:26" x14ac:dyDescent="0.25">
      <c r="B4" s="1" t="s">
        <v>10</v>
      </c>
    </row>
    <row r="5" spans="1:26" x14ac:dyDescent="0.25">
      <c r="B5" s="1" t="s">
        <v>41</v>
      </c>
      <c r="C5" s="1">
        <v>43.89</v>
      </c>
      <c r="D5" s="1">
        <v>58.34</v>
      </c>
      <c r="E5" s="1">
        <v>59.24</v>
      </c>
      <c r="F5" s="1">
        <v>60.68</v>
      </c>
      <c r="G5" s="1">
        <v>61.3</v>
      </c>
      <c r="H5" s="1">
        <v>62.35</v>
      </c>
      <c r="I5" s="1">
        <v>8.08</v>
      </c>
      <c r="J5" s="1">
        <v>11.46</v>
      </c>
      <c r="K5" s="1">
        <v>15.41</v>
      </c>
      <c r="L5" s="1">
        <v>15.6</v>
      </c>
      <c r="M5" s="1">
        <v>15.66</v>
      </c>
      <c r="N5" s="1">
        <v>15.75</v>
      </c>
      <c r="O5" s="1">
        <v>57.95</v>
      </c>
      <c r="P5" s="1">
        <v>58.34</v>
      </c>
      <c r="Q5" s="1">
        <v>59.25</v>
      </c>
      <c r="R5" s="1">
        <v>60.7</v>
      </c>
      <c r="S5" s="1">
        <v>61.34</v>
      </c>
      <c r="T5" s="1">
        <v>62.4</v>
      </c>
      <c r="U5" s="1">
        <v>11.48</v>
      </c>
      <c r="V5" s="1">
        <v>15.25</v>
      </c>
      <c r="W5" s="1">
        <v>15.42</v>
      </c>
      <c r="X5" s="1">
        <v>15.6</v>
      </c>
      <c r="Y5" s="1">
        <v>15.66</v>
      </c>
      <c r="Z5" s="1">
        <v>15.76</v>
      </c>
    </row>
    <row r="6" spans="1:26" x14ac:dyDescent="0.25">
      <c r="B6" s="1" t="s">
        <v>42</v>
      </c>
      <c r="C6" s="1">
        <v>62.42</v>
      </c>
      <c r="D6" s="1">
        <v>120.01</v>
      </c>
      <c r="E6" s="1">
        <v>304.69</v>
      </c>
      <c r="F6" s="1">
        <v>631.45000000000005</v>
      </c>
      <c r="G6" s="1">
        <v>769.54</v>
      </c>
      <c r="H6" s="1">
        <v>986.1</v>
      </c>
      <c r="I6" s="1">
        <v>17.579999999999998</v>
      </c>
      <c r="J6" s="1">
        <v>33.69</v>
      </c>
      <c r="K6" s="1">
        <v>81.92</v>
      </c>
      <c r="L6" s="1">
        <v>165.99</v>
      </c>
      <c r="M6" s="1">
        <v>200.61</v>
      </c>
      <c r="N6" s="1">
        <v>253.64</v>
      </c>
      <c r="O6" s="1">
        <v>62.52</v>
      </c>
      <c r="P6" s="1">
        <v>122.71</v>
      </c>
      <c r="Q6" s="1">
        <v>309.27</v>
      </c>
      <c r="R6" s="1">
        <v>640.41999999999996</v>
      </c>
      <c r="S6" s="1">
        <v>780.76</v>
      </c>
      <c r="T6" s="1">
        <v>1000</v>
      </c>
      <c r="U6" s="1">
        <v>19.68</v>
      </c>
      <c r="V6" s="1">
        <v>35.86</v>
      </c>
      <c r="W6" s="1">
        <v>85.94</v>
      </c>
      <c r="X6" s="1">
        <v>172.68</v>
      </c>
      <c r="Y6" s="1">
        <v>208.48</v>
      </c>
      <c r="Z6" s="1">
        <v>263.43</v>
      </c>
    </row>
    <row r="7" spans="1:26" x14ac:dyDescent="0.25">
      <c r="B7" s="1" t="s">
        <v>43</v>
      </c>
      <c r="C7" s="1">
        <v>263.98</v>
      </c>
      <c r="D7" s="1">
        <v>353.39</v>
      </c>
      <c r="E7" s="1">
        <v>358.86</v>
      </c>
      <c r="F7" s="1">
        <v>367.57</v>
      </c>
      <c r="G7" s="1">
        <v>371.35</v>
      </c>
      <c r="H7" s="1">
        <v>377.66</v>
      </c>
      <c r="I7" s="1">
        <v>374.9</v>
      </c>
      <c r="J7" s="1">
        <v>531.88</v>
      </c>
      <c r="K7" s="1">
        <v>715.87</v>
      </c>
      <c r="L7" s="1">
        <v>724.3</v>
      </c>
      <c r="M7" s="1">
        <v>727.23</v>
      </c>
      <c r="N7" s="1">
        <v>731.49</v>
      </c>
      <c r="O7" s="1">
        <v>173.66</v>
      </c>
      <c r="P7" s="1">
        <v>174.82</v>
      </c>
      <c r="Q7" s="1">
        <v>177.54</v>
      </c>
      <c r="R7" s="1">
        <v>181.9</v>
      </c>
      <c r="S7" s="1">
        <v>183.8</v>
      </c>
      <c r="T7" s="1">
        <v>186.98</v>
      </c>
      <c r="U7" s="1">
        <v>263.68</v>
      </c>
      <c r="V7" s="1">
        <v>350.24</v>
      </c>
      <c r="W7" s="1">
        <v>354.15</v>
      </c>
      <c r="X7" s="1">
        <v>358.36</v>
      </c>
      <c r="Y7" s="1">
        <v>359.84</v>
      </c>
      <c r="Z7" s="1">
        <v>361.99</v>
      </c>
    </row>
    <row r="8" spans="1:26" x14ac:dyDescent="0.25">
      <c r="B8" s="1" t="s">
        <v>45</v>
      </c>
      <c r="C8" s="1">
        <v>6</v>
      </c>
      <c r="D8" s="1">
        <v>6</v>
      </c>
      <c r="E8" s="1">
        <v>6</v>
      </c>
      <c r="F8" s="1">
        <v>6</v>
      </c>
      <c r="G8" s="1">
        <v>6</v>
      </c>
      <c r="H8" s="1">
        <v>6</v>
      </c>
      <c r="I8" s="1">
        <v>24</v>
      </c>
      <c r="J8" s="1">
        <v>24</v>
      </c>
      <c r="K8" s="1">
        <v>24</v>
      </c>
      <c r="L8" s="1">
        <v>24</v>
      </c>
      <c r="M8" s="1">
        <v>24</v>
      </c>
      <c r="N8" s="1">
        <v>24</v>
      </c>
      <c r="O8" s="1">
        <v>6</v>
      </c>
      <c r="P8" s="1">
        <v>6</v>
      </c>
      <c r="Q8" s="1">
        <v>6</v>
      </c>
      <c r="R8" s="1">
        <v>6</v>
      </c>
      <c r="S8" s="1">
        <v>6</v>
      </c>
      <c r="T8" s="1">
        <v>6</v>
      </c>
      <c r="U8" s="1">
        <v>24</v>
      </c>
      <c r="V8" s="1">
        <v>24</v>
      </c>
      <c r="W8" s="1">
        <v>24</v>
      </c>
      <c r="X8" s="1">
        <v>24</v>
      </c>
      <c r="Y8" s="1">
        <v>24</v>
      </c>
      <c r="Z8" s="1">
        <v>24</v>
      </c>
    </row>
    <row r="9" spans="1:26" x14ac:dyDescent="0.25">
      <c r="B9" s="1" t="s">
        <v>46</v>
      </c>
      <c r="C9" s="1">
        <v>250000</v>
      </c>
      <c r="D9" s="1">
        <v>250000</v>
      </c>
      <c r="E9" s="1">
        <v>250000</v>
      </c>
      <c r="F9" s="1">
        <v>250000</v>
      </c>
      <c r="G9" s="1">
        <v>250000</v>
      </c>
      <c r="H9" s="1">
        <v>250000</v>
      </c>
      <c r="I9" s="1">
        <v>250000</v>
      </c>
      <c r="J9" s="1">
        <v>250000</v>
      </c>
      <c r="K9" s="1">
        <v>250000</v>
      </c>
      <c r="L9" s="1">
        <v>250000</v>
      </c>
      <c r="M9" s="1">
        <v>250000</v>
      </c>
      <c r="N9" s="1">
        <v>250000</v>
      </c>
      <c r="O9" s="1">
        <v>500000</v>
      </c>
      <c r="P9" s="1">
        <v>500000</v>
      </c>
      <c r="Q9" s="1">
        <v>500000</v>
      </c>
      <c r="R9" s="1">
        <v>500000</v>
      </c>
      <c r="S9" s="1">
        <v>500000</v>
      </c>
      <c r="T9" s="1">
        <v>500000</v>
      </c>
      <c r="U9" s="1">
        <v>500000</v>
      </c>
      <c r="V9" s="1">
        <v>500000</v>
      </c>
      <c r="W9" s="1">
        <v>500000</v>
      </c>
      <c r="X9" s="1">
        <v>500000</v>
      </c>
      <c r="Y9" s="1">
        <v>500000</v>
      </c>
      <c r="Z9" s="1">
        <v>500000</v>
      </c>
    </row>
    <row r="10" spans="1:26" x14ac:dyDescent="0.25">
      <c r="C10" s="1">
        <v>350</v>
      </c>
      <c r="H10" s="1">
        <v>550</v>
      </c>
      <c r="I10" s="1">
        <f>(H10-C10)/(H2-C2)</f>
        <v>142.85714285714286</v>
      </c>
      <c r="J10" s="1">
        <f>C10-C2*I10</f>
        <v>335.71428571428572</v>
      </c>
    </row>
    <row r="11" spans="1:26" x14ac:dyDescent="0.25">
      <c r="B11" s="1" t="s">
        <v>47</v>
      </c>
      <c r="C11" s="1">
        <f t="shared" ref="C11:Z11" si="0">C2*$I$10+$J$10</f>
        <v>350</v>
      </c>
      <c r="D11" s="1">
        <f t="shared" si="0"/>
        <v>364.28571428571428</v>
      </c>
      <c r="E11" s="1">
        <f t="shared" si="0"/>
        <v>407.14285714285717</v>
      </c>
      <c r="F11" s="1">
        <f t="shared" si="0"/>
        <v>478.57142857142856</v>
      </c>
      <c r="G11" s="1">
        <f t="shared" si="0"/>
        <v>507.14285714285711</v>
      </c>
      <c r="H11" s="1">
        <f t="shared" si="0"/>
        <v>550</v>
      </c>
      <c r="I11" s="1">
        <f t="shared" si="0"/>
        <v>350</v>
      </c>
      <c r="J11" s="1">
        <f t="shared" si="0"/>
        <v>364.28571428571428</v>
      </c>
      <c r="K11" s="1">
        <f t="shared" si="0"/>
        <v>407.14285714285717</v>
      </c>
      <c r="L11" s="1">
        <f t="shared" si="0"/>
        <v>478.57142857142856</v>
      </c>
      <c r="M11" s="1">
        <f t="shared" si="0"/>
        <v>507.14285714285711</v>
      </c>
      <c r="N11" s="1">
        <f t="shared" si="0"/>
        <v>550</v>
      </c>
      <c r="O11" s="1">
        <f t="shared" si="0"/>
        <v>350</v>
      </c>
      <c r="P11" s="1">
        <f t="shared" si="0"/>
        <v>364.28571428571428</v>
      </c>
      <c r="Q11" s="1">
        <f t="shared" si="0"/>
        <v>407.14285714285717</v>
      </c>
      <c r="R11" s="1">
        <f t="shared" si="0"/>
        <v>478.57142857142856</v>
      </c>
      <c r="S11" s="1">
        <f t="shared" si="0"/>
        <v>507.14285714285711</v>
      </c>
      <c r="T11" s="1">
        <f t="shared" si="0"/>
        <v>550</v>
      </c>
      <c r="U11" s="1">
        <f t="shared" si="0"/>
        <v>350</v>
      </c>
      <c r="V11" s="1">
        <f t="shared" si="0"/>
        <v>364.28571428571428</v>
      </c>
      <c r="W11" s="1">
        <f t="shared" si="0"/>
        <v>407.14285714285717</v>
      </c>
      <c r="X11" s="1">
        <f t="shared" si="0"/>
        <v>478.57142857142856</v>
      </c>
      <c r="Y11" s="1">
        <f t="shared" si="0"/>
        <v>507.14285714285711</v>
      </c>
      <c r="Z11" s="1">
        <f t="shared" si="0"/>
        <v>550</v>
      </c>
    </row>
    <row r="13" spans="1:26" s="7" customFormat="1" x14ac:dyDescent="0.25">
      <c r="A13" s="7" t="s">
        <v>52</v>
      </c>
      <c r="B13" s="7" t="s">
        <v>48</v>
      </c>
      <c r="C13" s="7">
        <f>$C$1*(1-C5/100)/C9/(18*10^(-6))</f>
        <v>0.41147333333333325</v>
      </c>
      <c r="D13" s="7">
        <f t="shared" ref="D13:Z13" si="1">$C$1*(1-D5/100)/D9/(18*10^(-6))</f>
        <v>0.30550666666666659</v>
      </c>
      <c r="E13" s="7">
        <f t="shared" si="1"/>
        <v>0.29890666666666665</v>
      </c>
      <c r="F13" s="7">
        <f t="shared" si="1"/>
        <v>0.28834666666666664</v>
      </c>
      <c r="G13" s="7">
        <f t="shared" si="1"/>
        <v>0.28379999999999994</v>
      </c>
      <c r="H13" s="7">
        <f t="shared" si="1"/>
        <v>0.27609999999999996</v>
      </c>
      <c r="I13" s="7">
        <f t="shared" si="1"/>
        <v>0.67408000000000001</v>
      </c>
      <c r="J13" s="7">
        <f t="shared" si="1"/>
        <v>0.64929333333333328</v>
      </c>
      <c r="K13" s="7">
        <f t="shared" si="1"/>
        <v>0.62032666666666658</v>
      </c>
      <c r="L13" s="7">
        <f t="shared" si="1"/>
        <v>0.61893333333333322</v>
      </c>
      <c r="M13" s="7">
        <f t="shared" si="1"/>
        <v>0.61849333333333334</v>
      </c>
      <c r="N13" s="7">
        <f t="shared" si="1"/>
        <v>0.61783333333333335</v>
      </c>
      <c r="O13" s="7">
        <f t="shared" si="1"/>
        <v>0.15418333333333331</v>
      </c>
      <c r="P13" s="7">
        <f t="shared" si="1"/>
        <v>0.1527533333333333</v>
      </c>
      <c r="Q13" s="7">
        <f t="shared" si="1"/>
        <v>0.14941666666666664</v>
      </c>
      <c r="R13" s="7">
        <f t="shared" si="1"/>
        <v>0.14410000000000001</v>
      </c>
      <c r="S13" s="7">
        <f t="shared" si="1"/>
        <v>0.14175333333333331</v>
      </c>
      <c r="T13" s="7">
        <f t="shared" si="1"/>
        <v>0.13786666666666664</v>
      </c>
      <c r="U13" s="7">
        <f t="shared" si="1"/>
        <v>0.32457333333333332</v>
      </c>
      <c r="V13" s="7">
        <f t="shared" si="1"/>
        <v>0.31074999999999997</v>
      </c>
      <c r="W13" s="7">
        <f t="shared" si="1"/>
        <v>0.31012666666666666</v>
      </c>
      <c r="X13" s="7">
        <f t="shared" si="1"/>
        <v>0.30946666666666661</v>
      </c>
      <c r="Y13" s="7">
        <f t="shared" si="1"/>
        <v>0.30924666666666667</v>
      </c>
      <c r="Z13" s="7">
        <f t="shared" si="1"/>
        <v>0.30887999999999999</v>
      </c>
    </row>
    <row r="14" spans="1:26" x14ac:dyDescent="0.25">
      <c r="B14" s="1" t="s">
        <v>27</v>
      </c>
      <c r="C14" s="1">
        <f>1+(C7/1000/C2)^2/12</f>
        <v>1.5807120033333333</v>
      </c>
      <c r="D14" s="1">
        <f t="shared" ref="D14:Z14" si="2">1+(D7/1000/D2)^2/12</f>
        <v>1.2601760252083332</v>
      </c>
      <c r="E14" s="1">
        <f t="shared" si="2"/>
        <v>1.0429268331999999</v>
      </c>
      <c r="F14" s="1">
        <f t="shared" si="2"/>
        <v>1.0112589754083334</v>
      </c>
      <c r="G14" s="1">
        <f t="shared" si="2"/>
        <v>1.0079803716724538</v>
      </c>
      <c r="H14" s="1">
        <f t="shared" si="2"/>
        <v>1.0052824842814816</v>
      </c>
      <c r="I14" s="1">
        <f t="shared" si="2"/>
        <v>2.1712500833333328</v>
      </c>
      <c r="J14" s="1">
        <f t="shared" si="2"/>
        <v>1.5893673633333334</v>
      </c>
      <c r="K14" s="1">
        <f t="shared" si="2"/>
        <v>1.1708232856333334</v>
      </c>
      <c r="L14" s="1">
        <f t="shared" si="2"/>
        <v>1.0437175408333332</v>
      </c>
      <c r="M14" s="1">
        <f t="shared" si="2"/>
        <v>1.0306055250520834</v>
      </c>
      <c r="N14" s="1">
        <f t="shared" si="2"/>
        <v>1.0198176896333333</v>
      </c>
      <c r="O14" s="1">
        <f t="shared" si="2"/>
        <v>1.2513149633333334</v>
      </c>
      <c r="P14" s="1">
        <f t="shared" si="2"/>
        <v>1.0636709008333334</v>
      </c>
      <c r="Q14" s="1">
        <f t="shared" si="2"/>
        <v>1.0105068172</v>
      </c>
      <c r="R14" s="1">
        <f t="shared" si="2"/>
        <v>1.0027573008333333</v>
      </c>
      <c r="S14" s="1">
        <f t="shared" si="2"/>
        <v>1.0019550023148147</v>
      </c>
      <c r="T14" s="1">
        <f t="shared" si="2"/>
        <v>1.001294871125926</v>
      </c>
      <c r="U14" s="1">
        <f t="shared" si="2"/>
        <v>1.5793928533333332</v>
      </c>
      <c r="V14" s="1">
        <f t="shared" si="2"/>
        <v>1.2555584533333333</v>
      </c>
      <c r="W14" s="1">
        <f t="shared" si="2"/>
        <v>1.0418074074999999</v>
      </c>
      <c r="X14" s="1">
        <f t="shared" si="2"/>
        <v>1.0107018241333334</v>
      </c>
      <c r="Y14" s="1">
        <f t="shared" si="2"/>
        <v>1.0074933348148147</v>
      </c>
      <c r="Z14" s="1">
        <f t="shared" si="2"/>
        <v>1.0048532133370371</v>
      </c>
    </row>
    <row r="15" spans="1:26" x14ac:dyDescent="0.25">
      <c r="B15" s="1" t="s">
        <v>28</v>
      </c>
      <c r="C15" s="1">
        <f t="shared" ref="C15:Z15" si="3">180/1000*(C5/100)*C2^2*C14</f>
        <v>1.2487940968734003E-3</v>
      </c>
      <c r="D15" s="1">
        <f t="shared" si="3"/>
        <v>5.2933441903671007E-3</v>
      </c>
      <c r="E15" s="1">
        <f t="shared" si="3"/>
        <v>2.7802343519445598E-2</v>
      </c>
      <c r="F15" s="1">
        <f t="shared" si="3"/>
        <v>0.11045375032999981</v>
      </c>
      <c r="G15" s="1">
        <f t="shared" si="3"/>
        <v>0.16015759806288751</v>
      </c>
      <c r="H15" s="1">
        <f t="shared" si="3"/>
        <v>0.25385141972454905</v>
      </c>
      <c r="I15" s="1">
        <f t="shared" si="3"/>
        <v>3.1578661211999995E-4</v>
      </c>
      <c r="J15" s="1">
        <f t="shared" si="3"/>
        <v>1.3114187988336004E-3</v>
      </c>
      <c r="K15" s="1">
        <f t="shared" si="3"/>
        <v>8.1190740742243511E-3</v>
      </c>
      <c r="L15" s="1">
        <f t="shared" si="3"/>
        <v>2.9307588546599993E-2</v>
      </c>
      <c r="M15" s="1">
        <f t="shared" si="3"/>
        <v>4.1833020297842097E-2</v>
      </c>
      <c r="N15" s="1">
        <f t="shared" si="3"/>
        <v>6.5051620877486241E-2</v>
      </c>
      <c r="O15" s="1">
        <f t="shared" si="3"/>
        <v>1.3052466382530003E-3</v>
      </c>
      <c r="P15" s="1">
        <f t="shared" si="3"/>
        <v>4.4679283455324017E-3</v>
      </c>
      <c r="Q15" s="1">
        <f t="shared" si="3"/>
        <v>2.6942638013594998E-2</v>
      </c>
      <c r="R15" s="1">
        <f t="shared" si="3"/>
        <v>0.10956126268904999</v>
      </c>
      <c r="S15" s="1">
        <f t="shared" si="3"/>
        <v>0.15930411223044</v>
      </c>
      <c r="T15" s="1">
        <f t="shared" si="3"/>
        <v>0.25304723983094402</v>
      </c>
      <c r="U15" s="1">
        <f t="shared" si="3"/>
        <v>3.2636573921279998E-4</v>
      </c>
      <c r="V15" s="1">
        <f t="shared" si="3"/>
        <v>1.3786031817600002E-3</v>
      </c>
      <c r="W15" s="1">
        <f t="shared" si="3"/>
        <v>7.2291016006424992E-3</v>
      </c>
      <c r="X15" s="1">
        <f t="shared" si="3"/>
        <v>2.8380507221663999E-2</v>
      </c>
      <c r="Y15" s="1">
        <f t="shared" si="3"/>
        <v>4.0894879855334396E-2</v>
      </c>
      <c r="Z15" s="1">
        <f t="shared" si="3"/>
        <v>6.4137770900876398E-2</v>
      </c>
    </row>
    <row r="16" spans="1:26" x14ac:dyDescent="0.25">
      <c r="B16" s="1" t="s">
        <v>29</v>
      </c>
      <c r="C16" s="1">
        <f t="shared" ref="C16:Z16" si="4">C8*C2*C9*0.25*C8*10^(-9)</f>
        <v>2.2500000000000008E-4</v>
      </c>
      <c r="D16" s="1">
        <f t="shared" si="4"/>
        <v>4.5000000000000015E-4</v>
      </c>
      <c r="E16" s="1">
        <f t="shared" si="4"/>
        <v>1.1250000000000001E-3</v>
      </c>
      <c r="F16" s="1">
        <f t="shared" si="4"/>
        <v>2.2500000000000003E-3</v>
      </c>
      <c r="G16" s="1">
        <f t="shared" si="4"/>
        <v>2.6999999999999997E-3</v>
      </c>
      <c r="H16" s="1">
        <f t="shared" si="4"/>
        <v>3.3750000000000004E-3</v>
      </c>
      <c r="I16" s="1">
        <f t="shared" si="4"/>
        <v>3.6000000000000012E-3</v>
      </c>
      <c r="J16" s="1">
        <f t="shared" si="4"/>
        <v>7.2000000000000024E-3</v>
      </c>
      <c r="K16" s="1">
        <f t="shared" si="4"/>
        <v>1.8000000000000002E-2</v>
      </c>
      <c r="L16" s="1">
        <f t="shared" si="4"/>
        <v>3.6000000000000004E-2</v>
      </c>
      <c r="M16" s="1">
        <f t="shared" si="4"/>
        <v>4.3199999999999995E-2</v>
      </c>
      <c r="N16" s="1">
        <f t="shared" si="4"/>
        <v>5.4000000000000006E-2</v>
      </c>
      <c r="O16" s="1">
        <f t="shared" si="4"/>
        <v>4.5000000000000015E-4</v>
      </c>
      <c r="P16" s="1">
        <f t="shared" si="4"/>
        <v>9.000000000000003E-4</v>
      </c>
      <c r="Q16" s="1">
        <f t="shared" si="4"/>
        <v>2.2500000000000003E-3</v>
      </c>
      <c r="R16" s="1">
        <f t="shared" si="4"/>
        <v>4.5000000000000005E-3</v>
      </c>
      <c r="S16" s="1">
        <f t="shared" si="4"/>
        <v>5.3999999999999994E-3</v>
      </c>
      <c r="T16" s="1">
        <f t="shared" si="4"/>
        <v>6.7500000000000008E-3</v>
      </c>
      <c r="U16" s="1">
        <f t="shared" si="4"/>
        <v>7.2000000000000024E-3</v>
      </c>
      <c r="V16" s="1">
        <f t="shared" si="4"/>
        <v>1.4400000000000005E-2</v>
      </c>
      <c r="W16" s="1">
        <f t="shared" si="4"/>
        <v>3.6000000000000004E-2</v>
      </c>
      <c r="X16" s="1">
        <f t="shared" si="4"/>
        <v>7.2000000000000008E-2</v>
      </c>
      <c r="Y16" s="1">
        <f t="shared" si="4"/>
        <v>8.6399999999999991E-2</v>
      </c>
      <c r="Z16" s="1">
        <f t="shared" si="4"/>
        <v>0.10800000000000001</v>
      </c>
    </row>
    <row r="17" spans="1:27" x14ac:dyDescent="0.25">
      <c r="B17" s="1" t="s">
        <v>31</v>
      </c>
      <c r="C17" s="1">
        <f t="shared" ref="C17:Z17" si="5">3*10^(-9)*6*C9</f>
        <v>4.5000000000000005E-3</v>
      </c>
      <c r="D17" s="1">
        <f t="shared" si="5"/>
        <v>4.5000000000000005E-3</v>
      </c>
      <c r="E17" s="1">
        <f t="shared" si="5"/>
        <v>4.5000000000000005E-3</v>
      </c>
      <c r="F17" s="1">
        <f t="shared" si="5"/>
        <v>4.5000000000000005E-3</v>
      </c>
      <c r="G17" s="1">
        <f t="shared" si="5"/>
        <v>4.5000000000000005E-3</v>
      </c>
      <c r="H17" s="1">
        <f t="shared" si="5"/>
        <v>4.5000000000000005E-3</v>
      </c>
      <c r="I17" s="1">
        <f t="shared" si="5"/>
        <v>4.5000000000000005E-3</v>
      </c>
      <c r="J17" s="1">
        <f t="shared" si="5"/>
        <v>4.5000000000000005E-3</v>
      </c>
      <c r="K17" s="1">
        <f t="shared" si="5"/>
        <v>4.5000000000000005E-3</v>
      </c>
      <c r="L17" s="1">
        <f t="shared" si="5"/>
        <v>4.5000000000000005E-3</v>
      </c>
      <c r="M17" s="1">
        <f t="shared" si="5"/>
        <v>4.5000000000000005E-3</v>
      </c>
      <c r="N17" s="1">
        <f t="shared" si="5"/>
        <v>4.5000000000000005E-3</v>
      </c>
      <c r="O17" s="1">
        <f t="shared" si="5"/>
        <v>9.0000000000000011E-3</v>
      </c>
      <c r="P17" s="1">
        <f t="shared" si="5"/>
        <v>9.0000000000000011E-3</v>
      </c>
      <c r="Q17" s="1">
        <f t="shared" si="5"/>
        <v>9.0000000000000011E-3</v>
      </c>
      <c r="R17" s="1">
        <f t="shared" si="5"/>
        <v>9.0000000000000011E-3</v>
      </c>
      <c r="S17" s="1">
        <f t="shared" si="5"/>
        <v>9.0000000000000011E-3</v>
      </c>
      <c r="T17" s="1">
        <f t="shared" si="5"/>
        <v>9.0000000000000011E-3</v>
      </c>
      <c r="U17" s="1">
        <f t="shared" si="5"/>
        <v>9.0000000000000011E-3</v>
      </c>
      <c r="V17" s="1">
        <f t="shared" si="5"/>
        <v>9.0000000000000011E-3</v>
      </c>
      <c r="W17" s="1">
        <f t="shared" si="5"/>
        <v>9.0000000000000011E-3</v>
      </c>
      <c r="X17" s="1">
        <f t="shared" si="5"/>
        <v>9.0000000000000011E-3</v>
      </c>
      <c r="Y17" s="1">
        <f t="shared" si="5"/>
        <v>9.0000000000000011E-3</v>
      </c>
      <c r="Z17" s="1">
        <f t="shared" si="5"/>
        <v>9.0000000000000011E-3</v>
      </c>
    </row>
    <row r="18" spans="1:27" x14ac:dyDescent="0.25">
      <c r="B18" s="1" t="s">
        <v>32</v>
      </c>
      <c r="C18" s="1">
        <f t="shared" ref="C18:Z18" si="6">C11/1000*(1-C5/100)*C2</f>
        <v>1.96385E-2</v>
      </c>
      <c r="D18" s="1">
        <f t="shared" si="6"/>
        <v>3.035228571428571E-2</v>
      </c>
      <c r="E18" s="1">
        <f t="shared" si="6"/>
        <v>8.2975714285714278E-2</v>
      </c>
      <c r="F18" s="1">
        <f t="shared" si="6"/>
        <v>0.18817428571428571</v>
      </c>
      <c r="G18" s="1">
        <f t="shared" si="6"/>
        <v>0.23551714285714281</v>
      </c>
      <c r="H18" s="1">
        <f t="shared" si="6"/>
        <v>0.31061249999999996</v>
      </c>
      <c r="I18" s="1">
        <f t="shared" si="6"/>
        <v>3.2171999999999999E-2</v>
      </c>
      <c r="J18" s="1">
        <f t="shared" si="6"/>
        <v>6.4507714285714279E-2</v>
      </c>
      <c r="K18" s="1">
        <f t="shared" si="6"/>
        <v>0.17220107142857141</v>
      </c>
      <c r="L18" s="1">
        <f t="shared" si="6"/>
        <v>0.40391428571428567</v>
      </c>
      <c r="M18" s="1">
        <f t="shared" si="6"/>
        <v>0.51326914285714287</v>
      </c>
      <c r="N18" s="1">
        <f t="shared" si="6"/>
        <v>0.69506250000000003</v>
      </c>
      <c r="O18" s="1">
        <f t="shared" si="6"/>
        <v>1.4717499999999998E-2</v>
      </c>
      <c r="P18" s="1">
        <f t="shared" si="6"/>
        <v>3.035228571428571E-2</v>
      </c>
      <c r="Q18" s="1">
        <f t="shared" si="6"/>
        <v>8.2955357142857136E-2</v>
      </c>
      <c r="R18" s="1">
        <f t="shared" si="6"/>
        <v>0.18807857142857143</v>
      </c>
      <c r="S18" s="1">
        <f t="shared" si="6"/>
        <v>0.23527371428571422</v>
      </c>
      <c r="T18" s="1">
        <f t="shared" si="6"/>
        <v>0.31020000000000003</v>
      </c>
      <c r="U18" s="1">
        <f t="shared" si="6"/>
        <v>3.0981999999999999E-2</v>
      </c>
      <c r="V18" s="1">
        <f t="shared" si="6"/>
        <v>6.174642857142857E-2</v>
      </c>
      <c r="W18" s="1">
        <f t="shared" si="6"/>
        <v>0.17218071428571427</v>
      </c>
      <c r="X18" s="1">
        <f t="shared" si="6"/>
        <v>0.40391428571428567</v>
      </c>
      <c r="Y18" s="1">
        <f t="shared" si="6"/>
        <v>0.51326914285714287</v>
      </c>
      <c r="Z18" s="1">
        <f t="shared" si="6"/>
        <v>0.69498000000000015</v>
      </c>
    </row>
    <row r="19" spans="1:27" x14ac:dyDescent="0.25">
      <c r="B19" s="1" t="s">
        <v>33</v>
      </c>
      <c r="C19" s="1">
        <f t="shared" ref="C19:Z19" si="7">80/1000*C2^2*C14</f>
        <v>1.2645696026666669E-3</v>
      </c>
      <c r="D19" s="1">
        <f t="shared" si="7"/>
        <v>4.0325632806666673E-3</v>
      </c>
      <c r="E19" s="1">
        <f t="shared" si="7"/>
        <v>2.0858536663999998E-2</v>
      </c>
      <c r="F19" s="1">
        <f t="shared" si="7"/>
        <v>8.0900718032666671E-2</v>
      </c>
      <c r="G19" s="1">
        <f t="shared" si="7"/>
        <v>0.11611933881666668</v>
      </c>
      <c r="H19" s="1">
        <f t="shared" si="7"/>
        <v>0.18095084717066667</v>
      </c>
      <c r="I19" s="1">
        <f t="shared" si="7"/>
        <v>1.7370000666666666E-3</v>
      </c>
      <c r="J19" s="1">
        <f t="shared" si="7"/>
        <v>5.085975562666668E-3</v>
      </c>
      <c r="K19" s="1">
        <f t="shared" si="7"/>
        <v>2.341646571266667E-2</v>
      </c>
      <c r="L19" s="1">
        <f t="shared" si="7"/>
        <v>8.3497403266666659E-2</v>
      </c>
      <c r="M19" s="1">
        <f t="shared" si="7"/>
        <v>0.11872575648600001</v>
      </c>
      <c r="N19" s="1">
        <f t="shared" si="7"/>
        <v>0.183567184134</v>
      </c>
      <c r="O19" s="1">
        <f t="shared" si="7"/>
        <v>1.0010519706666668E-3</v>
      </c>
      <c r="P19" s="1">
        <f t="shared" si="7"/>
        <v>3.4037468826666672E-3</v>
      </c>
      <c r="Q19" s="1">
        <f t="shared" si="7"/>
        <v>2.0210136344000002E-2</v>
      </c>
      <c r="R19" s="1">
        <f t="shared" si="7"/>
        <v>8.0220584066666656E-2</v>
      </c>
      <c r="S19" s="1">
        <f t="shared" si="7"/>
        <v>0.11542521626666666</v>
      </c>
      <c r="T19" s="1">
        <f t="shared" si="7"/>
        <v>0.18023307680266668</v>
      </c>
      <c r="U19" s="1">
        <f t="shared" si="7"/>
        <v>1.2635142826666669E-3</v>
      </c>
      <c r="V19" s="1">
        <f t="shared" si="7"/>
        <v>4.0177870506666671E-3</v>
      </c>
      <c r="W19" s="1">
        <f t="shared" si="7"/>
        <v>2.0836148149999997E-2</v>
      </c>
      <c r="X19" s="1">
        <f t="shared" si="7"/>
        <v>8.0856145930666673E-2</v>
      </c>
      <c r="Y19" s="1">
        <f t="shared" si="7"/>
        <v>0.11606323217066665</v>
      </c>
      <c r="Z19" s="1">
        <f t="shared" si="7"/>
        <v>0.18087357840066667</v>
      </c>
    </row>
    <row r="20" spans="1:27" x14ac:dyDescent="0.25">
      <c r="A20" s="1">
        <v>1</v>
      </c>
      <c r="B20" s="1" t="s">
        <v>34</v>
      </c>
      <c r="C20" s="1">
        <f t="shared" ref="C20:Z20" si="8">0.261*(C9/1000)^1.21*(0.92*C7/1000)^2.01/1000</f>
        <v>1.2098156831941669E-2</v>
      </c>
      <c r="D20" s="1">
        <f t="shared" si="8"/>
        <v>2.1744654185206418E-2</v>
      </c>
      <c r="E20" s="1">
        <f t="shared" si="8"/>
        <v>2.2426464181862983E-2</v>
      </c>
      <c r="F20" s="1">
        <f t="shared" si="8"/>
        <v>2.3533957671026982E-2</v>
      </c>
      <c r="G20" s="1">
        <f t="shared" si="8"/>
        <v>2.4022939169780946E-2</v>
      </c>
      <c r="H20" s="1">
        <f t="shared" si="8"/>
        <v>2.4850460345445649E-2</v>
      </c>
      <c r="I20" s="1">
        <f t="shared" si="8"/>
        <v>2.4486769100240141E-2</v>
      </c>
      <c r="J20" s="1">
        <f t="shared" si="8"/>
        <v>4.9459179520598404E-2</v>
      </c>
      <c r="K20" s="1">
        <f t="shared" si="8"/>
        <v>8.9862421661923667E-2</v>
      </c>
      <c r="L20" s="1">
        <f t="shared" si="8"/>
        <v>9.200207152272076E-2</v>
      </c>
      <c r="M20" s="1">
        <f t="shared" si="8"/>
        <v>9.2751670719093085E-2</v>
      </c>
      <c r="N20" s="1">
        <f t="shared" si="8"/>
        <v>9.3846984305544542E-2</v>
      </c>
      <c r="O20" s="1">
        <f t="shared" si="8"/>
        <v>1.2061583754707141E-2</v>
      </c>
      <c r="P20" s="1">
        <f t="shared" si="8"/>
        <v>1.2224071697904716E-2</v>
      </c>
      <c r="Q20" s="1">
        <f t="shared" si="8"/>
        <v>1.2609362749194816E-2</v>
      </c>
      <c r="R20" s="1">
        <f t="shared" si="8"/>
        <v>1.3239496546713816E-2</v>
      </c>
      <c r="S20" s="1">
        <f t="shared" si="8"/>
        <v>1.3518926744386808E-2</v>
      </c>
      <c r="T20" s="1">
        <f t="shared" si="8"/>
        <v>1.3993166703173207E-2</v>
      </c>
      <c r="U20" s="1">
        <f t="shared" si="8"/>
        <v>2.7923695756025137E-2</v>
      </c>
      <c r="V20" s="1">
        <f t="shared" si="8"/>
        <v>4.9406363742553715E-2</v>
      </c>
      <c r="W20" s="1">
        <f t="shared" si="8"/>
        <v>5.0521252666446803E-2</v>
      </c>
      <c r="X20" s="1">
        <f t="shared" si="8"/>
        <v>5.173566033883583E-2</v>
      </c>
      <c r="Y20" s="1">
        <f t="shared" si="8"/>
        <v>5.216602150993558E-2</v>
      </c>
      <c r="Z20" s="1">
        <f t="shared" si="8"/>
        <v>5.2794399913917572E-2</v>
      </c>
    </row>
    <row r="21" spans="1:27" x14ac:dyDescent="0.25">
      <c r="B21" s="1" t="s">
        <v>35</v>
      </c>
      <c r="C21" s="1">
        <f t="shared" ref="C21:Z21" si="9">5/1000*C2^2*(1-C5/100)*C5/100</f>
        <v>1.2313339500000001E-5</v>
      </c>
      <c r="D21" s="1">
        <f t="shared" si="9"/>
        <v>4.8608888000000009E-5</v>
      </c>
      <c r="E21" s="1">
        <f t="shared" si="9"/>
        <v>3.0182780000000001E-4</v>
      </c>
      <c r="F21" s="1">
        <f t="shared" si="9"/>
        <v>1.1929688E-3</v>
      </c>
      <c r="G21" s="1">
        <f t="shared" si="9"/>
        <v>1.7080631999999998E-3</v>
      </c>
      <c r="H21" s="1">
        <f t="shared" si="9"/>
        <v>2.6409121874999995E-3</v>
      </c>
      <c r="I21" s="1">
        <f t="shared" si="9"/>
        <v>3.7135680000000003E-6</v>
      </c>
      <c r="J21" s="1">
        <f t="shared" si="9"/>
        <v>2.0293368000000004E-5</v>
      </c>
      <c r="K21" s="1">
        <f t="shared" si="9"/>
        <v>1.6294148749999997E-4</v>
      </c>
      <c r="L21" s="1">
        <f t="shared" si="9"/>
        <v>6.5832E-4</v>
      </c>
      <c r="M21" s="1">
        <f t="shared" si="9"/>
        <v>9.5095036800000004E-4</v>
      </c>
      <c r="N21" s="1">
        <f t="shared" si="9"/>
        <v>1.4928046875E-3</v>
      </c>
      <c r="O21" s="1">
        <f t="shared" si="9"/>
        <v>1.2183987500000001E-5</v>
      </c>
      <c r="P21" s="1">
        <f t="shared" si="9"/>
        <v>4.8608888000000009E-5</v>
      </c>
      <c r="Q21" s="1">
        <f t="shared" si="9"/>
        <v>3.0180468749999999E-4</v>
      </c>
      <c r="R21" s="1">
        <f t="shared" si="9"/>
        <v>1.1927550000000002E-3</v>
      </c>
      <c r="S21" s="1">
        <f t="shared" si="9"/>
        <v>1.7074111679999998E-3</v>
      </c>
      <c r="T21" s="1">
        <f t="shared" si="9"/>
        <v>2.6395200000000002E-3</v>
      </c>
      <c r="U21" s="1">
        <f t="shared" si="9"/>
        <v>5.0810480000000006E-6</v>
      </c>
      <c r="V21" s="1">
        <f t="shared" si="9"/>
        <v>2.5848750000000002E-5</v>
      </c>
      <c r="W21" s="1">
        <f t="shared" si="9"/>
        <v>1.6302795000000002E-4</v>
      </c>
      <c r="X21" s="1">
        <f t="shared" si="9"/>
        <v>6.5832E-4</v>
      </c>
      <c r="Y21" s="1">
        <f t="shared" si="9"/>
        <v>9.5095036800000004E-4</v>
      </c>
      <c r="Z21" s="1">
        <f t="shared" si="9"/>
        <v>1.4935751999999999E-3</v>
      </c>
    </row>
    <row r="22" spans="1:27" x14ac:dyDescent="0.25">
      <c r="A22" s="1">
        <v>1</v>
      </c>
      <c r="B22" s="1" t="s">
        <v>36</v>
      </c>
      <c r="C22" s="1">
        <f>25/1000*(C7/1000)^2/12</f>
        <v>1.4517800083333333E-4</v>
      </c>
      <c r="D22" s="1">
        <f t="shared" ref="D22:Z22" si="10">25/1000*(D7/1000)^2/12</f>
        <v>2.6017602520833334E-4</v>
      </c>
      <c r="E22" s="1">
        <f t="shared" si="10"/>
        <v>2.6829270750000004E-4</v>
      </c>
      <c r="F22" s="1">
        <f t="shared" si="10"/>
        <v>2.8147438520833337E-4</v>
      </c>
      <c r="G22" s="1">
        <f t="shared" si="10"/>
        <v>2.8729338020833339E-4</v>
      </c>
      <c r="H22" s="1">
        <f t="shared" si="10"/>
        <v>2.971397408333334E-4</v>
      </c>
      <c r="I22" s="1">
        <f t="shared" si="10"/>
        <v>2.9281252083333326E-4</v>
      </c>
      <c r="J22" s="1">
        <f t="shared" si="10"/>
        <v>5.893673633333334E-4</v>
      </c>
      <c r="K22" s="1">
        <f t="shared" si="10"/>
        <v>1.0676455352083335E-3</v>
      </c>
      <c r="L22" s="1">
        <f t="shared" si="10"/>
        <v>1.0929385208333332E-3</v>
      </c>
      <c r="M22" s="1">
        <f t="shared" si="10"/>
        <v>1.101798901875E-3</v>
      </c>
      <c r="N22" s="1">
        <f t="shared" si="10"/>
        <v>1.1147450418749999E-3</v>
      </c>
      <c r="O22" s="1">
        <f t="shared" si="10"/>
        <v>6.2828740833333348E-5</v>
      </c>
      <c r="P22" s="1">
        <f t="shared" si="10"/>
        <v>6.3670900833333335E-5</v>
      </c>
      <c r="Q22" s="1">
        <f t="shared" si="10"/>
        <v>6.5667607500000005E-5</v>
      </c>
      <c r="R22" s="1">
        <f t="shared" si="10"/>
        <v>6.893252083333334E-5</v>
      </c>
      <c r="S22" s="1">
        <f t="shared" si="10"/>
        <v>7.0380083333333344E-5</v>
      </c>
      <c r="T22" s="1">
        <f t="shared" si="10"/>
        <v>7.2836500833333321E-5</v>
      </c>
      <c r="U22" s="1">
        <f t="shared" si="10"/>
        <v>1.4484821333333339E-4</v>
      </c>
      <c r="V22" s="1">
        <f t="shared" si="10"/>
        <v>2.555584533333333E-4</v>
      </c>
      <c r="W22" s="1">
        <f t="shared" si="10"/>
        <v>2.6129629687499995E-4</v>
      </c>
      <c r="X22" s="1">
        <f t="shared" si="10"/>
        <v>2.6754560333333333E-4</v>
      </c>
      <c r="Y22" s="1">
        <f t="shared" si="10"/>
        <v>2.6976005333333332E-4</v>
      </c>
      <c r="Z22" s="1">
        <f t="shared" si="10"/>
        <v>2.729932502083334E-4</v>
      </c>
    </row>
    <row r="23" spans="1:27" x14ac:dyDescent="0.25">
      <c r="B23" s="1" t="s">
        <v>37</v>
      </c>
      <c r="C23" s="1">
        <f t="shared" ref="C23:Z23" si="11">C8*116*10^(-6)</f>
        <v>6.96E-4</v>
      </c>
      <c r="D23" s="1">
        <f t="shared" si="11"/>
        <v>6.96E-4</v>
      </c>
      <c r="E23" s="1">
        <f t="shared" si="11"/>
        <v>6.96E-4</v>
      </c>
      <c r="F23" s="1">
        <f t="shared" si="11"/>
        <v>6.96E-4</v>
      </c>
      <c r="G23" s="1">
        <f t="shared" si="11"/>
        <v>6.96E-4</v>
      </c>
      <c r="H23" s="1">
        <f t="shared" si="11"/>
        <v>6.96E-4</v>
      </c>
      <c r="I23" s="1">
        <f t="shared" si="11"/>
        <v>2.784E-3</v>
      </c>
      <c r="J23" s="1">
        <f t="shared" si="11"/>
        <v>2.784E-3</v>
      </c>
      <c r="K23" s="1">
        <f t="shared" si="11"/>
        <v>2.784E-3</v>
      </c>
      <c r="L23" s="1">
        <f t="shared" si="11"/>
        <v>2.784E-3</v>
      </c>
      <c r="M23" s="1">
        <f t="shared" si="11"/>
        <v>2.784E-3</v>
      </c>
      <c r="N23" s="1">
        <f t="shared" si="11"/>
        <v>2.784E-3</v>
      </c>
      <c r="O23" s="1">
        <f t="shared" si="11"/>
        <v>6.96E-4</v>
      </c>
      <c r="P23" s="1">
        <f t="shared" si="11"/>
        <v>6.96E-4</v>
      </c>
      <c r="Q23" s="1">
        <f t="shared" si="11"/>
        <v>6.96E-4</v>
      </c>
      <c r="R23" s="1">
        <f t="shared" si="11"/>
        <v>6.96E-4</v>
      </c>
      <c r="S23" s="1">
        <f t="shared" si="11"/>
        <v>6.96E-4</v>
      </c>
      <c r="T23" s="1">
        <f t="shared" si="11"/>
        <v>6.96E-4</v>
      </c>
      <c r="U23" s="1">
        <f t="shared" si="11"/>
        <v>2.784E-3</v>
      </c>
      <c r="V23" s="1">
        <f t="shared" si="11"/>
        <v>2.784E-3</v>
      </c>
      <c r="W23" s="1">
        <f t="shared" si="11"/>
        <v>2.784E-3</v>
      </c>
      <c r="X23" s="1">
        <f t="shared" si="11"/>
        <v>2.784E-3</v>
      </c>
      <c r="Y23" s="1">
        <f t="shared" si="11"/>
        <v>2.784E-3</v>
      </c>
      <c r="Z23" s="1">
        <f t="shared" si="11"/>
        <v>2.784E-3</v>
      </c>
    </row>
    <row r="24" spans="1:27" x14ac:dyDescent="0.25">
      <c r="B24" s="1" t="s">
        <v>38</v>
      </c>
      <c r="C24" s="1">
        <f t="shared" ref="C24:Z24" si="12">SUM(C15:C23)</f>
        <v>3.9828511871815069E-2</v>
      </c>
      <c r="D24" s="1">
        <f t="shared" si="12"/>
        <v>6.7377632283734237E-2</v>
      </c>
      <c r="E24" s="1">
        <f t="shared" si="12"/>
        <v>0.16095417915852284</v>
      </c>
      <c r="F24" s="1">
        <f t="shared" si="12"/>
        <v>0.41198315493318755</v>
      </c>
      <c r="G24" s="1">
        <f t="shared" si="12"/>
        <v>0.54570837548668638</v>
      </c>
      <c r="H24" s="1">
        <f t="shared" si="12"/>
        <v>0.78177427916899467</v>
      </c>
      <c r="I24" s="1">
        <f t="shared" si="12"/>
        <v>6.989208186786014E-2</v>
      </c>
      <c r="J24" s="1">
        <f t="shared" si="12"/>
        <v>0.13545794889914631</v>
      </c>
      <c r="K24" s="1">
        <f t="shared" si="12"/>
        <v>0.32011361990009446</v>
      </c>
      <c r="L24" s="1">
        <f t="shared" si="12"/>
        <v>0.65375660757110654</v>
      </c>
      <c r="M24" s="1">
        <f t="shared" si="12"/>
        <v>0.81911633962995301</v>
      </c>
      <c r="N24" s="1">
        <f t="shared" si="12"/>
        <v>1.1014198390464056</v>
      </c>
      <c r="O24" s="1">
        <f t="shared" si="12"/>
        <v>3.9306395091960142E-2</v>
      </c>
      <c r="P24" s="1">
        <f t="shared" si="12"/>
        <v>6.1156312429222835E-2</v>
      </c>
      <c r="Q24" s="1">
        <f t="shared" si="12"/>
        <v>0.15503096654464693</v>
      </c>
      <c r="R24" s="1">
        <f t="shared" si="12"/>
        <v>0.40655760225183518</v>
      </c>
      <c r="S24" s="1">
        <f t="shared" si="12"/>
        <v>0.54039576077854112</v>
      </c>
      <c r="T24" s="1">
        <f t="shared" si="12"/>
        <v>0.77663183983761719</v>
      </c>
      <c r="U24" s="1">
        <f t="shared" si="12"/>
        <v>7.9629505039237936E-2</v>
      </c>
      <c r="V24" s="1">
        <f t="shared" si="12"/>
        <v>0.14301458974974229</v>
      </c>
      <c r="W24" s="1">
        <f t="shared" si="12"/>
        <v>0.2989755409496786</v>
      </c>
      <c r="X24" s="1">
        <f t="shared" si="12"/>
        <v>0.64959646480878552</v>
      </c>
      <c r="Y24" s="1">
        <f t="shared" si="12"/>
        <v>0.82179798681441274</v>
      </c>
      <c r="Z24" s="1">
        <f t="shared" si="12"/>
        <v>1.1143363176656691</v>
      </c>
    </row>
    <row r="25" spans="1:27" x14ac:dyDescent="0.25">
      <c r="B25" s="1" t="s">
        <v>39</v>
      </c>
      <c r="C25" s="1">
        <f t="shared" ref="C25:Z25" si="13">$C$1*C2</f>
        <v>0.33</v>
      </c>
      <c r="D25" s="1">
        <f t="shared" si="13"/>
        <v>0.66</v>
      </c>
      <c r="E25" s="1">
        <f t="shared" si="13"/>
        <v>1.65</v>
      </c>
      <c r="F25" s="1">
        <f t="shared" si="13"/>
        <v>3.3</v>
      </c>
      <c r="G25" s="1">
        <f t="shared" si="13"/>
        <v>3.9599999999999995</v>
      </c>
      <c r="H25" s="1">
        <f t="shared" si="13"/>
        <v>4.9499999999999993</v>
      </c>
      <c r="I25" s="1">
        <f t="shared" si="13"/>
        <v>0.33</v>
      </c>
      <c r="J25" s="1">
        <f t="shared" si="13"/>
        <v>0.66</v>
      </c>
      <c r="K25" s="1">
        <f t="shared" si="13"/>
        <v>1.65</v>
      </c>
      <c r="L25" s="1">
        <f t="shared" si="13"/>
        <v>3.3</v>
      </c>
      <c r="M25" s="1">
        <f t="shared" si="13"/>
        <v>3.9599999999999995</v>
      </c>
      <c r="N25" s="1">
        <f t="shared" si="13"/>
        <v>4.9499999999999993</v>
      </c>
      <c r="O25" s="1">
        <f t="shared" si="13"/>
        <v>0.33</v>
      </c>
      <c r="P25" s="1">
        <f t="shared" si="13"/>
        <v>0.66</v>
      </c>
      <c r="Q25" s="1">
        <f t="shared" si="13"/>
        <v>1.65</v>
      </c>
      <c r="R25" s="1">
        <f t="shared" si="13"/>
        <v>3.3</v>
      </c>
      <c r="S25" s="1">
        <f t="shared" si="13"/>
        <v>3.9599999999999995</v>
      </c>
      <c r="T25" s="1">
        <f t="shared" si="13"/>
        <v>4.9499999999999993</v>
      </c>
      <c r="U25" s="1">
        <f t="shared" si="13"/>
        <v>0.33</v>
      </c>
      <c r="V25" s="1">
        <f t="shared" si="13"/>
        <v>0.66</v>
      </c>
      <c r="W25" s="1">
        <f t="shared" si="13"/>
        <v>1.65</v>
      </c>
      <c r="X25" s="1">
        <f t="shared" si="13"/>
        <v>3.3</v>
      </c>
      <c r="Y25" s="1">
        <f t="shared" si="13"/>
        <v>3.9599999999999995</v>
      </c>
      <c r="Z25" s="1">
        <f t="shared" si="13"/>
        <v>4.9499999999999993</v>
      </c>
    </row>
    <row r="26" spans="1:27" x14ac:dyDescent="0.25">
      <c r="B26" s="1" t="s">
        <v>40</v>
      </c>
      <c r="C26" s="5">
        <f t="shared" ref="C26:H26" si="14">C25/(C25+C24)</f>
        <v>0.89230545889977275</v>
      </c>
      <c r="D26" s="5">
        <f t="shared" si="14"/>
        <v>0.90736911709507762</v>
      </c>
      <c r="E26" s="5">
        <f t="shared" si="14"/>
        <v>0.91112189308218061</v>
      </c>
      <c r="F26" s="5">
        <f t="shared" si="14"/>
        <v>0.88901265503167326</v>
      </c>
      <c r="G26" s="5">
        <f t="shared" si="14"/>
        <v>0.87888510972977896</v>
      </c>
      <c r="H26" s="5">
        <f t="shared" si="14"/>
        <v>0.8636069319738916</v>
      </c>
      <c r="I26" s="5">
        <f t="shared" ref="I26:Z26" si="15">I25/(I25+I24)</f>
        <v>0.82522264121509858</v>
      </c>
      <c r="J26" s="5">
        <f t="shared" si="15"/>
        <v>0.82971073570059883</v>
      </c>
      <c r="K26" s="5">
        <f t="shared" si="15"/>
        <v>0.83751514802667693</v>
      </c>
      <c r="L26" s="5">
        <f t="shared" si="15"/>
        <v>0.83464925323950934</v>
      </c>
      <c r="M26" s="5">
        <f t="shared" si="15"/>
        <v>0.82860506390321997</v>
      </c>
      <c r="N26" s="5">
        <f t="shared" si="15"/>
        <v>0.8179898489376719</v>
      </c>
      <c r="O26" s="5">
        <f t="shared" si="15"/>
        <v>0.89356697957485254</v>
      </c>
      <c r="P26" s="5">
        <f t="shared" si="15"/>
        <v>0.91519687011652562</v>
      </c>
      <c r="Q26" s="5">
        <f t="shared" si="15"/>
        <v>0.91411174133958417</v>
      </c>
      <c r="R26" s="5">
        <f t="shared" si="15"/>
        <v>0.89031396625137016</v>
      </c>
      <c r="S26" s="5">
        <f t="shared" si="15"/>
        <v>0.87992261358697577</v>
      </c>
      <c r="T26" s="5">
        <f t="shared" si="15"/>
        <v>0.86438243952842631</v>
      </c>
      <c r="U26" s="5">
        <f t="shared" si="15"/>
        <v>0.80560603164654776</v>
      </c>
      <c r="V26" s="5">
        <f t="shared" si="15"/>
        <v>0.82190287502209336</v>
      </c>
      <c r="W26" s="5">
        <f t="shared" si="15"/>
        <v>0.84659861826485694</v>
      </c>
      <c r="X26" s="5">
        <f t="shared" si="15"/>
        <v>0.83552839623066788</v>
      </c>
      <c r="Y26" s="5">
        <f t="shared" si="15"/>
        <v>0.8281403796060639</v>
      </c>
      <c r="Z26" s="5">
        <f t="shared" si="15"/>
        <v>0.81624760579000866</v>
      </c>
    </row>
    <row r="27" spans="1:27" x14ac:dyDescent="0.25">
      <c r="B27" s="1" t="s">
        <v>49</v>
      </c>
      <c r="C27" s="5">
        <f>ABS(C26-C3)/C26</f>
        <v>1.2669942548275647E-2</v>
      </c>
      <c r="D27" s="5">
        <f t="shared" ref="D27:Z27" si="16">ABS(D26-D3)/D26</f>
        <v>1.0614073945733885E-2</v>
      </c>
      <c r="E27" s="5">
        <f t="shared" si="16"/>
        <v>8.9141674059718973E-3</v>
      </c>
      <c r="F27" s="5">
        <f t="shared" si="16"/>
        <v>2.0261415773695054E-2</v>
      </c>
      <c r="G27" s="5">
        <f t="shared" si="16"/>
        <v>2.3763185311218078E-2</v>
      </c>
      <c r="H27" s="5">
        <f t="shared" si="16"/>
        <v>3.0809076431424359E-2</v>
      </c>
      <c r="I27" s="5">
        <f t="shared" si="16"/>
        <v>5.2376945391919207E-2</v>
      </c>
      <c r="J27" s="5">
        <f t="shared" si="16"/>
        <v>1.6524717724691954E-2</v>
      </c>
      <c r="K27" s="5">
        <f t="shared" si="16"/>
        <v>1.7729255128360465E-3</v>
      </c>
      <c r="L27" s="5">
        <f t="shared" si="16"/>
        <v>7.9665239185223603E-3</v>
      </c>
      <c r="M27" s="5">
        <f t="shared" si="16"/>
        <v>7.9713052586308751E-3</v>
      </c>
      <c r="N27" s="5">
        <f t="shared" si="16"/>
        <v>6.1001355263177216E-3</v>
      </c>
      <c r="O27" s="5">
        <f t="shared" si="16"/>
        <v>1.5182946421439527E-2</v>
      </c>
      <c r="P27" s="5">
        <f t="shared" si="16"/>
        <v>2.0975672823358223E-2</v>
      </c>
      <c r="Q27" s="5">
        <f t="shared" si="16"/>
        <v>2.7471194388975009E-2</v>
      </c>
      <c r="R27" s="5">
        <f t="shared" si="16"/>
        <v>3.5171824141113063E-2</v>
      </c>
      <c r="S27" s="5">
        <f t="shared" si="16"/>
        <v>3.9688278318720439E-2</v>
      </c>
      <c r="T27" s="5">
        <f t="shared" si="16"/>
        <v>4.6718255348243004E-2</v>
      </c>
      <c r="U27" s="5">
        <f t="shared" si="16"/>
        <v>0.13233023023506868</v>
      </c>
      <c r="V27" s="5">
        <f t="shared" si="16"/>
        <v>6.6799711609011603E-2</v>
      </c>
      <c r="W27" s="5">
        <f t="shared" si="16"/>
        <v>5.5042161963792142E-2</v>
      </c>
      <c r="X27" s="5">
        <f t="shared" si="16"/>
        <v>4.7309458791577899E-2</v>
      </c>
      <c r="Y27" s="5">
        <f t="shared" si="16"/>
        <v>4.484792738126258E-2</v>
      </c>
      <c r="Z27" s="5">
        <f t="shared" si="16"/>
        <v>4.0732255205612397E-2</v>
      </c>
      <c r="AA27" s="5">
        <f>AVERAGE(C27:Z27)</f>
        <v>3.2167263807392155E-2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BA05B-AEE7-4090-BE31-844A37A64BBD}">
  <dimension ref="A1:AA29"/>
  <sheetViews>
    <sheetView topLeftCell="A8" workbookViewId="0">
      <selection activeCell="C23" sqref="C23"/>
    </sheetView>
  </sheetViews>
  <sheetFormatPr defaultRowHeight="13.8" x14ac:dyDescent="0.25"/>
  <cols>
    <col min="1" max="1" width="8.88671875" style="1"/>
    <col min="2" max="26" width="7.77734375" style="1" customWidth="1"/>
    <col min="27" max="16384" width="8.88671875" style="1"/>
  </cols>
  <sheetData>
    <row r="1" spans="1:26" x14ac:dyDescent="0.25">
      <c r="B1" s="1" t="s">
        <v>51</v>
      </c>
      <c r="C1" s="6">
        <v>3.3</v>
      </c>
    </row>
    <row r="2" spans="1:26" x14ac:dyDescent="0.25">
      <c r="B2" s="1" t="s">
        <v>50</v>
      </c>
      <c r="C2" s="1">
        <v>0.1</v>
      </c>
      <c r="D2" s="1">
        <v>0.2</v>
      </c>
      <c r="E2" s="1">
        <v>0.5</v>
      </c>
      <c r="F2" s="1">
        <v>1</v>
      </c>
      <c r="G2" s="1">
        <v>1.2</v>
      </c>
      <c r="H2" s="1">
        <v>1.5</v>
      </c>
      <c r="I2" s="1">
        <v>0.1</v>
      </c>
      <c r="J2" s="1">
        <v>0.2</v>
      </c>
      <c r="K2" s="1">
        <v>0.5</v>
      </c>
      <c r="L2" s="1">
        <v>1</v>
      </c>
      <c r="M2" s="1">
        <v>1.2</v>
      </c>
      <c r="N2" s="1">
        <v>1.5</v>
      </c>
      <c r="O2" s="1">
        <v>0.1</v>
      </c>
      <c r="P2" s="1">
        <v>0.2</v>
      </c>
      <c r="Q2" s="1">
        <v>0.5</v>
      </c>
      <c r="R2" s="1">
        <v>1</v>
      </c>
      <c r="S2" s="1">
        <v>1.2</v>
      </c>
      <c r="T2" s="1">
        <v>1.5</v>
      </c>
      <c r="U2" s="1">
        <v>0.1</v>
      </c>
      <c r="V2" s="1">
        <v>0.2</v>
      </c>
      <c r="W2" s="1">
        <v>0.5</v>
      </c>
      <c r="X2" s="1">
        <v>1</v>
      </c>
      <c r="Y2" s="1">
        <v>1.2</v>
      </c>
      <c r="Z2" s="1">
        <v>1.5</v>
      </c>
    </row>
    <row r="3" spans="1:26" x14ac:dyDescent="0.25">
      <c r="B3" s="1" t="s">
        <v>9</v>
      </c>
      <c r="C3" s="5">
        <v>0.88099999999999989</v>
      </c>
      <c r="D3" s="5">
        <v>0.91700000000000004</v>
      </c>
      <c r="E3" s="5">
        <v>0.90300000000000002</v>
      </c>
      <c r="F3" s="5">
        <v>0.871</v>
      </c>
      <c r="G3" s="5">
        <v>0.85799999999999998</v>
      </c>
      <c r="H3" s="5">
        <v>0.83700000000000008</v>
      </c>
      <c r="I3" s="5">
        <v>0.78200000000000003</v>
      </c>
      <c r="J3" s="5">
        <v>0.81599999999999995</v>
      </c>
      <c r="K3" s="5">
        <v>0.83900000000000008</v>
      </c>
      <c r="L3" s="5">
        <v>0.82799999999999996</v>
      </c>
      <c r="M3" s="5">
        <v>0.82200000000000006</v>
      </c>
      <c r="N3" s="5">
        <v>0.81299999999999994</v>
      </c>
      <c r="O3" s="5">
        <v>0.88</v>
      </c>
      <c r="P3" s="5">
        <v>0.89599999999999991</v>
      </c>
      <c r="Q3" s="5">
        <v>0.88900000000000001</v>
      </c>
      <c r="R3" s="5">
        <v>0.8590000000000001</v>
      </c>
      <c r="S3" s="5">
        <v>0.84499999999999997</v>
      </c>
      <c r="T3" s="5">
        <v>0.82400000000000007</v>
      </c>
      <c r="U3" s="5">
        <v>0.69900000000000007</v>
      </c>
      <c r="V3" s="5">
        <v>0.76700000000000002</v>
      </c>
      <c r="W3" s="5">
        <v>0.8</v>
      </c>
      <c r="X3" s="5">
        <v>0.79599999999999993</v>
      </c>
      <c r="Y3" s="5">
        <v>0.79099999999999993</v>
      </c>
      <c r="Z3" s="5">
        <v>0.78299999999999992</v>
      </c>
    </row>
    <row r="4" spans="1:26" x14ac:dyDescent="0.25">
      <c r="B4" s="1" t="s">
        <v>10</v>
      </c>
    </row>
    <row r="5" spans="1:26" x14ac:dyDescent="0.25">
      <c r="B5" s="1" t="s">
        <v>41</v>
      </c>
      <c r="C5" s="1">
        <v>43.89</v>
      </c>
      <c r="D5" s="1">
        <v>58.34</v>
      </c>
      <c r="E5" s="1">
        <v>59.24</v>
      </c>
      <c r="F5" s="1">
        <v>60.68</v>
      </c>
      <c r="G5" s="1">
        <v>61.3</v>
      </c>
      <c r="H5" s="1">
        <v>62.35</v>
      </c>
      <c r="I5" s="1">
        <v>8.08</v>
      </c>
      <c r="J5" s="1">
        <v>11.46</v>
      </c>
      <c r="K5" s="1">
        <v>15.41</v>
      </c>
      <c r="L5" s="1">
        <v>15.6</v>
      </c>
      <c r="M5" s="1">
        <v>15.66</v>
      </c>
      <c r="N5" s="1">
        <v>15.75</v>
      </c>
      <c r="O5" s="1">
        <v>57.95</v>
      </c>
      <c r="P5" s="1">
        <v>58.34</v>
      </c>
      <c r="Q5" s="1">
        <v>59.25</v>
      </c>
      <c r="R5" s="1">
        <v>60.7</v>
      </c>
      <c r="S5" s="1">
        <v>61.34</v>
      </c>
      <c r="T5" s="1">
        <v>62.4</v>
      </c>
      <c r="U5" s="1">
        <v>11.48</v>
      </c>
      <c r="V5" s="1">
        <v>15.25</v>
      </c>
      <c r="W5" s="1">
        <v>15.42</v>
      </c>
      <c r="X5" s="1">
        <v>15.6</v>
      </c>
      <c r="Y5" s="1">
        <v>15.66</v>
      </c>
      <c r="Z5" s="1">
        <v>15.76</v>
      </c>
    </row>
    <row r="6" spans="1:26" x14ac:dyDescent="0.25">
      <c r="B6" s="1" t="s">
        <v>42</v>
      </c>
      <c r="C6" s="1">
        <v>62.42</v>
      </c>
      <c r="D6" s="1">
        <v>120.01</v>
      </c>
      <c r="E6" s="1">
        <v>304.69</v>
      </c>
      <c r="F6" s="1">
        <v>631.45000000000005</v>
      </c>
      <c r="G6" s="1">
        <v>769.54</v>
      </c>
      <c r="H6" s="1">
        <v>986.1</v>
      </c>
      <c r="I6" s="1">
        <v>17.579999999999998</v>
      </c>
      <c r="J6" s="1">
        <v>33.69</v>
      </c>
      <c r="K6" s="1">
        <v>81.92</v>
      </c>
      <c r="L6" s="1">
        <v>165.99</v>
      </c>
      <c r="M6" s="1">
        <v>200.61</v>
      </c>
      <c r="N6" s="1">
        <v>253.64</v>
      </c>
      <c r="O6" s="1">
        <v>62.52</v>
      </c>
      <c r="P6" s="1">
        <v>122.71</v>
      </c>
      <c r="Q6" s="1">
        <v>309.27</v>
      </c>
      <c r="R6" s="1">
        <v>640.41999999999996</v>
      </c>
      <c r="S6" s="1">
        <v>780.76</v>
      </c>
      <c r="T6" s="1">
        <v>1000</v>
      </c>
      <c r="U6" s="1">
        <v>19.68</v>
      </c>
      <c r="V6" s="1">
        <v>35.86</v>
      </c>
      <c r="W6" s="1">
        <v>85.94</v>
      </c>
      <c r="X6" s="1">
        <v>172.68</v>
      </c>
      <c r="Y6" s="1">
        <v>208.48</v>
      </c>
      <c r="Z6" s="1">
        <v>263.43</v>
      </c>
    </row>
    <row r="7" spans="1:26" x14ac:dyDescent="0.25">
      <c r="B7" s="1" t="s">
        <v>43</v>
      </c>
      <c r="C7" s="1">
        <v>263.98</v>
      </c>
      <c r="D7" s="1">
        <v>353.39</v>
      </c>
      <c r="E7" s="1">
        <v>358.86</v>
      </c>
      <c r="F7" s="1">
        <v>367.57</v>
      </c>
      <c r="G7" s="1">
        <v>371.35</v>
      </c>
      <c r="H7" s="1">
        <v>377.66</v>
      </c>
      <c r="I7" s="1">
        <v>374.9</v>
      </c>
      <c r="J7" s="1">
        <v>531.88</v>
      </c>
      <c r="K7" s="1">
        <v>715.87</v>
      </c>
      <c r="L7" s="1">
        <v>724.3</v>
      </c>
      <c r="M7" s="1">
        <v>727.23</v>
      </c>
      <c r="N7" s="1">
        <v>731.49</v>
      </c>
      <c r="O7" s="1">
        <v>173.66</v>
      </c>
      <c r="P7" s="1">
        <v>174.82</v>
      </c>
      <c r="Q7" s="1">
        <v>177.54</v>
      </c>
      <c r="R7" s="1">
        <v>181.9</v>
      </c>
      <c r="S7" s="1">
        <v>183.8</v>
      </c>
      <c r="T7" s="1">
        <v>186.98</v>
      </c>
      <c r="U7" s="1">
        <v>263.68</v>
      </c>
      <c r="V7" s="1">
        <v>350.24</v>
      </c>
      <c r="W7" s="1">
        <v>354.15</v>
      </c>
      <c r="X7" s="1">
        <v>358.36</v>
      </c>
      <c r="Y7" s="1">
        <v>359.84</v>
      </c>
      <c r="Z7" s="1">
        <v>361.99</v>
      </c>
    </row>
    <row r="8" spans="1:26" x14ac:dyDescent="0.25">
      <c r="B8" s="1" t="s">
        <v>45</v>
      </c>
      <c r="C8" s="1">
        <v>6</v>
      </c>
      <c r="D8" s="1">
        <v>6</v>
      </c>
      <c r="E8" s="1">
        <v>6</v>
      </c>
      <c r="F8" s="1">
        <v>6</v>
      </c>
      <c r="G8" s="1">
        <v>6</v>
      </c>
      <c r="H8" s="1">
        <v>6</v>
      </c>
      <c r="I8" s="1">
        <v>24</v>
      </c>
      <c r="J8" s="1">
        <v>24</v>
      </c>
      <c r="K8" s="1">
        <v>24</v>
      </c>
      <c r="L8" s="1">
        <v>24</v>
      </c>
      <c r="M8" s="1">
        <v>24</v>
      </c>
      <c r="N8" s="1">
        <v>24</v>
      </c>
      <c r="O8" s="1">
        <v>6</v>
      </c>
      <c r="P8" s="1">
        <v>6</v>
      </c>
      <c r="Q8" s="1">
        <v>6</v>
      </c>
      <c r="R8" s="1">
        <v>6</v>
      </c>
      <c r="S8" s="1">
        <v>6</v>
      </c>
      <c r="T8" s="1">
        <v>6</v>
      </c>
      <c r="U8" s="1">
        <v>24</v>
      </c>
      <c r="V8" s="1">
        <v>24</v>
      </c>
      <c r="W8" s="1">
        <v>24</v>
      </c>
      <c r="X8" s="1">
        <v>24</v>
      </c>
      <c r="Y8" s="1">
        <v>24</v>
      </c>
      <c r="Z8" s="1">
        <v>24</v>
      </c>
    </row>
    <row r="9" spans="1:26" x14ac:dyDescent="0.25">
      <c r="B9" s="1" t="s">
        <v>46</v>
      </c>
      <c r="C9" s="1">
        <v>250000</v>
      </c>
      <c r="D9" s="1">
        <v>250000</v>
      </c>
      <c r="E9" s="1">
        <v>250000</v>
      </c>
      <c r="F9" s="1">
        <v>250000</v>
      </c>
      <c r="G9" s="1">
        <v>250000</v>
      </c>
      <c r="H9" s="1">
        <v>250000</v>
      </c>
      <c r="I9" s="1">
        <v>250000</v>
      </c>
      <c r="J9" s="1">
        <v>250000</v>
      </c>
      <c r="K9" s="1">
        <v>250000</v>
      </c>
      <c r="L9" s="1">
        <v>250000</v>
      </c>
      <c r="M9" s="1">
        <v>250000</v>
      </c>
      <c r="N9" s="1">
        <v>250000</v>
      </c>
      <c r="O9" s="1">
        <v>500000</v>
      </c>
      <c r="P9" s="1">
        <v>500000</v>
      </c>
      <c r="Q9" s="1">
        <v>500000</v>
      </c>
      <c r="R9" s="1">
        <v>500000</v>
      </c>
      <c r="S9" s="1">
        <v>500000</v>
      </c>
      <c r="T9" s="1">
        <v>500000</v>
      </c>
      <c r="U9" s="1">
        <v>500000</v>
      </c>
      <c r="V9" s="1">
        <v>500000</v>
      </c>
      <c r="W9" s="1">
        <v>500000</v>
      </c>
      <c r="X9" s="1">
        <v>500000</v>
      </c>
      <c r="Y9" s="1">
        <v>500000</v>
      </c>
      <c r="Z9" s="1">
        <v>500000</v>
      </c>
    </row>
    <row r="10" spans="1:26" x14ac:dyDescent="0.25">
      <c r="C10" s="1">
        <v>350</v>
      </c>
      <c r="H10" s="1">
        <v>550</v>
      </c>
      <c r="I10" s="1">
        <f>(H10-C10)/(H2-C2)</f>
        <v>142.85714285714286</v>
      </c>
      <c r="J10" s="1">
        <f>C10-C2*I10</f>
        <v>335.71428571428572</v>
      </c>
    </row>
    <row r="11" spans="1:26" x14ac:dyDescent="0.25">
      <c r="B11" s="1" t="s">
        <v>47</v>
      </c>
      <c r="C11" s="1">
        <f t="shared" ref="C11:Z11" si="0">C2*$I$10+$J$10</f>
        <v>350</v>
      </c>
      <c r="D11" s="1">
        <f t="shared" si="0"/>
        <v>364.28571428571428</v>
      </c>
      <c r="E11" s="1">
        <f t="shared" si="0"/>
        <v>407.14285714285717</v>
      </c>
      <c r="F11" s="1">
        <f t="shared" si="0"/>
        <v>478.57142857142856</v>
      </c>
      <c r="G11" s="1">
        <f t="shared" si="0"/>
        <v>507.14285714285711</v>
      </c>
      <c r="H11" s="1">
        <f t="shared" si="0"/>
        <v>550</v>
      </c>
      <c r="I11" s="1">
        <f t="shared" si="0"/>
        <v>350</v>
      </c>
      <c r="J11" s="1">
        <f t="shared" si="0"/>
        <v>364.28571428571428</v>
      </c>
      <c r="K11" s="1">
        <f t="shared" si="0"/>
        <v>407.14285714285717</v>
      </c>
      <c r="L11" s="1">
        <f t="shared" si="0"/>
        <v>478.57142857142856</v>
      </c>
      <c r="M11" s="1">
        <f t="shared" si="0"/>
        <v>507.14285714285711</v>
      </c>
      <c r="N11" s="1">
        <f t="shared" si="0"/>
        <v>550</v>
      </c>
      <c r="O11" s="1">
        <f t="shared" si="0"/>
        <v>350</v>
      </c>
      <c r="P11" s="1">
        <f t="shared" si="0"/>
        <v>364.28571428571428</v>
      </c>
      <c r="Q11" s="1">
        <f t="shared" si="0"/>
        <v>407.14285714285717</v>
      </c>
      <c r="R11" s="1">
        <f t="shared" si="0"/>
        <v>478.57142857142856</v>
      </c>
      <c r="S11" s="1">
        <f t="shared" si="0"/>
        <v>507.14285714285711</v>
      </c>
      <c r="T11" s="1">
        <f t="shared" si="0"/>
        <v>550</v>
      </c>
      <c r="U11" s="1">
        <f t="shared" si="0"/>
        <v>350</v>
      </c>
      <c r="V11" s="1">
        <f t="shared" si="0"/>
        <v>364.28571428571428</v>
      </c>
      <c r="W11" s="1">
        <f t="shared" si="0"/>
        <v>407.14285714285717</v>
      </c>
      <c r="X11" s="1">
        <f t="shared" si="0"/>
        <v>478.57142857142856</v>
      </c>
      <c r="Y11" s="1">
        <f t="shared" si="0"/>
        <v>507.14285714285711</v>
      </c>
      <c r="Z11" s="1">
        <f t="shared" si="0"/>
        <v>550</v>
      </c>
    </row>
    <row r="13" spans="1:26" x14ac:dyDescent="0.25">
      <c r="B13" s="1" t="s">
        <v>53</v>
      </c>
      <c r="C13" s="1">
        <v>21.95</v>
      </c>
      <c r="D13" s="1">
        <v>34.94</v>
      </c>
      <c r="E13" s="1">
        <v>94.11</v>
      </c>
      <c r="F13" s="1">
        <v>197.78</v>
      </c>
      <c r="G13" s="1">
        <v>239.85</v>
      </c>
      <c r="H13" s="1">
        <v>302.54000000000002</v>
      </c>
      <c r="I13" s="1">
        <v>35.96</v>
      </c>
      <c r="J13" s="1">
        <v>74.260000000000005</v>
      </c>
      <c r="K13" s="1">
        <v>195.3</v>
      </c>
      <c r="L13" s="1">
        <v>424.55</v>
      </c>
      <c r="M13" s="1">
        <v>522.77</v>
      </c>
      <c r="N13" s="1">
        <v>676.91</v>
      </c>
      <c r="O13" s="1">
        <v>16.45</v>
      </c>
      <c r="P13" s="1">
        <v>34.94</v>
      </c>
      <c r="Q13" s="1">
        <v>94.09</v>
      </c>
      <c r="R13" s="1">
        <v>197.66</v>
      </c>
      <c r="S13" s="1">
        <v>239.65</v>
      </c>
      <c r="T13" s="1">
        <v>302.11</v>
      </c>
      <c r="U13" s="1">
        <v>34.630000000000003</v>
      </c>
      <c r="V13" s="1">
        <v>71.08</v>
      </c>
      <c r="W13" s="1">
        <v>195.3</v>
      </c>
      <c r="X13" s="1">
        <v>424.53</v>
      </c>
      <c r="Y13" s="1">
        <v>522.74</v>
      </c>
      <c r="Z13" s="1">
        <v>676.87</v>
      </c>
    </row>
    <row r="15" spans="1:26" s="7" customFormat="1" x14ac:dyDescent="0.25">
      <c r="A15" s="7" t="s">
        <v>52</v>
      </c>
      <c r="B15" s="7" t="s">
        <v>48</v>
      </c>
      <c r="C15" s="7">
        <f>$C$1*(1-C5/100)/C9/(18*10^(-6))</f>
        <v>0.41147333333333325</v>
      </c>
      <c r="D15" s="7">
        <f t="shared" ref="D15:Z15" si="1">$C$1*(1-D5/100)/D9/(18*10^(-6))</f>
        <v>0.30550666666666659</v>
      </c>
      <c r="E15" s="7">
        <f t="shared" si="1"/>
        <v>0.29890666666666665</v>
      </c>
      <c r="F15" s="7">
        <f t="shared" si="1"/>
        <v>0.28834666666666664</v>
      </c>
      <c r="G15" s="7">
        <f t="shared" si="1"/>
        <v>0.28379999999999994</v>
      </c>
      <c r="H15" s="7">
        <f t="shared" si="1"/>
        <v>0.27609999999999996</v>
      </c>
      <c r="I15" s="7">
        <f t="shared" si="1"/>
        <v>0.67408000000000001</v>
      </c>
      <c r="J15" s="7">
        <f t="shared" si="1"/>
        <v>0.64929333333333328</v>
      </c>
      <c r="K15" s="7">
        <f t="shared" si="1"/>
        <v>0.62032666666666658</v>
      </c>
      <c r="L15" s="7">
        <f t="shared" si="1"/>
        <v>0.61893333333333322</v>
      </c>
      <c r="M15" s="7">
        <f t="shared" si="1"/>
        <v>0.61849333333333334</v>
      </c>
      <c r="N15" s="7">
        <f t="shared" si="1"/>
        <v>0.61783333333333335</v>
      </c>
      <c r="O15" s="7">
        <f t="shared" si="1"/>
        <v>0.15418333333333331</v>
      </c>
      <c r="P15" s="7">
        <f t="shared" si="1"/>
        <v>0.1527533333333333</v>
      </c>
      <c r="Q15" s="7">
        <f t="shared" si="1"/>
        <v>0.14941666666666664</v>
      </c>
      <c r="R15" s="7">
        <f t="shared" si="1"/>
        <v>0.14410000000000001</v>
      </c>
      <c r="S15" s="7">
        <f t="shared" si="1"/>
        <v>0.14175333333333331</v>
      </c>
      <c r="T15" s="7">
        <f t="shared" si="1"/>
        <v>0.13786666666666664</v>
      </c>
      <c r="U15" s="7">
        <f t="shared" si="1"/>
        <v>0.32457333333333332</v>
      </c>
      <c r="V15" s="7">
        <f t="shared" si="1"/>
        <v>0.31074999999999997</v>
      </c>
      <c r="W15" s="7">
        <f t="shared" si="1"/>
        <v>0.31012666666666666</v>
      </c>
      <c r="X15" s="7">
        <f t="shared" si="1"/>
        <v>0.30946666666666661</v>
      </c>
      <c r="Y15" s="7">
        <f t="shared" si="1"/>
        <v>0.30924666666666667</v>
      </c>
      <c r="Z15" s="7">
        <f t="shared" si="1"/>
        <v>0.30887999999999999</v>
      </c>
    </row>
    <row r="16" spans="1:26" x14ac:dyDescent="0.25">
      <c r="B16" s="1" t="s">
        <v>27</v>
      </c>
      <c r="C16" s="1">
        <f>1+(C7/1000/C2)^2/12</f>
        <v>1.5807120033333333</v>
      </c>
      <c r="D16" s="1">
        <f t="shared" ref="D16:Z16" si="2">1+(D7/1000/D2)^2/12</f>
        <v>1.2601760252083332</v>
      </c>
      <c r="E16" s="1">
        <f t="shared" si="2"/>
        <v>1.0429268331999999</v>
      </c>
      <c r="F16" s="1">
        <f t="shared" si="2"/>
        <v>1.0112589754083334</v>
      </c>
      <c r="G16" s="1">
        <f t="shared" si="2"/>
        <v>1.0079803716724538</v>
      </c>
      <c r="H16" s="1">
        <f t="shared" si="2"/>
        <v>1.0052824842814816</v>
      </c>
      <c r="I16" s="1">
        <f t="shared" si="2"/>
        <v>2.1712500833333328</v>
      </c>
      <c r="J16" s="1">
        <f t="shared" si="2"/>
        <v>1.5893673633333334</v>
      </c>
      <c r="K16" s="1">
        <f t="shared" si="2"/>
        <v>1.1708232856333334</v>
      </c>
      <c r="L16" s="1">
        <f t="shared" si="2"/>
        <v>1.0437175408333332</v>
      </c>
      <c r="M16" s="1">
        <f t="shared" si="2"/>
        <v>1.0306055250520834</v>
      </c>
      <c r="N16" s="1">
        <f t="shared" si="2"/>
        <v>1.0198176896333333</v>
      </c>
      <c r="O16" s="1">
        <f t="shared" si="2"/>
        <v>1.2513149633333334</v>
      </c>
      <c r="P16" s="1">
        <f t="shared" si="2"/>
        <v>1.0636709008333334</v>
      </c>
      <c r="Q16" s="1">
        <f t="shared" si="2"/>
        <v>1.0105068172</v>
      </c>
      <c r="R16" s="1">
        <f t="shared" si="2"/>
        <v>1.0027573008333333</v>
      </c>
      <c r="S16" s="1">
        <f t="shared" si="2"/>
        <v>1.0019550023148147</v>
      </c>
      <c r="T16" s="1">
        <f t="shared" si="2"/>
        <v>1.001294871125926</v>
      </c>
      <c r="U16" s="1">
        <f t="shared" si="2"/>
        <v>1.5793928533333332</v>
      </c>
      <c r="V16" s="1">
        <f t="shared" si="2"/>
        <v>1.2555584533333333</v>
      </c>
      <c r="W16" s="1">
        <f t="shared" si="2"/>
        <v>1.0418074074999999</v>
      </c>
      <c r="X16" s="1">
        <f t="shared" si="2"/>
        <v>1.0107018241333334</v>
      </c>
      <c r="Y16" s="1">
        <f t="shared" si="2"/>
        <v>1.0074933348148147</v>
      </c>
      <c r="Z16" s="1">
        <f t="shared" si="2"/>
        <v>1.0048532133370371</v>
      </c>
    </row>
    <row r="17" spans="1:27" x14ac:dyDescent="0.25">
      <c r="B17" s="1" t="s">
        <v>28</v>
      </c>
      <c r="C17" s="1">
        <f t="shared" ref="C17:Z17" si="3">180/1000*(C5/100)*C2^2*C16</f>
        <v>1.2487940968734003E-3</v>
      </c>
      <c r="D17" s="1">
        <f t="shared" si="3"/>
        <v>5.2933441903671007E-3</v>
      </c>
      <c r="E17" s="1">
        <f t="shared" si="3"/>
        <v>2.7802343519445598E-2</v>
      </c>
      <c r="F17" s="1">
        <f t="shared" si="3"/>
        <v>0.11045375032999981</v>
      </c>
      <c r="G17" s="1">
        <f t="shared" si="3"/>
        <v>0.16015759806288751</v>
      </c>
      <c r="H17" s="1">
        <f t="shared" si="3"/>
        <v>0.25385141972454905</v>
      </c>
      <c r="I17" s="1">
        <f t="shared" si="3"/>
        <v>3.1578661211999995E-4</v>
      </c>
      <c r="J17" s="1">
        <f t="shared" si="3"/>
        <v>1.3114187988336004E-3</v>
      </c>
      <c r="K17" s="1">
        <f t="shared" si="3"/>
        <v>8.1190740742243511E-3</v>
      </c>
      <c r="L17" s="1">
        <f t="shared" si="3"/>
        <v>2.9307588546599993E-2</v>
      </c>
      <c r="M17" s="1">
        <f t="shared" si="3"/>
        <v>4.1833020297842097E-2</v>
      </c>
      <c r="N17" s="1">
        <f t="shared" si="3"/>
        <v>6.5051620877486241E-2</v>
      </c>
      <c r="O17" s="1">
        <f t="shared" si="3"/>
        <v>1.3052466382530003E-3</v>
      </c>
      <c r="P17" s="1">
        <f t="shared" si="3"/>
        <v>4.4679283455324017E-3</v>
      </c>
      <c r="Q17" s="1">
        <f t="shared" si="3"/>
        <v>2.6942638013594998E-2</v>
      </c>
      <c r="R17" s="1">
        <f t="shared" si="3"/>
        <v>0.10956126268904999</v>
      </c>
      <c r="S17" s="1">
        <f t="shared" si="3"/>
        <v>0.15930411223044</v>
      </c>
      <c r="T17" s="1">
        <f t="shared" si="3"/>
        <v>0.25304723983094402</v>
      </c>
      <c r="U17" s="1">
        <f t="shared" si="3"/>
        <v>3.2636573921279998E-4</v>
      </c>
      <c r="V17" s="1">
        <f t="shared" si="3"/>
        <v>1.3786031817600002E-3</v>
      </c>
      <c r="W17" s="1">
        <f t="shared" si="3"/>
        <v>7.2291016006424992E-3</v>
      </c>
      <c r="X17" s="1">
        <f t="shared" si="3"/>
        <v>2.8380507221663999E-2</v>
      </c>
      <c r="Y17" s="1">
        <f t="shared" si="3"/>
        <v>4.0894879855334396E-2</v>
      </c>
      <c r="Z17" s="1">
        <f t="shared" si="3"/>
        <v>6.4137770900876398E-2</v>
      </c>
    </row>
    <row r="18" spans="1:27" x14ac:dyDescent="0.25">
      <c r="B18" s="1" t="s">
        <v>29</v>
      </c>
      <c r="C18" s="1">
        <f t="shared" ref="C18:Z18" si="4">C8*C2*C9*0.25*C8*10^(-9)</f>
        <v>2.2500000000000008E-4</v>
      </c>
      <c r="D18" s="1">
        <f t="shared" si="4"/>
        <v>4.5000000000000015E-4</v>
      </c>
      <c r="E18" s="1">
        <f t="shared" si="4"/>
        <v>1.1250000000000001E-3</v>
      </c>
      <c r="F18" s="1">
        <f t="shared" si="4"/>
        <v>2.2500000000000003E-3</v>
      </c>
      <c r="G18" s="1">
        <f t="shared" si="4"/>
        <v>2.6999999999999997E-3</v>
      </c>
      <c r="H18" s="1">
        <f t="shared" si="4"/>
        <v>3.3750000000000004E-3</v>
      </c>
      <c r="I18" s="1">
        <f t="shared" si="4"/>
        <v>3.6000000000000012E-3</v>
      </c>
      <c r="J18" s="1">
        <f t="shared" si="4"/>
        <v>7.2000000000000024E-3</v>
      </c>
      <c r="K18" s="1">
        <f t="shared" si="4"/>
        <v>1.8000000000000002E-2</v>
      </c>
      <c r="L18" s="1">
        <f t="shared" si="4"/>
        <v>3.6000000000000004E-2</v>
      </c>
      <c r="M18" s="1">
        <f t="shared" si="4"/>
        <v>4.3199999999999995E-2</v>
      </c>
      <c r="N18" s="1">
        <f t="shared" si="4"/>
        <v>5.4000000000000006E-2</v>
      </c>
      <c r="O18" s="1">
        <f t="shared" si="4"/>
        <v>4.5000000000000015E-4</v>
      </c>
      <c r="P18" s="1">
        <f t="shared" si="4"/>
        <v>9.000000000000003E-4</v>
      </c>
      <c r="Q18" s="1">
        <f t="shared" si="4"/>
        <v>2.2500000000000003E-3</v>
      </c>
      <c r="R18" s="1">
        <f t="shared" si="4"/>
        <v>4.5000000000000005E-3</v>
      </c>
      <c r="S18" s="1">
        <f t="shared" si="4"/>
        <v>5.3999999999999994E-3</v>
      </c>
      <c r="T18" s="1">
        <f t="shared" si="4"/>
        <v>6.7500000000000008E-3</v>
      </c>
      <c r="U18" s="1">
        <f t="shared" si="4"/>
        <v>7.2000000000000024E-3</v>
      </c>
      <c r="V18" s="1">
        <f t="shared" si="4"/>
        <v>1.4400000000000005E-2</v>
      </c>
      <c r="W18" s="1">
        <f t="shared" si="4"/>
        <v>3.6000000000000004E-2</v>
      </c>
      <c r="X18" s="1">
        <f t="shared" si="4"/>
        <v>7.2000000000000008E-2</v>
      </c>
      <c r="Y18" s="1">
        <f t="shared" si="4"/>
        <v>8.6399999999999991E-2</v>
      </c>
      <c r="Z18" s="1">
        <f t="shared" si="4"/>
        <v>0.10800000000000001</v>
      </c>
    </row>
    <row r="19" spans="1:27" x14ac:dyDescent="0.25">
      <c r="B19" s="1" t="s">
        <v>31</v>
      </c>
      <c r="C19" s="1">
        <f t="shared" ref="C19:Z19" si="5">3*10^(-9)*6*C9</f>
        <v>4.5000000000000005E-3</v>
      </c>
      <c r="D19" s="1">
        <f t="shared" si="5"/>
        <v>4.5000000000000005E-3</v>
      </c>
      <c r="E19" s="1">
        <f t="shared" si="5"/>
        <v>4.5000000000000005E-3</v>
      </c>
      <c r="F19" s="1">
        <f t="shared" si="5"/>
        <v>4.5000000000000005E-3</v>
      </c>
      <c r="G19" s="1">
        <f t="shared" si="5"/>
        <v>4.5000000000000005E-3</v>
      </c>
      <c r="H19" s="1">
        <f t="shared" si="5"/>
        <v>4.5000000000000005E-3</v>
      </c>
      <c r="I19" s="1">
        <f t="shared" si="5"/>
        <v>4.5000000000000005E-3</v>
      </c>
      <c r="J19" s="1">
        <f t="shared" si="5"/>
        <v>4.5000000000000005E-3</v>
      </c>
      <c r="K19" s="1">
        <f t="shared" si="5"/>
        <v>4.5000000000000005E-3</v>
      </c>
      <c r="L19" s="1">
        <f t="shared" si="5"/>
        <v>4.5000000000000005E-3</v>
      </c>
      <c r="M19" s="1">
        <f t="shared" si="5"/>
        <v>4.5000000000000005E-3</v>
      </c>
      <c r="N19" s="1">
        <f t="shared" si="5"/>
        <v>4.5000000000000005E-3</v>
      </c>
      <c r="O19" s="1">
        <f t="shared" si="5"/>
        <v>9.0000000000000011E-3</v>
      </c>
      <c r="P19" s="1">
        <f t="shared" si="5"/>
        <v>9.0000000000000011E-3</v>
      </c>
      <c r="Q19" s="1">
        <f t="shared" si="5"/>
        <v>9.0000000000000011E-3</v>
      </c>
      <c r="R19" s="1">
        <f t="shared" si="5"/>
        <v>9.0000000000000011E-3</v>
      </c>
      <c r="S19" s="1">
        <f t="shared" si="5"/>
        <v>9.0000000000000011E-3</v>
      </c>
      <c r="T19" s="1">
        <f t="shared" si="5"/>
        <v>9.0000000000000011E-3</v>
      </c>
      <c r="U19" s="1">
        <f t="shared" si="5"/>
        <v>9.0000000000000011E-3</v>
      </c>
      <c r="V19" s="1">
        <f t="shared" si="5"/>
        <v>9.0000000000000011E-3</v>
      </c>
      <c r="W19" s="1">
        <f t="shared" si="5"/>
        <v>9.0000000000000011E-3</v>
      </c>
      <c r="X19" s="1">
        <f t="shared" si="5"/>
        <v>9.0000000000000011E-3</v>
      </c>
      <c r="Y19" s="1">
        <f t="shared" si="5"/>
        <v>9.0000000000000011E-3</v>
      </c>
      <c r="Z19" s="1">
        <f t="shared" si="5"/>
        <v>9.0000000000000011E-3</v>
      </c>
    </row>
    <row r="20" spans="1:27" x14ac:dyDescent="0.25">
      <c r="B20" s="1" t="s">
        <v>32</v>
      </c>
      <c r="C20" s="1">
        <f>C13/1000</f>
        <v>2.1950000000000001E-2</v>
      </c>
      <c r="D20" s="1">
        <f t="shared" ref="D20:Z20" si="6">D13/1000</f>
        <v>3.4939999999999999E-2</v>
      </c>
      <c r="E20" s="1">
        <f t="shared" si="6"/>
        <v>9.4109999999999999E-2</v>
      </c>
      <c r="F20" s="1">
        <f t="shared" si="6"/>
        <v>0.19778000000000001</v>
      </c>
      <c r="G20" s="1">
        <f t="shared" si="6"/>
        <v>0.23985000000000001</v>
      </c>
      <c r="H20" s="1">
        <f t="shared" si="6"/>
        <v>0.30254000000000003</v>
      </c>
      <c r="I20" s="1">
        <f t="shared" si="6"/>
        <v>3.5959999999999999E-2</v>
      </c>
      <c r="J20" s="1">
        <f t="shared" si="6"/>
        <v>7.4260000000000007E-2</v>
      </c>
      <c r="K20" s="1">
        <f t="shared" si="6"/>
        <v>0.1953</v>
      </c>
      <c r="L20" s="1">
        <f t="shared" si="6"/>
        <v>0.42455000000000004</v>
      </c>
      <c r="M20" s="1">
        <f t="shared" si="6"/>
        <v>0.52276999999999996</v>
      </c>
      <c r="N20" s="1">
        <f t="shared" si="6"/>
        <v>0.67691000000000001</v>
      </c>
      <c r="O20" s="1">
        <f t="shared" si="6"/>
        <v>1.6449999999999999E-2</v>
      </c>
      <c r="P20" s="1">
        <f t="shared" si="6"/>
        <v>3.4939999999999999E-2</v>
      </c>
      <c r="Q20" s="1">
        <f t="shared" si="6"/>
        <v>9.4090000000000007E-2</v>
      </c>
      <c r="R20" s="1">
        <f t="shared" si="6"/>
        <v>0.19766</v>
      </c>
      <c r="S20" s="1">
        <f t="shared" si="6"/>
        <v>0.23965</v>
      </c>
      <c r="T20" s="1">
        <f t="shared" si="6"/>
        <v>0.30210999999999999</v>
      </c>
      <c r="U20" s="1">
        <f t="shared" si="6"/>
        <v>3.4630000000000001E-2</v>
      </c>
      <c r="V20" s="1">
        <f t="shared" si="6"/>
        <v>7.1080000000000004E-2</v>
      </c>
      <c r="W20" s="1">
        <f t="shared" si="6"/>
        <v>0.1953</v>
      </c>
      <c r="X20" s="1">
        <f t="shared" si="6"/>
        <v>0.42452999999999996</v>
      </c>
      <c r="Y20" s="1">
        <f t="shared" si="6"/>
        <v>0.52273999999999998</v>
      </c>
      <c r="Z20" s="1">
        <f t="shared" si="6"/>
        <v>0.67686999999999997</v>
      </c>
    </row>
    <row r="21" spans="1:27" x14ac:dyDescent="0.25">
      <c r="B21" s="1" t="s">
        <v>33</v>
      </c>
      <c r="C21" s="1">
        <f t="shared" ref="C21:Z21" si="7">80/1000*C2^2*C16</f>
        <v>1.2645696026666669E-3</v>
      </c>
      <c r="D21" s="1">
        <f t="shared" si="7"/>
        <v>4.0325632806666673E-3</v>
      </c>
      <c r="E21" s="1">
        <f t="shared" si="7"/>
        <v>2.0858536663999998E-2</v>
      </c>
      <c r="F21" s="1">
        <f t="shared" si="7"/>
        <v>8.0900718032666671E-2</v>
      </c>
      <c r="G21" s="1">
        <f t="shared" si="7"/>
        <v>0.11611933881666668</v>
      </c>
      <c r="H21" s="1">
        <f t="shared" si="7"/>
        <v>0.18095084717066667</v>
      </c>
      <c r="I21" s="1">
        <f t="shared" si="7"/>
        <v>1.7370000666666666E-3</v>
      </c>
      <c r="J21" s="1">
        <f t="shared" si="7"/>
        <v>5.085975562666668E-3</v>
      </c>
      <c r="K21" s="1">
        <f t="shared" si="7"/>
        <v>2.341646571266667E-2</v>
      </c>
      <c r="L21" s="1">
        <f t="shared" si="7"/>
        <v>8.3497403266666659E-2</v>
      </c>
      <c r="M21" s="1">
        <f t="shared" si="7"/>
        <v>0.11872575648600001</v>
      </c>
      <c r="N21" s="1">
        <f t="shared" si="7"/>
        <v>0.183567184134</v>
      </c>
      <c r="O21" s="1">
        <f t="shared" si="7"/>
        <v>1.0010519706666668E-3</v>
      </c>
      <c r="P21" s="1">
        <f t="shared" si="7"/>
        <v>3.4037468826666672E-3</v>
      </c>
      <c r="Q21" s="1">
        <f t="shared" si="7"/>
        <v>2.0210136344000002E-2</v>
      </c>
      <c r="R21" s="1">
        <f t="shared" si="7"/>
        <v>8.0220584066666656E-2</v>
      </c>
      <c r="S21" s="1">
        <f t="shared" si="7"/>
        <v>0.11542521626666666</v>
      </c>
      <c r="T21" s="1">
        <f t="shared" si="7"/>
        <v>0.18023307680266668</v>
      </c>
      <c r="U21" s="1">
        <f t="shared" si="7"/>
        <v>1.2635142826666669E-3</v>
      </c>
      <c r="V21" s="1">
        <f t="shared" si="7"/>
        <v>4.0177870506666671E-3</v>
      </c>
      <c r="W21" s="1">
        <f t="shared" si="7"/>
        <v>2.0836148149999997E-2</v>
      </c>
      <c r="X21" s="1">
        <f t="shared" si="7"/>
        <v>8.0856145930666673E-2</v>
      </c>
      <c r="Y21" s="1">
        <f t="shared" si="7"/>
        <v>0.11606323217066665</v>
      </c>
      <c r="Z21" s="1">
        <f t="shared" si="7"/>
        <v>0.18087357840066667</v>
      </c>
    </row>
    <row r="22" spans="1:27" x14ac:dyDescent="0.25">
      <c r="A22" s="1">
        <v>1</v>
      </c>
      <c r="B22" s="1" t="s">
        <v>34</v>
      </c>
      <c r="C22" s="1">
        <f>0.261*(C9/1000)^1.21*(0.92*C15)^2.01/1000</f>
        <v>2.9524887899679945E-2</v>
      </c>
      <c r="D22" s="1">
        <f t="shared" ref="D22:Z22" si="8">0.261*(D9/1000)^1.21*(0.92*D15)^2.01/1000</f>
        <v>1.6227553183415618E-2</v>
      </c>
      <c r="E22" s="1">
        <f t="shared" si="8"/>
        <v>1.5530591966608409E-2</v>
      </c>
      <c r="F22" s="1">
        <f t="shared" si="8"/>
        <v>1.4447425733691573E-2</v>
      </c>
      <c r="G22" s="1">
        <f t="shared" si="8"/>
        <v>1.3993177946724094E-2</v>
      </c>
      <c r="H22" s="1">
        <f t="shared" si="8"/>
        <v>1.3240516539349186E-2</v>
      </c>
      <c r="I22" s="1">
        <f t="shared" si="8"/>
        <v>7.9629034285597658E-2</v>
      </c>
      <c r="J22" s="1">
        <f t="shared" si="8"/>
        <v>7.385293302304774E-2</v>
      </c>
      <c r="K22" s="1">
        <f t="shared" si="8"/>
        <v>6.7379620009957744E-2</v>
      </c>
      <c r="L22" s="1">
        <f t="shared" si="8"/>
        <v>6.7075765073065396E-2</v>
      </c>
      <c r="M22" s="1">
        <f t="shared" si="8"/>
        <v>6.6979954253583412E-2</v>
      </c>
      <c r="N22" s="1">
        <f t="shared" si="8"/>
        <v>6.6836367056631804E-2</v>
      </c>
      <c r="O22" s="1">
        <f t="shared" si="8"/>
        <v>9.4964870642905031E-3</v>
      </c>
      <c r="P22" s="1">
        <f t="shared" si="8"/>
        <v>9.3202818237082125E-3</v>
      </c>
      <c r="Q22" s="1">
        <f t="shared" si="8"/>
        <v>8.9155845513501763E-3</v>
      </c>
      <c r="R22" s="1">
        <f t="shared" si="8"/>
        <v>8.2893856890262126E-3</v>
      </c>
      <c r="S22" s="1">
        <f t="shared" si="8"/>
        <v>8.020281998033436E-3</v>
      </c>
      <c r="T22" s="1">
        <f t="shared" si="8"/>
        <v>7.5843940532971848E-3</v>
      </c>
      <c r="U22" s="1">
        <f t="shared" si="8"/>
        <v>4.2398114687385732E-2</v>
      </c>
      <c r="V22" s="1">
        <f t="shared" si="8"/>
        <v>3.8846699987353003E-2</v>
      </c>
      <c r="W22" s="1">
        <f t="shared" si="8"/>
        <v>3.8690234249637252E-2</v>
      </c>
      <c r="X22" s="1">
        <f t="shared" si="8"/>
        <v>3.8524910499798899E-2</v>
      </c>
      <c r="Y22" s="1">
        <f t="shared" si="8"/>
        <v>3.8469881634433996E-2</v>
      </c>
      <c r="Z22" s="1">
        <f t="shared" si="8"/>
        <v>3.8378254692366047E-2</v>
      </c>
    </row>
    <row r="23" spans="1:27" x14ac:dyDescent="0.25">
      <c r="B23" s="1" t="s">
        <v>35</v>
      </c>
      <c r="C23" s="1">
        <f t="shared" ref="C23:Z23" si="9">5/1000*C2^2*(1-C5/100)*C5/100</f>
        <v>1.2313339500000001E-5</v>
      </c>
      <c r="D23" s="1">
        <f t="shared" si="9"/>
        <v>4.8608888000000009E-5</v>
      </c>
      <c r="E23" s="1">
        <f t="shared" si="9"/>
        <v>3.0182780000000001E-4</v>
      </c>
      <c r="F23" s="1">
        <f t="shared" si="9"/>
        <v>1.1929688E-3</v>
      </c>
      <c r="G23" s="1">
        <f t="shared" si="9"/>
        <v>1.7080631999999998E-3</v>
      </c>
      <c r="H23" s="1">
        <f t="shared" si="9"/>
        <v>2.6409121874999995E-3</v>
      </c>
      <c r="I23" s="1">
        <f t="shared" si="9"/>
        <v>3.7135680000000003E-6</v>
      </c>
      <c r="J23" s="1">
        <f t="shared" si="9"/>
        <v>2.0293368000000004E-5</v>
      </c>
      <c r="K23" s="1">
        <f t="shared" si="9"/>
        <v>1.6294148749999997E-4</v>
      </c>
      <c r="L23" s="1">
        <f t="shared" si="9"/>
        <v>6.5832E-4</v>
      </c>
      <c r="M23" s="1">
        <f t="shared" si="9"/>
        <v>9.5095036800000004E-4</v>
      </c>
      <c r="N23" s="1">
        <f t="shared" si="9"/>
        <v>1.4928046875E-3</v>
      </c>
      <c r="O23" s="1">
        <f t="shared" si="9"/>
        <v>1.2183987500000001E-5</v>
      </c>
      <c r="P23" s="1">
        <f t="shared" si="9"/>
        <v>4.8608888000000009E-5</v>
      </c>
      <c r="Q23" s="1">
        <f t="shared" si="9"/>
        <v>3.0180468749999999E-4</v>
      </c>
      <c r="R23" s="1">
        <f t="shared" si="9"/>
        <v>1.1927550000000002E-3</v>
      </c>
      <c r="S23" s="1">
        <f t="shared" si="9"/>
        <v>1.7074111679999998E-3</v>
      </c>
      <c r="T23" s="1">
        <f t="shared" si="9"/>
        <v>2.6395200000000002E-3</v>
      </c>
      <c r="U23" s="1">
        <f t="shared" si="9"/>
        <v>5.0810480000000006E-6</v>
      </c>
      <c r="V23" s="1">
        <f t="shared" si="9"/>
        <v>2.5848750000000002E-5</v>
      </c>
      <c r="W23" s="1">
        <f t="shared" si="9"/>
        <v>1.6302795000000002E-4</v>
      </c>
      <c r="X23" s="1">
        <f t="shared" si="9"/>
        <v>6.5832E-4</v>
      </c>
      <c r="Y23" s="1">
        <f t="shared" si="9"/>
        <v>9.5095036800000004E-4</v>
      </c>
      <c r="Z23" s="1">
        <f t="shared" si="9"/>
        <v>1.4935751999999999E-3</v>
      </c>
    </row>
    <row r="24" spans="1:27" x14ac:dyDescent="0.25">
      <c r="A24" s="1">
        <v>1</v>
      </c>
      <c r="B24" s="1" t="s">
        <v>36</v>
      </c>
      <c r="C24" s="1">
        <f>25/1000*(C15)^2/12</f>
        <v>3.5272980009259242E-4</v>
      </c>
      <c r="D24" s="1">
        <f t="shared" ref="D24:Z24" si="10">25/1000*(D15)^2/12</f>
        <v>1.9444650703703695E-4</v>
      </c>
      <c r="E24" s="1">
        <f t="shared" si="10"/>
        <v>1.8613582370370369E-4</v>
      </c>
      <c r="F24" s="1">
        <f t="shared" si="10"/>
        <v>1.7321625037037037E-4</v>
      </c>
      <c r="G24" s="1">
        <f t="shared" si="10"/>
        <v>1.6779674999999993E-4</v>
      </c>
      <c r="H24" s="1">
        <f t="shared" si="10"/>
        <v>1.588150208333333E-4</v>
      </c>
      <c r="I24" s="1">
        <f t="shared" si="10"/>
        <v>9.4663301333333335E-4</v>
      </c>
      <c r="J24" s="1">
        <f t="shared" si="10"/>
        <v>8.7829548481481478E-4</v>
      </c>
      <c r="K24" s="1">
        <f t="shared" si="10"/>
        <v>8.0167744453703684E-4</v>
      </c>
      <c r="L24" s="1">
        <f t="shared" si="10"/>
        <v>7.9808014814814789E-4</v>
      </c>
      <c r="M24" s="1">
        <f t="shared" si="10"/>
        <v>7.9694584037037037E-4</v>
      </c>
      <c r="N24" s="1">
        <f t="shared" si="10"/>
        <v>7.952458912037038E-4</v>
      </c>
      <c r="O24" s="1">
        <f t="shared" si="10"/>
        <v>4.9526042245370362E-5</v>
      </c>
      <c r="P24" s="1">
        <f t="shared" si="10"/>
        <v>4.8611626759259238E-5</v>
      </c>
      <c r="Q24" s="1">
        <f t="shared" si="10"/>
        <v>4.6511125578703695E-5</v>
      </c>
      <c r="R24" s="1">
        <f t="shared" si="10"/>
        <v>4.3260020833333338E-5</v>
      </c>
      <c r="S24" s="1">
        <f t="shared" si="10"/>
        <v>4.1862515648148136E-5</v>
      </c>
      <c r="T24" s="1">
        <f t="shared" si="10"/>
        <v>3.9598370370370355E-5</v>
      </c>
      <c r="U24" s="1">
        <f t="shared" si="10"/>
        <v>2.1947468481481485E-4</v>
      </c>
      <c r="V24" s="1">
        <f t="shared" si="10"/>
        <v>2.011782552083333E-4</v>
      </c>
      <c r="W24" s="1">
        <f t="shared" si="10"/>
        <v>2.0037197787037037E-4</v>
      </c>
      <c r="X24" s="1">
        <f t="shared" si="10"/>
        <v>1.9952003703703697E-4</v>
      </c>
      <c r="Y24" s="1">
        <f t="shared" si="10"/>
        <v>1.9923646009259259E-4</v>
      </c>
      <c r="Z24" s="1">
        <f t="shared" si="10"/>
        <v>1.9876428E-4</v>
      </c>
    </row>
    <row r="25" spans="1:27" x14ac:dyDescent="0.25">
      <c r="B25" s="1" t="s">
        <v>37</v>
      </c>
      <c r="C25" s="1">
        <f t="shared" ref="C25:Z25" si="11">C8*116*10^(-6)</f>
        <v>6.96E-4</v>
      </c>
      <c r="D25" s="1">
        <f t="shared" si="11"/>
        <v>6.96E-4</v>
      </c>
      <c r="E25" s="1">
        <f t="shared" si="11"/>
        <v>6.96E-4</v>
      </c>
      <c r="F25" s="1">
        <f t="shared" si="11"/>
        <v>6.96E-4</v>
      </c>
      <c r="G25" s="1">
        <f t="shared" si="11"/>
        <v>6.96E-4</v>
      </c>
      <c r="H25" s="1">
        <f t="shared" si="11"/>
        <v>6.96E-4</v>
      </c>
      <c r="I25" s="1">
        <f t="shared" si="11"/>
        <v>2.784E-3</v>
      </c>
      <c r="J25" s="1">
        <f t="shared" si="11"/>
        <v>2.784E-3</v>
      </c>
      <c r="K25" s="1">
        <f t="shared" si="11"/>
        <v>2.784E-3</v>
      </c>
      <c r="L25" s="1">
        <f t="shared" si="11"/>
        <v>2.784E-3</v>
      </c>
      <c r="M25" s="1">
        <f t="shared" si="11"/>
        <v>2.784E-3</v>
      </c>
      <c r="N25" s="1">
        <f t="shared" si="11"/>
        <v>2.784E-3</v>
      </c>
      <c r="O25" s="1">
        <f t="shared" si="11"/>
        <v>6.96E-4</v>
      </c>
      <c r="P25" s="1">
        <f t="shared" si="11"/>
        <v>6.96E-4</v>
      </c>
      <c r="Q25" s="1">
        <f t="shared" si="11"/>
        <v>6.96E-4</v>
      </c>
      <c r="R25" s="1">
        <f t="shared" si="11"/>
        <v>6.96E-4</v>
      </c>
      <c r="S25" s="1">
        <f t="shared" si="11"/>
        <v>6.96E-4</v>
      </c>
      <c r="T25" s="1">
        <f t="shared" si="11"/>
        <v>6.96E-4</v>
      </c>
      <c r="U25" s="1">
        <f t="shared" si="11"/>
        <v>2.784E-3</v>
      </c>
      <c r="V25" s="1">
        <f t="shared" si="11"/>
        <v>2.784E-3</v>
      </c>
      <c r="W25" s="1">
        <f t="shared" si="11"/>
        <v>2.784E-3</v>
      </c>
      <c r="X25" s="1">
        <f t="shared" si="11"/>
        <v>2.784E-3</v>
      </c>
      <c r="Y25" s="1">
        <f t="shared" si="11"/>
        <v>2.784E-3</v>
      </c>
      <c r="Z25" s="1">
        <f t="shared" si="11"/>
        <v>2.784E-3</v>
      </c>
    </row>
    <row r="26" spans="1:27" x14ac:dyDescent="0.25">
      <c r="B26" s="1" t="s">
        <v>38</v>
      </c>
      <c r="C26" s="1">
        <f t="shared" ref="C26:Z26" si="12">SUM(C17:C25)</f>
        <v>5.9774294738812607E-2</v>
      </c>
      <c r="D26" s="1">
        <f t="shared" si="12"/>
        <v>6.6382516049486417E-2</v>
      </c>
      <c r="E26" s="1">
        <f t="shared" si="12"/>
        <v>0.1651104357737577</v>
      </c>
      <c r="F26" s="1">
        <f t="shared" si="12"/>
        <v>0.41239407914672843</v>
      </c>
      <c r="G26" s="1">
        <f t="shared" si="12"/>
        <v>0.53989197477627837</v>
      </c>
      <c r="H26" s="1">
        <f t="shared" si="12"/>
        <v>0.76195351064289829</v>
      </c>
      <c r="I26" s="1">
        <f t="shared" si="12"/>
        <v>0.12947616754571767</v>
      </c>
      <c r="J26" s="1">
        <f t="shared" si="12"/>
        <v>0.16989291623736286</v>
      </c>
      <c r="K26" s="1">
        <f t="shared" si="12"/>
        <v>0.32046377872888582</v>
      </c>
      <c r="L26" s="1">
        <f t="shared" si="12"/>
        <v>0.64917115703448025</v>
      </c>
      <c r="M26" s="1">
        <f t="shared" si="12"/>
        <v>0.80254062724579589</v>
      </c>
      <c r="N26" s="1">
        <f t="shared" si="12"/>
        <v>1.0559372226468218</v>
      </c>
      <c r="O26" s="1">
        <f t="shared" si="12"/>
        <v>3.8460495702955538E-2</v>
      </c>
      <c r="P26" s="1">
        <f t="shared" si="12"/>
        <v>6.2825177566666543E-2</v>
      </c>
      <c r="Q26" s="1">
        <f t="shared" si="12"/>
        <v>0.1624526747220239</v>
      </c>
      <c r="R26" s="1">
        <f t="shared" si="12"/>
        <v>0.41116324746557614</v>
      </c>
      <c r="S26" s="1">
        <f t="shared" si="12"/>
        <v>0.53924488417878824</v>
      </c>
      <c r="T26" s="1">
        <f t="shared" si="12"/>
        <v>0.76209982905727824</v>
      </c>
      <c r="U26" s="1">
        <f t="shared" si="12"/>
        <v>9.782655044208001E-2</v>
      </c>
      <c r="V26" s="1">
        <f t="shared" si="12"/>
        <v>0.14173411722498802</v>
      </c>
      <c r="W26" s="1">
        <f t="shared" si="12"/>
        <v>0.31020288392815015</v>
      </c>
      <c r="X26" s="1">
        <f t="shared" si="12"/>
        <v>0.65693340368916664</v>
      </c>
      <c r="Y26" s="1">
        <f t="shared" si="12"/>
        <v>0.81750218048852752</v>
      </c>
      <c r="Z26" s="1">
        <f t="shared" si="12"/>
        <v>1.0817359434739093</v>
      </c>
    </row>
    <row r="27" spans="1:27" x14ac:dyDescent="0.25">
      <c r="B27" s="1" t="s">
        <v>39</v>
      </c>
      <c r="C27" s="1">
        <f t="shared" ref="C27:Z27" si="13">$C$1*C2</f>
        <v>0.33</v>
      </c>
      <c r="D27" s="1">
        <f t="shared" si="13"/>
        <v>0.66</v>
      </c>
      <c r="E27" s="1">
        <f t="shared" si="13"/>
        <v>1.65</v>
      </c>
      <c r="F27" s="1">
        <f t="shared" si="13"/>
        <v>3.3</v>
      </c>
      <c r="G27" s="1">
        <f t="shared" si="13"/>
        <v>3.9599999999999995</v>
      </c>
      <c r="H27" s="1">
        <f t="shared" si="13"/>
        <v>4.9499999999999993</v>
      </c>
      <c r="I27" s="1">
        <f t="shared" si="13"/>
        <v>0.33</v>
      </c>
      <c r="J27" s="1">
        <f t="shared" si="13"/>
        <v>0.66</v>
      </c>
      <c r="K27" s="1">
        <f t="shared" si="13"/>
        <v>1.65</v>
      </c>
      <c r="L27" s="1">
        <f t="shared" si="13"/>
        <v>3.3</v>
      </c>
      <c r="M27" s="1">
        <f t="shared" si="13"/>
        <v>3.9599999999999995</v>
      </c>
      <c r="N27" s="1">
        <f t="shared" si="13"/>
        <v>4.9499999999999993</v>
      </c>
      <c r="O27" s="1">
        <f t="shared" si="13"/>
        <v>0.33</v>
      </c>
      <c r="P27" s="1">
        <f t="shared" si="13"/>
        <v>0.66</v>
      </c>
      <c r="Q27" s="1">
        <f t="shared" si="13"/>
        <v>1.65</v>
      </c>
      <c r="R27" s="1">
        <f t="shared" si="13"/>
        <v>3.3</v>
      </c>
      <c r="S27" s="1">
        <f t="shared" si="13"/>
        <v>3.9599999999999995</v>
      </c>
      <c r="T27" s="1">
        <f t="shared" si="13"/>
        <v>4.9499999999999993</v>
      </c>
      <c r="U27" s="1">
        <f t="shared" si="13"/>
        <v>0.33</v>
      </c>
      <c r="V27" s="1">
        <f t="shared" si="13"/>
        <v>0.66</v>
      </c>
      <c r="W27" s="1">
        <f t="shared" si="13"/>
        <v>1.65</v>
      </c>
      <c r="X27" s="1">
        <f t="shared" si="13"/>
        <v>3.3</v>
      </c>
      <c r="Y27" s="1">
        <f t="shared" si="13"/>
        <v>3.9599999999999995</v>
      </c>
      <c r="Z27" s="1">
        <f t="shared" si="13"/>
        <v>4.9499999999999993</v>
      </c>
    </row>
    <row r="28" spans="1:27" x14ac:dyDescent="0.25">
      <c r="B28" s="1" t="s">
        <v>40</v>
      </c>
      <c r="C28" s="5">
        <f t="shared" ref="C28:H28" si="14">C27/(C27+C26)</f>
        <v>0.84664382555327999</v>
      </c>
      <c r="D28" s="5">
        <f t="shared" si="14"/>
        <v>0.90861217804289229</v>
      </c>
      <c r="E28" s="5">
        <f t="shared" si="14"/>
        <v>0.90903559776880838</v>
      </c>
      <c r="F28" s="5">
        <f t="shared" si="14"/>
        <v>0.88891425038542393</v>
      </c>
      <c r="G28" s="5">
        <f t="shared" si="14"/>
        <v>0.88002112543976774</v>
      </c>
      <c r="H28" s="5">
        <f t="shared" si="14"/>
        <v>0.86660369185022679</v>
      </c>
      <c r="I28" s="5">
        <f t="shared" ref="I28:Z28" si="15">I27/(I27+I26)</f>
        <v>0.71820917668632978</v>
      </c>
      <c r="J28" s="5">
        <f t="shared" si="15"/>
        <v>0.79528332762781317</v>
      </c>
      <c r="K28" s="5">
        <f t="shared" si="15"/>
        <v>0.83736631843310927</v>
      </c>
      <c r="L28" s="5">
        <f t="shared" si="15"/>
        <v>0.83561837883928092</v>
      </c>
      <c r="M28" s="5">
        <f t="shared" si="15"/>
        <v>0.83148896984635079</v>
      </c>
      <c r="N28" s="5">
        <f t="shared" si="15"/>
        <v>0.82418443891402027</v>
      </c>
      <c r="O28" s="5">
        <f t="shared" si="15"/>
        <v>0.89561840101859513</v>
      </c>
      <c r="P28" s="5">
        <f t="shared" si="15"/>
        <v>0.91308385552069105</v>
      </c>
      <c r="Q28" s="5">
        <f t="shared" si="15"/>
        <v>0.91036859776383439</v>
      </c>
      <c r="R28" s="5">
        <f t="shared" si="15"/>
        <v>0.88920906463859617</v>
      </c>
      <c r="S28" s="5">
        <f t="shared" si="15"/>
        <v>0.88014769187714204</v>
      </c>
      <c r="T28" s="5">
        <f t="shared" si="15"/>
        <v>0.86658149334496926</v>
      </c>
      <c r="U28" s="5">
        <f t="shared" si="15"/>
        <v>0.77134062778246404</v>
      </c>
      <c r="V28" s="5">
        <f t="shared" si="15"/>
        <v>0.82321555964767101</v>
      </c>
      <c r="W28" s="5">
        <f t="shared" si="15"/>
        <v>0.84174960333365145</v>
      </c>
      <c r="X28" s="5">
        <f t="shared" si="15"/>
        <v>0.83397916096422342</v>
      </c>
      <c r="Y28" s="5">
        <f t="shared" si="15"/>
        <v>0.82888502200433667</v>
      </c>
      <c r="Z28" s="5">
        <f t="shared" si="15"/>
        <v>0.820659267313533</v>
      </c>
    </row>
    <row r="29" spans="1:27" x14ac:dyDescent="0.25">
      <c r="B29" s="1" t="s">
        <v>49</v>
      </c>
      <c r="C29" s="5">
        <f t="shared" ref="C29:Z29" si="16">ABS(C28-C3)/C28</f>
        <v>4.0579253529981409E-2</v>
      </c>
      <c r="D29" s="5">
        <f t="shared" si="16"/>
        <v>9.2314654808773496E-3</v>
      </c>
      <c r="E29" s="5">
        <f t="shared" si="16"/>
        <v>6.6395615129071824E-3</v>
      </c>
      <c r="F29" s="5">
        <f t="shared" si="16"/>
        <v>2.0152956685818124E-2</v>
      </c>
      <c r="G29" s="5">
        <f t="shared" si="16"/>
        <v>2.5023405465139561E-2</v>
      </c>
      <c r="H29" s="5">
        <f t="shared" si="16"/>
        <v>3.4160588200382432E-2</v>
      </c>
      <c r="I29" s="5">
        <f t="shared" si="16"/>
        <v>8.8819281881064319E-2</v>
      </c>
      <c r="J29" s="5">
        <f t="shared" si="16"/>
        <v>2.6049423711648617E-2</v>
      </c>
      <c r="K29" s="5">
        <f t="shared" si="16"/>
        <v>1.950975971839632E-3</v>
      </c>
      <c r="L29" s="5">
        <f t="shared" si="16"/>
        <v>9.1170551440758144E-3</v>
      </c>
      <c r="M29" s="5">
        <f t="shared" si="16"/>
        <v>1.1412021314130209E-2</v>
      </c>
      <c r="N29" s="5">
        <f t="shared" si="16"/>
        <v>1.3570310704673585E-2</v>
      </c>
      <c r="O29" s="5">
        <f t="shared" si="16"/>
        <v>1.7438678125451839E-2</v>
      </c>
      <c r="P29" s="5">
        <f t="shared" si="16"/>
        <v>1.8710061970101284E-2</v>
      </c>
      <c r="Q29" s="5">
        <f t="shared" si="16"/>
        <v>2.3472467983103436E-2</v>
      </c>
      <c r="R29" s="5">
        <f t="shared" si="16"/>
        <v>3.397296073547567E-2</v>
      </c>
      <c r="S29" s="5">
        <f t="shared" si="16"/>
        <v>3.9933856785081767E-2</v>
      </c>
      <c r="T29" s="5">
        <f t="shared" si="16"/>
        <v>4.9137321385212554E-2</v>
      </c>
      <c r="U29" s="5">
        <f t="shared" si="16"/>
        <v>9.3785579518139567E-2</v>
      </c>
      <c r="V29" s="5">
        <f t="shared" si="16"/>
        <v>6.8287775891566926E-2</v>
      </c>
      <c r="W29" s="5">
        <f t="shared" si="16"/>
        <v>4.9598601731805941E-2</v>
      </c>
      <c r="X29" s="5">
        <f t="shared" si="16"/>
        <v>4.5539700201037453E-2</v>
      </c>
      <c r="Y29" s="5">
        <f t="shared" si="16"/>
        <v>4.5706003846862291E-2</v>
      </c>
      <c r="Z29" s="5">
        <f t="shared" si="16"/>
        <v>4.588904166867265E-2</v>
      </c>
      <c r="AA29" s="5">
        <f>AVERAGE(C29:Z29)</f>
        <v>3.4090764560210408E-2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B1F6-29BB-40D7-8ECD-B005C160CD4A}">
  <dimension ref="A1:AA29"/>
  <sheetViews>
    <sheetView topLeftCell="A5" workbookViewId="0">
      <selection activeCell="O17" sqref="O17:Z28"/>
    </sheetView>
  </sheetViews>
  <sheetFormatPr defaultRowHeight="13.8" x14ac:dyDescent="0.25"/>
  <cols>
    <col min="1" max="1" width="8.88671875" style="1"/>
    <col min="2" max="26" width="7.77734375" style="1" customWidth="1"/>
    <col min="27" max="16384" width="8.88671875" style="1"/>
  </cols>
  <sheetData>
    <row r="1" spans="1:26" x14ac:dyDescent="0.25">
      <c r="B1" s="1" t="s">
        <v>51</v>
      </c>
      <c r="C1" s="6">
        <v>3.3</v>
      </c>
    </row>
    <row r="2" spans="1:26" x14ac:dyDescent="0.25">
      <c r="B2" s="1" t="s">
        <v>50</v>
      </c>
      <c r="C2" s="1">
        <v>0.1</v>
      </c>
      <c r="D2" s="1">
        <v>0.2</v>
      </c>
      <c r="E2" s="1">
        <v>0.5</v>
      </c>
      <c r="F2" s="1">
        <v>1</v>
      </c>
      <c r="G2" s="1">
        <v>1.2</v>
      </c>
      <c r="H2" s="1">
        <v>1.5</v>
      </c>
      <c r="I2" s="1">
        <v>0.1</v>
      </c>
      <c r="J2" s="1">
        <v>0.2</v>
      </c>
      <c r="K2" s="1">
        <v>0.5</v>
      </c>
      <c r="L2" s="1">
        <v>1</v>
      </c>
      <c r="M2" s="1">
        <v>1.2</v>
      </c>
      <c r="N2" s="1">
        <v>1.5</v>
      </c>
      <c r="O2" s="1">
        <v>0.1</v>
      </c>
      <c r="P2" s="1">
        <v>0.2</v>
      </c>
      <c r="Q2" s="1">
        <v>0.5</v>
      </c>
      <c r="R2" s="1">
        <v>1</v>
      </c>
      <c r="S2" s="1">
        <v>1.2</v>
      </c>
      <c r="T2" s="1">
        <v>1.5</v>
      </c>
      <c r="U2" s="1">
        <v>0.1</v>
      </c>
      <c r="V2" s="1">
        <v>0.2</v>
      </c>
      <c r="W2" s="1">
        <v>0.5</v>
      </c>
      <c r="X2" s="1">
        <v>1</v>
      </c>
      <c r="Y2" s="1">
        <v>1.2</v>
      </c>
      <c r="Z2" s="1">
        <v>1.5</v>
      </c>
    </row>
    <row r="3" spans="1:26" x14ac:dyDescent="0.25">
      <c r="B3" s="1" t="s">
        <v>9</v>
      </c>
      <c r="C3" s="5">
        <v>0.88099999999999989</v>
      </c>
      <c r="D3" s="5">
        <v>0.91700000000000004</v>
      </c>
      <c r="E3" s="5">
        <v>0.90300000000000002</v>
      </c>
      <c r="F3" s="5">
        <v>0.871</v>
      </c>
      <c r="G3" s="5">
        <v>0.85799999999999998</v>
      </c>
      <c r="H3" s="5">
        <v>0.83700000000000008</v>
      </c>
      <c r="I3" s="5">
        <v>0.78200000000000003</v>
      </c>
      <c r="J3" s="5">
        <v>0.81599999999999995</v>
      </c>
      <c r="K3" s="5">
        <v>0.83900000000000008</v>
      </c>
      <c r="L3" s="5">
        <v>0.82799999999999996</v>
      </c>
      <c r="M3" s="5">
        <v>0.82200000000000006</v>
      </c>
      <c r="N3" s="5">
        <v>0.81299999999999994</v>
      </c>
      <c r="O3" s="5">
        <v>0.88</v>
      </c>
      <c r="P3" s="5">
        <v>0.89599999999999991</v>
      </c>
      <c r="Q3" s="5">
        <v>0.88900000000000001</v>
      </c>
      <c r="R3" s="5">
        <v>0.8590000000000001</v>
      </c>
      <c r="S3" s="5">
        <v>0.84499999999999997</v>
      </c>
      <c r="T3" s="5">
        <v>0.82400000000000007</v>
      </c>
      <c r="U3" s="5">
        <v>0.69900000000000007</v>
      </c>
      <c r="V3" s="5">
        <v>0.76700000000000002</v>
      </c>
      <c r="W3" s="5">
        <v>0.8</v>
      </c>
      <c r="X3" s="5">
        <v>0.79599999999999993</v>
      </c>
      <c r="Y3" s="5">
        <v>0.79099999999999993</v>
      </c>
      <c r="Z3" s="5">
        <v>0.78299999999999992</v>
      </c>
    </row>
    <row r="4" spans="1:26" x14ac:dyDescent="0.25">
      <c r="B4" s="1" t="s">
        <v>10</v>
      </c>
    </row>
    <row r="5" spans="1:26" x14ac:dyDescent="0.25">
      <c r="B5" s="1" t="s">
        <v>41</v>
      </c>
      <c r="C5" s="1">
        <v>43.89</v>
      </c>
      <c r="D5" s="1">
        <v>58.34</v>
      </c>
      <c r="E5" s="1">
        <v>59.24</v>
      </c>
      <c r="F5" s="1">
        <v>60.68</v>
      </c>
      <c r="G5" s="1">
        <v>61.3</v>
      </c>
      <c r="H5" s="1">
        <v>62.35</v>
      </c>
      <c r="I5" s="1">
        <v>8.08</v>
      </c>
      <c r="J5" s="1">
        <v>11.46</v>
      </c>
      <c r="K5" s="1">
        <v>15.41</v>
      </c>
      <c r="L5" s="1">
        <v>15.6</v>
      </c>
      <c r="M5" s="1">
        <v>15.66</v>
      </c>
      <c r="N5" s="1">
        <v>15.75</v>
      </c>
      <c r="O5" s="1">
        <v>57.95</v>
      </c>
      <c r="P5" s="1">
        <v>58.34</v>
      </c>
      <c r="Q5" s="1">
        <v>59.25</v>
      </c>
      <c r="R5" s="1">
        <v>60.7</v>
      </c>
      <c r="S5" s="1">
        <v>61.34</v>
      </c>
      <c r="T5" s="1">
        <v>62.4</v>
      </c>
      <c r="U5" s="1">
        <v>11.48</v>
      </c>
      <c r="V5" s="1">
        <v>15.25</v>
      </c>
      <c r="W5" s="1">
        <v>15.42</v>
      </c>
      <c r="X5" s="1">
        <v>15.6</v>
      </c>
      <c r="Y5" s="1">
        <v>15.66</v>
      </c>
      <c r="Z5" s="1">
        <v>15.76</v>
      </c>
    </row>
    <row r="6" spans="1:26" x14ac:dyDescent="0.25">
      <c r="B6" s="1" t="s">
        <v>42</v>
      </c>
      <c r="C6" s="1">
        <v>62.42</v>
      </c>
      <c r="D6" s="1">
        <v>120.01</v>
      </c>
      <c r="E6" s="1">
        <v>304.69</v>
      </c>
      <c r="F6" s="1">
        <v>631.45000000000005</v>
      </c>
      <c r="G6" s="1">
        <v>769.54</v>
      </c>
      <c r="H6" s="1">
        <v>986.1</v>
      </c>
      <c r="I6" s="1">
        <v>17.579999999999998</v>
      </c>
      <c r="J6" s="1">
        <v>33.69</v>
      </c>
      <c r="K6" s="1">
        <v>81.92</v>
      </c>
      <c r="L6" s="1">
        <v>165.99</v>
      </c>
      <c r="M6" s="1">
        <v>200.61</v>
      </c>
      <c r="N6" s="1">
        <v>253.64</v>
      </c>
      <c r="O6" s="1">
        <v>62.52</v>
      </c>
      <c r="P6" s="1">
        <v>122.71</v>
      </c>
      <c r="Q6" s="1">
        <v>309.27</v>
      </c>
      <c r="R6" s="1">
        <v>640.41999999999996</v>
      </c>
      <c r="S6" s="1">
        <v>780.76</v>
      </c>
      <c r="T6" s="1">
        <v>1000</v>
      </c>
      <c r="U6" s="1">
        <v>19.68</v>
      </c>
      <c r="V6" s="1">
        <v>35.86</v>
      </c>
      <c r="W6" s="1">
        <v>85.94</v>
      </c>
      <c r="X6" s="1">
        <v>172.68</v>
      </c>
      <c r="Y6" s="1">
        <v>208.48</v>
      </c>
      <c r="Z6" s="1">
        <v>263.43</v>
      </c>
    </row>
    <row r="7" spans="1:26" x14ac:dyDescent="0.25">
      <c r="B7" s="1" t="s">
        <v>54</v>
      </c>
      <c r="C7" s="1">
        <v>263.98</v>
      </c>
      <c r="D7" s="1">
        <v>353.39</v>
      </c>
      <c r="E7" s="1">
        <v>358.86</v>
      </c>
      <c r="F7" s="1">
        <v>367.57</v>
      </c>
      <c r="G7" s="1">
        <v>371.35</v>
      </c>
      <c r="H7" s="1">
        <v>377.66</v>
      </c>
      <c r="I7" s="1">
        <v>374.9</v>
      </c>
      <c r="J7" s="1">
        <v>531.88</v>
      </c>
      <c r="K7" s="1">
        <v>715.87</v>
      </c>
      <c r="L7" s="1">
        <v>724.3</v>
      </c>
      <c r="M7" s="1">
        <v>727.23</v>
      </c>
      <c r="N7" s="1">
        <v>731.49</v>
      </c>
      <c r="O7" s="1">
        <v>173.66</v>
      </c>
      <c r="P7" s="1">
        <v>174.82</v>
      </c>
      <c r="Q7" s="1">
        <v>177.54</v>
      </c>
      <c r="R7" s="1">
        <v>181.9</v>
      </c>
      <c r="S7" s="1">
        <v>183.8</v>
      </c>
      <c r="T7" s="1">
        <v>186.98</v>
      </c>
      <c r="U7" s="1">
        <v>263.68</v>
      </c>
      <c r="V7" s="1">
        <v>350.24</v>
      </c>
      <c r="W7" s="1">
        <v>354.15</v>
      </c>
      <c r="X7" s="1">
        <v>358.36</v>
      </c>
      <c r="Y7" s="1">
        <v>359.84</v>
      </c>
      <c r="Z7" s="1">
        <v>361.99</v>
      </c>
    </row>
    <row r="8" spans="1:26" x14ac:dyDescent="0.25">
      <c r="B8" s="1" t="s">
        <v>45</v>
      </c>
      <c r="C8" s="1">
        <v>6</v>
      </c>
      <c r="D8" s="1">
        <v>6</v>
      </c>
      <c r="E8" s="1">
        <v>6</v>
      </c>
      <c r="F8" s="1">
        <v>6</v>
      </c>
      <c r="G8" s="1">
        <v>6</v>
      </c>
      <c r="H8" s="1">
        <v>6</v>
      </c>
      <c r="I8" s="1">
        <v>24</v>
      </c>
      <c r="J8" s="1">
        <v>24</v>
      </c>
      <c r="K8" s="1">
        <v>24</v>
      </c>
      <c r="L8" s="1">
        <v>24</v>
      </c>
      <c r="M8" s="1">
        <v>24</v>
      </c>
      <c r="N8" s="1">
        <v>24</v>
      </c>
      <c r="O8" s="1">
        <v>6</v>
      </c>
      <c r="P8" s="1">
        <v>6</v>
      </c>
      <c r="Q8" s="1">
        <v>6</v>
      </c>
      <c r="R8" s="1">
        <v>6</v>
      </c>
      <c r="S8" s="1">
        <v>6</v>
      </c>
      <c r="T8" s="1">
        <v>6</v>
      </c>
      <c r="U8" s="1">
        <v>24</v>
      </c>
      <c r="V8" s="1">
        <v>24</v>
      </c>
      <c r="W8" s="1">
        <v>24</v>
      </c>
      <c r="X8" s="1">
        <v>24</v>
      </c>
      <c r="Y8" s="1">
        <v>24</v>
      </c>
      <c r="Z8" s="1">
        <v>24</v>
      </c>
    </row>
    <row r="9" spans="1:26" x14ac:dyDescent="0.25">
      <c r="B9" s="1" t="s">
        <v>46</v>
      </c>
      <c r="C9" s="1">
        <v>250000</v>
      </c>
      <c r="D9" s="1">
        <v>250000</v>
      </c>
      <c r="E9" s="1">
        <v>250000</v>
      </c>
      <c r="F9" s="1">
        <v>250000</v>
      </c>
      <c r="G9" s="1">
        <v>250000</v>
      </c>
      <c r="H9" s="1">
        <v>250000</v>
      </c>
      <c r="I9" s="1">
        <v>250000</v>
      </c>
      <c r="J9" s="1">
        <v>250000</v>
      </c>
      <c r="K9" s="1">
        <v>250000</v>
      </c>
      <c r="L9" s="1">
        <v>250000</v>
      </c>
      <c r="M9" s="1">
        <v>250000</v>
      </c>
      <c r="N9" s="1">
        <v>250000</v>
      </c>
      <c r="O9" s="1">
        <v>500000</v>
      </c>
      <c r="P9" s="1">
        <v>500000</v>
      </c>
      <c r="Q9" s="1">
        <v>500000</v>
      </c>
      <c r="R9" s="1">
        <v>500000</v>
      </c>
      <c r="S9" s="1">
        <v>500000</v>
      </c>
      <c r="T9" s="1">
        <v>500000</v>
      </c>
      <c r="U9" s="1">
        <v>500000</v>
      </c>
      <c r="V9" s="1">
        <v>500000</v>
      </c>
      <c r="W9" s="1">
        <v>500000</v>
      </c>
      <c r="X9" s="1">
        <v>500000</v>
      </c>
      <c r="Y9" s="1">
        <v>500000</v>
      </c>
      <c r="Z9" s="1">
        <v>500000</v>
      </c>
    </row>
    <row r="10" spans="1:26" x14ac:dyDescent="0.25">
      <c r="C10" s="1">
        <v>350</v>
      </c>
      <c r="H10" s="1">
        <v>550</v>
      </c>
      <c r="I10" s="1">
        <f>(H10-C10)/(H2-C2)</f>
        <v>142.85714285714286</v>
      </c>
      <c r="J10" s="1">
        <f>C10-C2*I10</f>
        <v>335.71428571428572</v>
      </c>
    </row>
    <row r="11" spans="1:26" x14ac:dyDescent="0.25">
      <c r="B11" s="1" t="s">
        <v>47</v>
      </c>
      <c r="C11" s="1">
        <f t="shared" ref="C11:Z11" si="0">C2*$I$10+$J$10</f>
        <v>350</v>
      </c>
      <c r="D11" s="1">
        <f t="shared" si="0"/>
        <v>364.28571428571428</v>
      </c>
      <c r="E11" s="1">
        <f t="shared" si="0"/>
        <v>407.14285714285717</v>
      </c>
      <c r="F11" s="1">
        <f t="shared" si="0"/>
        <v>478.57142857142856</v>
      </c>
      <c r="G11" s="1">
        <f t="shared" si="0"/>
        <v>507.14285714285711</v>
      </c>
      <c r="H11" s="1">
        <f t="shared" si="0"/>
        <v>550</v>
      </c>
      <c r="I11" s="1">
        <f t="shared" si="0"/>
        <v>350</v>
      </c>
      <c r="J11" s="1">
        <f t="shared" si="0"/>
        <v>364.28571428571428</v>
      </c>
      <c r="K11" s="1">
        <f t="shared" si="0"/>
        <v>407.14285714285717</v>
      </c>
      <c r="L11" s="1">
        <f t="shared" si="0"/>
        <v>478.57142857142856</v>
      </c>
      <c r="M11" s="1">
        <f t="shared" si="0"/>
        <v>507.14285714285711</v>
      </c>
      <c r="N11" s="1">
        <f t="shared" si="0"/>
        <v>550</v>
      </c>
      <c r="O11" s="1">
        <f t="shared" si="0"/>
        <v>350</v>
      </c>
      <c r="P11" s="1">
        <f t="shared" si="0"/>
        <v>364.28571428571428</v>
      </c>
      <c r="Q11" s="1">
        <f t="shared" si="0"/>
        <v>407.14285714285717</v>
      </c>
      <c r="R11" s="1">
        <f t="shared" si="0"/>
        <v>478.57142857142856</v>
      </c>
      <c r="S11" s="1">
        <f t="shared" si="0"/>
        <v>507.14285714285711</v>
      </c>
      <c r="T11" s="1">
        <f t="shared" si="0"/>
        <v>550</v>
      </c>
      <c r="U11" s="1">
        <f t="shared" si="0"/>
        <v>350</v>
      </c>
      <c r="V11" s="1">
        <f t="shared" si="0"/>
        <v>364.28571428571428</v>
      </c>
      <c r="W11" s="1">
        <f t="shared" si="0"/>
        <v>407.14285714285717</v>
      </c>
      <c r="X11" s="1">
        <f t="shared" si="0"/>
        <v>478.57142857142856</v>
      </c>
      <c r="Y11" s="1">
        <f t="shared" si="0"/>
        <v>507.14285714285711</v>
      </c>
      <c r="Z11" s="1">
        <f t="shared" si="0"/>
        <v>550</v>
      </c>
    </row>
    <row r="13" spans="1:26" x14ac:dyDescent="0.25">
      <c r="B13" s="1" t="s">
        <v>53</v>
      </c>
      <c r="C13" s="1">
        <v>21.95</v>
      </c>
      <c r="D13" s="1">
        <v>34.94</v>
      </c>
      <c r="E13" s="1">
        <v>94.11</v>
      </c>
      <c r="F13" s="1">
        <v>197.78</v>
      </c>
      <c r="G13" s="1">
        <v>239.85</v>
      </c>
      <c r="H13" s="1">
        <v>302.54000000000002</v>
      </c>
      <c r="I13" s="1">
        <v>35.96</v>
      </c>
      <c r="J13" s="1">
        <v>74.260000000000005</v>
      </c>
      <c r="K13" s="1">
        <v>195.3</v>
      </c>
      <c r="L13" s="1">
        <v>424.55</v>
      </c>
      <c r="M13" s="1">
        <v>522.77</v>
      </c>
      <c r="N13" s="1">
        <v>676.91</v>
      </c>
      <c r="O13" s="1">
        <v>16.45</v>
      </c>
      <c r="P13" s="1">
        <v>34.94</v>
      </c>
      <c r="Q13" s="1">
        <v>94.09</v>
      </c>
      <c r="R13" s="1">
        <v>197.66</v>
      </c>
      <c r="S13" s="1">
        <v>239.65</v>
      </c>
      <c r="T13" s="1">
        <v>302.11</v>
      </c>
      <c r="U13" s="1">
        <v>34.630000000000003</v>
      </c>
      <c r="V13" s="1">
        <v>71.08</v>
      </c>
      <c r="W13" s="1">
        <v>195.3</v>
      </c>
      <c r="X13" s="1">
        <v>424.53</v>
      </c>
      <c r="Y13" s="1">
        <v>522.74</v>
      </c>
      <c r="Z13" s="1">
        <v>676.87</v>
      </c>
    </row>
    <row r="15" spans="1:26" s="7" customFormat="1" x14ac:dyDescent="0.25">
      <c r="A15" s="7" t="s">
        <v>52</v>
      </c>
      <c r="B15" s="7" t="s">
        <v>48</v>
      </c>
      <c r="C15" s="7">
        <f>$C$1*(1-C5/100)/C9/(18*10^(-6))</f>
        <v>0.41147333333333325</v>
      </c>
      <c r="D15" s="7">
        <f t="shared" ref="D15:Z15" si="1">$C$1*(1-D5/100)/D9/(18*10^(-6))</f>
        <v>0.30550666666666659</v>
      </c>
      <c r="E15" s="7">
        <f t="shared" si="1"/>
        <v>0.29890666666666665</v>
      </c>
      <c r="F15" s="7">
        <f t="shared" si="1"/>
        <v>0.28834666666666664</v>
      </c>
      <c r="G15" s="7">
        <f t="shared" si="1"/>
        <v>0.28379999999999994</v>
      </c>
      <c r="H15" s="7">
        <f t="shared" si="1"/>
        <v>0.27609999999999996</v>
      </c>
      <c r="I15" s="7">
        <f t="shared" si="1"/>
        <v>0.67408000000000001</v>
      </c>
      <c r="J15" s="7">
        <f t="shared" si="1"/>
        <v>0.64929333333333328</v>
      </c>
      <c r="K15" s="7">
        <f t="shared" si="1"/>
        <v>0.62032666666666658</v>
      </c>
      <c r="L15" s="7">
        <f t="shared" si="1"/>
        <v>0.61893333333333322</v>
      </c>
      <c r="M15" s="7">
        <f t="shared" si="1"/>
        <v>0.61849333333333334</v>
      </c>
      <c r="N15" s="7">
        <f t="shared" si="1"/>
        <v>0.61783333333333335</v>
      </c>
      <c r="O15" s="7">
        <f t="shared" si="1"/>
        <v>0.15418333333333331</v>
      </c>
      <c r="P15" s="7">
        <f t="shared" si="1"/>
        <v>0.1527533333333333</v>
      </c>
      <c r="Q15" s="7">
        <f t="shared" si="1"/>
        <v>0.14941666666666664</v>
      </c>
      <c r="R15" s="7">
        <f t="shared" si="1"/>
        <v>0.14410000000000001</v>
      </c>
      <c r="S15" s="7">
        <f t="shared" si="1"/>
        <v>0.14175333333333331</v>
      </c>
      <c r="T15" s="7">
        <f t="shared" si="1"/>
        <v>0.13786666666666664</v>
      </c>
      <c r="U15" s="7">
        <f t="shared" si="1"/>
        <v>0.32457333333333332</v>
      </c>
      <c r="V15" s="7">
        <f t="shared" si="1"/>
        <v>0.31074999999999997</v>
      </c>
      <c r="W15" s="7">
        <f t="shared" si="1"/>
        <v>0.31012666666666666</v>
      </c>
      <c r="X15" s="7">
        <f t="shared" si="1"/>
        <v>0.30946666666666661</v>
      </c>
      <c r="Y15" s="7">
        <f t="shared" si="1"/>
        <v>0.30924666666666667</v>
      </c>
      <c r="Z15" s="7">
        <f t="shared" si="1"/>
        <v>0.30887999999999999</v>
      </c>
    </row>
    <row r="16" spans="1:26" x14ac:dyDescent="0.25">
      <c r="B16" s="1" t="s">
        <v>27</v>
      </c>
      <c r="C16" s="1">
        <f>1+(C7/1000/C2)^2/12</f>
        <v>1.5807120033333333</v>
      </c>
      <c r="D16" s="1">
        <f t="shared" ref="D16:Z16" si="2">1+(D7/1000/D2)^2/12</f>
        <v>1.2601760252083332</v>
      </c>
      <c r="E16" s="1">
        <f t="shared" si="2"/>
        <v>1.0429268331999999</v>
      </c>
      <c r="F16" s="1">
        <f t="shared" si="2"/>
        <v>1.0112589754083334</v>
      </c>
      <c r="G16" s="1">
        <f t="shared" si="2"/>
        <v>1.0079803716724538</v>
      </c>
      <c r="H16" s="1">
        <f t="shared" si="2"/>
        <v>1.0052824842814816</v>
      </c>
      <c r="I16" s="1">
        <f t="shared" si="2"/>
        <v>2.1712500833333328</v>
      </c>
      <c r="J16" s="1">
        <f t="shared" si="2"/>
        <v>1.5893673633333334</v>
      </c>
      <c r="K16" s="1">
        <f t="shared" si="2"/>
        <v>1.1708232856333334</v>
      </c>
      <c r="L16" s="1">
        <f t="shared" si="2"/>
        <v>1.0437175408333332</v>
      </c>
      <c r="M16" s="1">
        <f t="shared" si="2"/>
        <v>1.0306055250520834</v>
      </c>
      <c r="N16" s="1">
        <f t="shared" si="2"/>
        <v>1.0198176896333333</v>
      </c>
      <c r="O16" s="1">
        <f t="shared" si="2"/>
        <v>1.2513149633333334</v>
      </c>
      <c r="P16" s="1">
        <f t="shared" si="2"/>
        <v>1.0636709008333334</v>
      </c>
      <c r="Q16" s="1">
        <f t="shared" si="2"/>
        <v>1.0105068172</v>
      </c>
      <c r="R16" s="1">
        <f t="shared" si="2"/>
        <v>1.0027573008333333</v>
      </c>
      <c r="S16" s="1">
        <f t="shared" si="2"/>
        <v>1.0019550023148147</v>
      </c>
      <c r="T16" s="1">
        <f t="shared" si="2"/>
        <v>1.001294871125926</v>
      </c>
      <c r="U16" s="1">
        <f t="shared" si="2"/>
        <v>1.5793928533333332</v>
      </c>
      <c r="V16" s="1">
        <f t="shared" si="2"/>
        <v>1.2555584533333333</v>
      </c>
      <c r="W16" s="1">
        <f t="shared" si="2"/>
        <v>1.0418074074999999</v>
      </c>
      <c r="X16" s="1">
        <f t="shared" si="2"/>
        <v>1.0107018241333334</v>
      </c>
      <c r="Y16" s="1">
        <f t="shared" si="2"/>
        <v>1.0074933348148147</v>
      </c>
      <c r="Z16" s="1">
        <f t="shared" si="2"/>
        <v>1.0048532133370371</v>
      </c>
    </row>
    <row r="17" spans="1:27" x14ac:dyDescent="0.25">
      <c r="B17" s="1" t="s">
        <v>28</v>
      </c>
      <c r="C17" s="1">
        <f t="shared" ref="C17:Z17" si="3">180/1000*(C5/100)*C2^2*C16</f>
        <v>1.2487940968734003E-3</v>
      </c>
      <c r="D17" s="1">
        <f t="shared" si="3"/>
        <v>5.2933441903671007E-3</v>
      </c>
      <c r="E17" s="1">
        <f t="shared" si="3"/>
        <v>2.7802343519445598E-2</v>
      </c>
      <c r="F17" s="1">
        <f t="shared" si="3"/>
        <v>0.11045375032999981</v>
      </c>
      <c r="G17" s="1">
        <f t="shared" si="3"/>
        <v>0.16015759806288751</v>
      </c>
      <c r="H17" s="1">
        <f t="shared" si="3"/>
        <v>0.25385141972454905</v>
      </c>
      <c r="I17" s="1">
        <f t="shared" si="3"/>
        <v>3.1578661211999995E-4</v>
      </c>
      <c r="J17" s="1">
        <f t="shared" si="3"/>
        <v>1.3114187988336004E-3</v>
      </c>
      <c r="K17" s="1">
        <f t="shared" si="3"/>
        <v>8.1190740742243511E-3</v>
      </c>
      <c r="L17" s="1">
        <f t="shared" si="3"/>
        <v>2.9307588546599993E-2</v>
      </c>
      <c r="M17" s="1">
        <f t="shared" si="3"/>
        <v>4.1833020297842097E-2</v>
      </c>
      <c r="N17" s="1">
        <f t="shared" si="3"/>
        <v>6.5051620877486241E-2</v>
      </c>
      <c r="O17" s="1">
        <f t="shared" si="3"/>
        <v>1.3052466382530003E-3</v>
      </c>
      <c r="P17" s="1">
        <f t="shared" si="3"/>
        <v>4.4679283455324017E-3</v>
      </c>
      <c r="Q17" s="1">
        <f t="shared" si="3"/>
        <v>2.6942638013594998E-2</v>
      </c>
      <c r="R17" s="1">
        <f t="shared" si="3"/>
        <v>0.10956126268904999</v>
      </c>
      <c r="S17" s="1">
        <f t="shared" si="3"/>
        <v>0.15930411223044</v>
      </c>
      <c r="T17" s="1">
        <f t="shared" si="3"/>
        <v>0.25304723983094402</v>
      </c>
      <c r="U17" s="1">
        <f t="shared" si="3"/>
        <v>3.2636573921279998E-4</v>
      </c>
      <c r="V17" s="1">
        <f t="shared" si="3"/>
        <v>1.3786031817600002E-3</v>
      </c>
      <c r="W17" s="1">
        <f t="shared" si="3"/>
        <v>7.2291016006424992E-3</v>
      </c>
      <c r="X17" s="1">
        <f t="shared" si="3"/>
        <v>2.8380507221663999E-2</v>
      </c>
      <c r="Y17" s="1">
        <f t="shared" si="3"/>
        <v>4.0894879855334396E-2</v>
      </c>
      <c r="Z17" s="1">
        <f t="shared" si="3"/>
        <v>6.4137770900876398E-2</v>
      </c>
    </row>
    <row r="18" spans="1:27" x14ac:dyDescent="0.25">
      <c r="B18" s="1" t="s">
        <v>29</v>
      </c>
      <c r="C18" s="1">
        <f t="shared" ref="C18:Z18" si="4">C8*C2*C9*0.25*C8*10^(-9)</f>
        <v>2.2500000000000008E-4</v>
      </c>
      <c r="D18" s="1">
        <f t="shared" si="4"/>
        <v>4.5000000000000015E-4</v>
      </c>
      <c r="E18" s="1">
        <f t="shared" si="4"/>
        <v>1.1250000000000001E-3</v>
      </c>
      <c r="F18" s="1">
        <f t="shared" si="4"/>
        <v>2.2500000000000003E-3</v>
      </c>
      <c r="G18" s="1">
        <f t="shared" si="4"/>
        <v>2.6999999999999997E-3</v>
      </c>
      <c r="H18" s="1">
        <f t="shared" si="4"/>
        <v>3.3750000000000004E-3</v>
      </c>
      <c r="I18" s="1">
        <f t="shared" si="4"/>
        <v>3.6000000000000012E-3</v>
      </c>
      <c r="J18" s="1">
        <f t="shared" si="4"/>
        <v>7.2000000000000024E-3</v>
      </c>
      <c r="K18" s="1">
        <f t="shared" si="4"/>
        <v>1.8000000000000002E-2</v>
      </c>
      <c r="L18" s="1">
        <f t="shared" si="4"/>
        <v>3.6000000000000004E-2</v>
      </c>
      <c r="M18" s="1">
        <f t="shared" si="4"/>
        <v>4.3199999999999995E-2</v>
      </c>
      <c r="N18" s="1">
        <f t="shared" si="4"/>
        <v>5.4000000000000006E-2</v>
      </c>
      <c r="O18" s="1">
        <f t="shared" si="4"/>
        <v>4.5000000000000015E-4</v>
      </c>
      <c r="P18" s="1">
        <f t="shared" si="4"/>
        <v>9.000000000000003E-4</v>
      </c>
      <c r="Q18" s="1">
        <f t="shared" si="4"/>
        <v>2.2500000000000003E-3</v>
      </c>
      <c r="R18" s="1">
        <f t="shared" si="4"/>
        <v>4.5000000000000005E-3</v>
      </c>
      <c r="S18" s="1">
        <f t="shared" si="4"/>
        <v>5.3999999999999994E-3</v>
      </c>
      <c r="T18" s="1">
        <f t="shared" si="4"/>
        <v>6.7500000000000008E-3</v>
      </c>
      <c r="U18" s="1">
        <f t="shared" si="4"/>
        <v>7.2000000000000024E-3</v>
      </c>
      <c r="V18" s="1">
        <f t="shared" si="4"/>
        <v>1.4400000000000005E-2</v>
      </c>
      <c r="W18" s="1">
        <f t="shared" si="4"/>
        <v>3.6000000000000004E-2</v>
      </c>
      <c r="X18" s="1">
        <f t="shared" si="4"/>
        <v>7.2000000000000008E-2</v>
      </c>
      <c r="Y18" s="1">
        <f t="shared" si="4"/>
        <v>8.6399999999999991E-2</v>
      </c>
      <c r="Z18" s="1">
        <f t="shared" si="4"/>
        <v>0.10800000000000001</v>
      </c>
    </row>
    <row r="19" spans="1:27" x14ac:dyDescent="0.25">
      <c r="B19" s="1" t="s">
        <v>31</v>
      </c>
      <c r="C19" s="1">
        <f t="shared" ref="C19:Z19" si="5">3*10^(-9)*6*C9</f>
        <v>4.5000000000000005E-3</v>
      </c>
      <c r="D19" s="1">
        <f t="shared" si="5"/>
        <v>4.5000000000000005E-3</v>
      </c>
      <c r="E19" s="1">
        <f t="shared" si="5"/>
        <v>4.5000000000000005E-3</v>
      </c>
      <c r="F19" s="1">
        <f t="shared" si="5"/>
        <v>4.5000000000000005E-3</v>
      </c>
      <c r="G19" s="1">
        <f t="shared" si="5"/>
        <v>4.5000000000000005E-3</v>
      </c>
      <c r="H19" s="1">
        <f t="shared" si="5"/>
        <v>4.5000000000000005E-3</v>
      </c>
      <c r="I19" s="1">
        <f t="shared" si="5"/>
        <v>4.5000000000000005E-3</v>
      </c>
      <c r="J19" s="1">
        <f t="shared" si="5"/>
        <v>4.5000000000000005E-3</v>
      </c>
      <c r="K19" s="1">
        <f t="shared" si="5"/>
        <v>4.5000000000000005E-3</v>
      </c>
      <c r="L19" s="1">
        <f t="shared" si="5"/>
        <v>4.5000000000000005E-3</v>
      </c>
      <c r="M19" s="1">
        <f t="shared" si="5"/>
        <v>4.5000000000000005E-3</v>
      </c>
      <c r="N19" s="1">
        <f t="shared" si="5"/>
        <v>4.5000000000000005E-3</v>
      </c>
      <c r="O19" s="1">
        <f t="shared" si="5"/>
        <v>9.0000000000000011E-3</v>
      </c>
      <c r="P19" s="1">
        <f t="shared" si="5"/>
        <v>9.0000000000000011E-3</v>
      </c>
      <c r="Q19" s="1">
        <f t="shared" si="5"/>
        <v>9.0000000000000011E-3</v>
      </c>
      <c r="R19" s="1">
        <f t="shared" si="5"/>
        <v>9.0000000000000011E-3</v>
      </c>
      <c r="S19" s="1">
        <f t="shared" si="5"/>
        <v>9.0000000000000011E-3</v>
      </c>
      <c r="T19" s="1">
        <f t="shared" si="5"/>
        <v>9.0000000000000011E-3</v>
      </c>
      <c r="U19" s="1">
        <f t="shared" si="5"/>
        <v>9.0000000000000011E-3</v>
      </c>
      <c r="V19" s="1">
        <f t="shared" si="5"/>
        <v>9.0000000000000011E-3</v>
      </c>
      <c r="W19" s="1">
        <f t="shared" si="5"/>
        <v>9.0000000000000011E-3</v>
      </c>
      <c r="X19" s="1">
        <f t="shared" si="5"/>
        <v>9.0000000000000011E-3</v>
      </c>
      <c r="Y19" s="1">
        <f t="shared" si="5"/>
        <v>9.0000000000000011E-3</v>
      </c>
      <c r="Z19" s="1">
        <f t="shared" si="5"/>
        <v>9.0000000000000011E-3</v>
      </c>
    </row>
    <row r="20" spans="1:27" x14ac:dyDescent="0.25">
      <c r="B20" s="1" t="s">
        <v>32</v>
      </c>
      <c r="C20" s="1">
        <f>C13/1000</f>
        <v>2.1950000000000001E-2</v>
      </c>
      <c r="D20" s="1">
        <f t="shared" ref="D20:Z20" si="6">D13/1000</f>
        <v>3.4939999999999999E-2</v>
      </c>
      <c r="E20" s="1">
        <f t="shared" si="6"/>
        <v>9.4109999999999999E-2</v>
      </c>
      <c r="F20" s="1">
        <f t="shared" si="6"/>
        <v>0.19778000000000001</v>
      </c>
      <c r="G20" s="1">
        <f t="shared" si="6"/>
        <v>0.23985000000000001</v>
      </c>
      <c r="H20" s="1">
        <f t="shared" si="6"/>
        <v>0.30254000000000003</v>
      </c>
      <c r="I20" s="1">
        <f t="shared" si="6"/>
        <v>3.5959999999999999E-2</v>
      </c>
      <c r="J20" s="1">
        <f t="shared" si="6"/>
        <v>7.4260000000000007E-2</v>
      </c>
      <c r="K20" s="1">
        <f t="shared" si="6"/>
        <v>0.1953</v>
      </c>
      <c r="L20" s="1">
        <f t="shared" si="6"/>
        <v>0.42455000000000004</v>
      </c>
      <c r="M20" s="1">
        <f t="shared" si="6"/>
        <v>0.52276999999999996</v>
      </c>
      <c r="N20" s="1">
        <f t="shared" si="6"/>
        <v>0.67691000000000001</v>
      </c>
      <c r="O20" s="1">
        <f t="shared" si="6"/>
        <v>1.6449999999999999E-2</v>
      </c>
      <c r="P20" s="1">
        <f t="shared" si="6"/>
        <v>3.4939999999999999E-2</v>
      </c>
      <c r="Q20" s="1">
        <f t="shared" si="6"/>
        <v>9.4090000000000007E-2</v>
      </c>
      <c r="R20" s="1">
        <f t="shared" si="6"/>
        <v>0.19766</v>
      </c>
      <c r="S20" s="1">
        <f t="shared" si="6"/>
        <v>0.23965</v>
      </c>
      <c r="T20" s="1">
        <f t="shared" si="6"/>
        <v>0.30210999999999999</v>
      </c>
      <c r="U20" s="1">
        <f t="shared" si="6"/>
        <v>3.4630000000000001E-2</v>
      </c>
      <c r="V20" s="1">
        <f t="shared" si="6"/>
        <v>7.1080000000000004E-2</v>
      </c>
      <c r="W20" s="1">
        <f t="shared" si="6"/>
        <v>0.1953</v>
      </c>
      <c r="X20" s="1">
        <f t="shared" si="6"/>
        <v>0.42452999999999996</v>
      </c>
      <c r="Y20" s="1">
        <f t="shared" si="6"/>
        <v>0.52273999999999998</v>
      </c>
      <c r="Z20" s="1">
        <f t="shared" si="6"/>
        <v>0.67686999999999997</v>
      </c>
    </row>
    <row r="21" spans="1:27" x14ac:dyDescent="0.25">
      <c r="B21" s="1" t="s">
        <v>33</v>
      </c>
      <c r="C21" s="1">
        <f t="shared" ref="C21:Z21" si="7">80/1000*C2^2*C16</f>
        <v>1.2645696026666669E-3</v>
      </c>
      <c r="D21" s="1">
        <f t="shared" si="7"/>
        <v>4.0325632806666673E-3</v>
      </c>
      <c r="E21" s="1">
        <f t="shared" si="7"/>
        <v>2.0858536663999998E-2</v>
      </c>
      <c r="F21" s="1">
        <f t="shared" si="7"/>
        <v>8.0900718032666671E-2</v>
      </c>
      <c r="G21" s="1">
        <f t="shared" si="7"/>
        <v>0.11611933881666668</v>
      </c>
      <c r="H21" s="1">
        <f t="shared" si="7"/>
        <v>0.18095084717066667</v>
      </c>
      <c r="I21" s="1">
        <f t="shared" si="7"/>
        <v>1.7370000666666666E-3</v>
      </c>
      <c r="J21" s="1">
        <f t="shared" si="7"/>
        <v>5.085975562666668E-3</v>
      </c>
      <c r="K21" s="1">
        <f t="shared" si="7"/>
        <v>2.341646571266667E-2</v>
      </c>
      <c r="L21" s="1">
        <f t="shared" si="7"/>
        <v>8.3497403266666659E-2</v>
      </c>
      <c r="M21" s="1">
        <f t="shared" si="7"/>
        <v>0.11872575648600001</v>
      </c>
      <c r="N21" s="1">
        <f t="shared" si="7"/>
        <v>0.183567184134</v>
      </c>
      <c r="O21" s="1">
        <f t="shared" si="7"/>
        <v>1.0010519706666668E-3</v>
      </c>
      <c r="P21" s="1">
        <f t="shared" si="7"/>
        <v>3.4037468826666672E-3</v>
      </c>
      <c r="Q21" s="1">
        <f t="shared" si="7"/>
        <v>2.0210136344000002E-2</v>
      </c>
      <c r="R21" s="1">
        <f t="shared" si="7"/>
        <v>8.0220584066666656E-2</v>
      </c>
      <c r="S21" s="1">
        <f t="shared" si="7"/>
        <v>0.11542521626666666</v>
      </c>
      <c r="T21" s="1">
        <f t="shared" si="7"/>
        <v>0.18023307680266668</v>
      </c>
      <c r="U21" s="1">
        <f t="shared" si="7"/>
        <v>1.2635142826666669E-3</v>
      </c>
      <c r="V21" s="1">
        <f t="shared" si="7"/>
        <v>4.0177870506666671E-3</v>
      </c>
      <c r="W21" s="1">
        <f t="shared" si="7"/>
        <v>2.0836148149999997E-2</v>
      </c>
      <c r="X21" s="1">
        <f t="shared" si="7"/>
        <v>8.0856145930666673E-2</v>
      </c>
      <c r="Y21" s="1">
        <f t="shared" si="7"/>
        <v>0.11606323217066665</v>
      </c>
      <c r="Z21" s="1">
        <f t="shared" si="7"/>
        <v>0.18087357840066667</v>
      </c>
    </row>
    <row r="22" spans="1:27" x14ac:dyDescent="0.25">
      <c r="A22" s="1">
        <v>1</v>
      </c>
      <c r="B22" s="1" t="s">
        <v>34</v>
      </c>
      <c r="C22" s="1">
        <f t="shared" ref="C22:Z22" si="8">0.261*(C9/1000)^1.21*(0.92*C7/1000)^2.01/1000</f>
        <v>1.2098156831941669E-2</v>
      </c>
      <c r="D22" s="1">
        <f t="shared" si="8"/>
        <v>2.1744654185206418E-2</v>
      </c>
      <c r="E22" s="1">
        <f t="shared" si="8"/>
        <v>2.2426464181862983E-2</v>
      </c>
      <c r="F22" s="1">
        <f t="shared" si="8"/>
        <v>2.3533957671026982E-2</v>
      </c>
      <c r="G22" s="1">
        <f t="shared" si="8"/>
        <v>2.4022939169780946E-2</v>
      </c>
      <c r="H22" s="1">
        <f t="shared" si="8"/>
        <v>2.4850460345445649E-2</v>
      </c>
      <c r="I22" s="1">
        <f t="shared" si="8"/>
        <v>2.4486769100240141E-2</v>
      </c>
      <c r="J22" s="1">
        <f t="shared" si="8"/>
        <v>4.9459179520598404E-2</v>
      </c>
      <c r="K22" s="1">
        <f t="shared" si="8"/>
        <v>8.9862421661923667E-2</v>
      </c>
      <c r="L22" s="1">
        <f t="shared" si="8"/>
        <v>9.200207152272076E-2</v>
      </c>
      <c r="M22" s="1">
        <f t="shared" si="8"/>
        <v>9.2751670719093085E-2</v>
      </c>
      <c r="N22" s="1">
        <f t="shared" si="8"/>
        <v>9.3846984305544542E-2</v>
      </c>
      <c r="O22" s="1">
        <f t="shared" si="8"/>
        <v>1.2061583754707141E-2</v>
      </c>
      <c r="P22" s="1">
        <f t="shared" si="8"/>
        <v>1.2224071697904716E-2</v>
      </c>
      <c r="Q22" s="1">
        <f t="shared" si="8"/>
        <v>1.2609362749194816E-2</v>
      </c>
      <c r="R22" s="1">
        <f t="shared" si="8"/>
        <v>1.3239496546713816E-2</v>
      </c>
      <c r="S22" s="1">
        <f t="shared" si="8"/>
        <v>1.3518926744386808E-2</v>
      </c>
      <c r="T22" s="1">
        <f t="shared" si="8"/>
        <v>1.3993166703173207E-2</v>
      </c>
      <c r="U22" s="1">
        <f t="shared" si="8"/>
        <v>2.7923695756025137E-2</v>
      </c>
      <c r="V22" s="1">
        <f t="shared" si="8"/>
        <v>4.9406363742553715E-2</v>
      </c>
      <c r="W22" s="1">
        <f t="shared" si="8"/>
        <v>5.0521252666446803E-2</v>
      </c>
      <c r="X22" s="1">
        <f t="shared" si="8"/>
        <v>5.173566033883583E-2</v>
      </c>
      <c r="Y22" s="1">
        <f t="shared" si="8"/>
        <v>5.216602150993558E-2</v>
      </c>
      <c r="Z22" s="1">
        <f t="shared" si="8"/>
        <v>5.2794399913917572E-2</v>
      </c>
    </row>
    <row r="23" spans="1:27" x14ac:dyDescent="0.25">
      <c r="B23" s="1" t="s">
        <v>35</v>
      </c>
      <c r="C23" s="1">
        <f t="shared" ref="C23:Z23" si="9">5/1000*C2^2*(1-C5/100)*C5/100</f>
        <v>1.2313339500000001E-5</v>
      </c>
      <c r="D23" s="1">
        <f t="shared" si="9"/>
        <v>4.8608888000000009E-5</v>
      </c>
      <c r="E23" s="1">
        <f t="shared" si="9"/>
        <v>3.0182780000000001E-4</v>
      </c>
      <c r="F23" s="1">
        <f t="shared" si="9"/>
        <v>1.1929688E-3</v>
      </c>
      <c r="G23" s="1">
        <f t="shared" si="9"/>
        <v>1.7080631999999998E-3</v>
      </c>
      <c r="H23" s="1">
        <f t="shared" si="9"/>
        <v>2.6409121874999995E-3</v>
      </c>
      <c r="I23" s="1">
        <f t="shared" si="9"/>
        <v>3.7135680000000003E-6</v>
      </c>
      <c r="J23" s="1">
        <f t="shared" si="9"/>
        <v>2.0293368000000004E-5</v>
      </c>
      <c r="K23" s="1">
        <f t="shared" si="9"/>
        <v>1.6294148749999997E-4</v>
      </c>
      <c r="L23" s="1">
        <f t="shared" si="9"/>
        <v>6.5832E-4</v>
      </c>
      <c r="M23" s="1">
        <f t="shared" si="9"/>
        <v>9.5095036800000004E-4</v>
      </c>
      <c r="N23" s="1">
        <f t="shared" si="9"/>
        <v>1.4928046875E-3</v>
      </c>
      <c r="O23" s="1">
        <f t="shared" si="9"/>
        <v>1.2183987500000001E-5</v>
      </c>
      <c r="P23" s="1">
        <f t="shared" si="9"/>
        <v>4.8608888000000009E-5</v>
      </c>
      <c r="Q23" s="1">
        <f t="shared" si="9"/>
        <v>3.0180468749999999E-4</v>
      </c>
      <c r="R23" s="1">
        <f t="shared" si="9"/>
        <v>1.1927550000000002E-3</v>
      </c>
      <c r="S23" s="1">
        <f t="shared" si="9"/>
        <v>1.7074111679999998E-3</v>
      </c>
      <c r="T23" s="1">
        <f t="shared" si="9"/>
        <v>2.6395200000000002E-3</v>
      </c>
      <c r="U23" s="1">
        <f t="shared" si="9"/>
        <v>5.0810480000000006E-6</v>
      </c>
      <c r="V23" s="1">
        <f t="shared" si="9"/>
        <v>2.5848750000000002E-5</v>
      </c>
      <c r="W23" s="1">
        <f t="shared" si="9"/>
        <v>1.6302795000000002E-4</v>
      </c>
      <c r="X23" s="1">
        <f t="shared" si="9"/>
        <v>6.5832E-4</v>
      </c>
      <c r="Y23" s="1">
        <f t="shared" si="9"/>
        <v>9.5095036800000004E-4</v>
      </c>
      <c r="Z23" s="1">
        <f t="shared" si="9"/>
        <v>1.4935751999999999E-3</v>
      </c>
    </row>
    <row r="24" spans="1:27" x14ac:dyDescent="0.25">
      <c r="A24" s="1">
        <v>1</v>
      </c>
      <c r="B24" s="1" t="s">
        <v>36</v>
      </c>
      <c r="C24" s="1">
        <f t="shared" ref="C24:Z24" si="10">25/1000*(C7/1000)^2/12</f>
        <v>1.4517800083333333E-4</v>
      </c>
      <c r="D24" s="1">
        <f t="shared" si="10"/>
        <v>2.6017602520833334E-4</v>
      </c>
      <c r="E24" s="1">
        <f t="shared" si="10"/>
        <v>2.6829270750000004E-4</v>
      </c>
      <c r="F24" s="1">
        <f t="shared" si="10"/>
        <v>2.8147438520833337E-4</v>
      </c>
      <c r="G24" s="1">
        <f t="shared" si="10"/>
        <v>2.8729338020833339E-4</v>
      </c>
      <c r="H24" s="1">
        <f t="shared" si="10"/>
        <v>2.971397408333334E-4</v>
      </c>
      <c r="I24" s="1">
        <f t="shared" si="10"/>
        <v>2.9281252083333326E-4</v>
      </c>
      <c r="J24" s="1">
        <f t="shared" si="10"/>
        <v>5.893673633333334E-4</v>
      </c>
      <c r="K24" s="1">
        <f t="shared" si="10"/>
        <v>1.0676455352083335E-3</v>
      </c>
      <c r="L24" s="1">
        <f t="shared" si="10"/>
        <v>1.0929385208333332E-3</v>
      </c>
      <c r="M24" s="1">
        <f t="shared" si="10"/>
        <v>1.101798901875E-3</v>
      </c>
      <c r="N24" s="1">
        <f t="shared" si="10"/>
        <v>1.1147450418749999E-3</v>
      </c>
      <c r="O24" s="1">
        <f t="shared" si="10"/>
        <v>6.2828740833333348E-5</v>
      </c>
      <c r="P24" s="1">
        <f t="shared" si="10"/>
        <v>6.3670900833333335E-5</v>
      </c>
      <c r="Q24" s="1">
        <f t="shared" si="10"/>
        <v>6.5667607500000005E-5</v>
      </c>
      <c r="R24" s="1">
        <f t="shared" si="10"/>
        <v>6.893252083333334E-5</v>
      </c>
      <c r="S24" s="1">
        <f t="shared" si="10"/>
        <v>7.0380083333333344E-5</v>
      </c>
      <c r="T24" s="1">
        <f t="shared" si="10"/>
        <v>7.2836500833333321E-5</v>
      </c>
      <c r="U24" s="1">
        <f t="shared" si="10"/>
        <v>1.4484821333333339E-4</v>
      </c>
      <c r="V24" s="1">
        <f t="shared" si="10"/>
        <v>2.555584533333333E-4</v>
      </c>
      <c r="W24" s="1">
        <f t="shared" si="10"/>
        <v>2.6129629687499995E-4</v>
      </c>
      <c r="X24" s="1">
        <f t="shared" si="10"/>
        <v>2.6754560333333333E-4</v>
      </c>
      <c r="Y24" s="1">
        <f t="shared" si="10"/>
        <v>2.6976005333333332E-4</v>
      </c>
      <c r="Z24" s="1">
        <f t="shared" si="10"/>
        <v>2.729932502083334E-4</v>
      </c>
    </row>
    <row r="25" spans="1:27" x14ac:dyDescent="0.25">
      <c r="B25" s="1" t="s">
        <v>37</v>
      </c>
      <c r="C25" s="1">
        <f t="shared" ref="C25:Z25" si="11">C8*116*10^(-6)</f>
        <v>6.96E-4</v>
      </c>
      <c r="D25" s="1">
        <f t="shared" si="11"/>
        <v>6.96E-4</v>
      </c>
      <c r="E25" s="1">
        <f t="shared" si="11"/>
        <v>6.96E-4</v>
      </c>
      <c r="F25" s="1">
        <f t="shared" si="11"/>
        <v>6.96E-4</v>
      </c>
      <c r="G25" s="1">
        <f t="shared" si="11"/>
        <v>6.96E-4</v>
      </c>
      <c r="H25" s="1">
        <f t="shared" si="11"/>
        <v>6.96E-4</v>
      </c>
      <c r="I25" s="1">
        <f t="shared" si="11"/>
        <v>2.784E-3</v>
      </c>
      <c r="J25" s="1">
        <f t="shared" si="11"/>
        <v>2.784E-3</v>
      </c>
      <c r="K25" s="1">
        <f t="shared" si="11"/>
        <v>2.784E-3</v>
      </c>
      <c r="L25" s="1">
        <f t="shared" si="11"/>
        <v>2.784E-3</v>
      </c>
      <c r="M25" s="1">
        <f t="shared" si="11"/>
        <v>2.784E-3</v>
      </c>
      <c r="N25" s="1">
        <f t="shared" si="11"/>
        <v>2.784E-3</v>
      </c>
      <c r="O25" s="1">
        <f t="shared" si="11"/>
        <v>6.96E-4</v>
      </c>
      <c r="P25" s="1">
        <f t="shared" si="11"/>
        <v>6.96E-4</v>
      </c>
      <c r="Q25" s="1">
        <f t="shared" si="11"/>
        <v>6.96E-4</v>
      </c>
      <c r="R25" s="1">
        <f t="shared" si="11"/>
        <v>6.96E-4</v>
      </c>
      <c r="S25" s="1">
        <f t="shared" si="11"/>
        <v>6.96E-4</v>
      </c>
      <c r="T25" s="1">
        <f t="shared" si="11"/>
        <v>6.96E-4</v>
      </c>
      <c r="U25" s="1">
        <f t="shared" si="11"/>
        <v>2.784E-3</v>
      </c>
      <c r="V25" s="1">
        <f t="shared" si="11"/>
        <v>2.784E-3</v>
      </c>
      <c r="W25" s="1">
        <f t="shared" si="11"/>
        <v>2.784E-3</v>
      </c>
      <c r="X25" s="1">
        <f t="shared" si="11"/>
        <v>2.784E-3</v>
      </c>
      <c r="Y25" s="1">
        <f t="shared" si="11"/>
        <v>2.784E-3</v>
      </c>
      <c r="Z25" s="1">
        <f t="shared" si="11"/>
        <v>2.784E-3</v>
      </c>
    </row>
    <row r="26" spans="1:27" x14ac:dyDescent="0.25">
      <c r="B26" s="1" t="s">
        <v>38</v>
      </c>
      <c r="C26" s="1">
        <f t="shared" ref="C26:Z26" si="12">SUM(C17:C25)</f>
        <v>4.214001187181507E-2</v>
      </c>
      <c r="D26" s="1">
        <f t="shared" si="12"/>
        <v>7.1965346569448516E-2</v>
      </c>
      <c r="E26" s="1">
        <f t="shared" si="12"/>
        <v>0.17208846487280857</v>
      </c>
      <c r="F26" s="1">
        <f t="shared" si="12"/>
        <v>0.42158886921890182</v>
      </c>
      <c r="G26" s="1">
        <f t="shared" si="12"/>
        <v>0.55004123262954363</v>
      </c>
      <c r="H26" s="1">
        <f t="shared" si="12"/>
        <v>0.77370177916899474</v>
      </c>
      <c r="I26" s="1">
        <f t="shared" si="12"/>
        <v>7.3680081867860139E-2</v>
      </c>
      <c r="J26" s="1">
        <f t="shared" si="12"/>
        <v>0.14521023461343202</v>
      </c>
      <c r="K26" s="1">
        <f t="shared" si="12"/>
        <v>0.34321254847152305</v>
      </c>
      <c r="L26" s="1">
        <f t="shared" si="12"/>
        <v>0.67439232185682085</v>
      </c>
      <c r="M26" s="1">
        <f t="shared" si="12"/>
        <v>0.82861719677281021</v>
      </c>
      <c r="N26" s="1">
        <f t="shared" si="12"/>
        <v>1.0832673390464056</v>
      </c>
      <c r="O26" s="1">
        <f t="shared" si="12"/>
        <v>4.1038895091960147E-2</v>
      </c>
      <c r="P26" s="1">
        <f t="shared" si="12"/>
        <v>6.5744026714937134E-2</v>
      </c>
      <c r="Q26" s="1">
        <f t="shared" si="12"/>
        <v>0.16616560940178982</v>
      </c>
      <c r="R26" s="1">
        <f t="shared" si="12"/>
        <v>0.41613903082326376</v>
      </c>
      <c r="S26" s="1">
        <f t="shared" si="12"/>
        <v>0.54477204649282684</v>
      </c>
      <c r="T26" s="1">
        <f t="shared" si="12"/>
        <v>0.76854183983761726</v>
      </c>
      <c r="U26" s="1">
        <f t="shared" si="12"/>
        <v>8.3277505039237934E-2</v>
      </c>
      <c r="V26" s="1">
        <f t="shared" si="12"/>
        <v>0.15234816117831373</v>
      </c>
      <c r="W26" s="1">
        <f t="shared" si="12"/>
        <v>0.32209482666396433</v>
      </c>
      <c r="X26" s="1">
        <f t="shared" si="12"/>
        <v>0.67021217909449982</v>
      </c>
      <c r="Y26" s="1">
        <f t="shared" si="12"/>
        <v>0.83126884395726985</v>
      </c>
      <c r="Z26" s="1">
        <f t="shared" si="12"/>
        <v>1.096226317665669</v>
      </c>
    </row>
    <row r="27" spans="1:27" x14ac:dyDescent="0.25">
      <c r="B27" s="1" t="s">
        <v>39</v>
      </c>
      <c r="C27" s="1">
        <f t="shared" ref="C27:Z27" si="13">$C$1*C2</f>
        <v>0.33</v>
      </c>
      <c r="D27" s="1">
        <f t="shared" si="13"/>
        <v>0.66</v>
      </c>
      <c r="E27" s="1">
        <f t="shared" si="13"/>
        <v>1.65</v>
      </c>
      <c r="F27" s="1">
        <f t="shared" si="13"/>
        <v>3.3</v>
      </c>
      <c r="G27" s="1">
        <f t="shared" si="13"/>
        <v>3.9599999999999995</v>
      </c>
      <c r="H27" s="1">
        <f t="shared" si="13"/>
        <v>4.9499999999999993</v>
      </c>
      <c r="I27" s="1">
        <f t="shared" si="13"/>
        <v>0.33</v>
      </c>
      <c r="J27" s="1">
        <f t="shared" si="13"/>
        <v>0.66</v>
      </c>
      <c r="K27" s="1">
        <f t="shared" si="13"/>
        <v>1.65</v>
      </c>
      <c r="L27" s="1">
        <f t="shared" si="13"/>
        <v>3.3</v>
      </c>
      <c r="M27" s="1">
        <f t="shared" si="13"/>
        <v>3.9599999999999995</v>
      </c>
      <c r="N27" s="1">
        <f t="shared" si="13"/>
        <v>4.9499999999999993</v>
      </c>
      <c r="O27" s="1">
        <f t="shared" si="13"/>
        <v>0.33</v>
      </c>
      <c r="P27" s="1">
        <f t="shared" si="13"/>
        <v>0.66</v>
      </c>
      <c r="Q27" s="1">
        <f t="shared" si="13"/>
        <v>1.65</v>
      </c>
      <c r="R27" s="1">
        <f t="shared" si="13"/>
        <v>3.3</v>
      </c>
      <c r="S27" s="1">
        <f t="shared" si="13"/>
        <v>3.9599999999999995</v>
      </c>
      <c r="T27" s="1">
        <f t="shared" si="13"/>
        <v>4.9499999999999993</v>
      </c>
      <c r="U27" s="1">
        <f t="shared" si="13"/>
        <v>0.33</v>
      </c>
      <c r="V27" s="1">
        <f t="shared" si="13"/>
        <v>0.66</v>
      </c>
      <c r="W27" s="1">
        <f t="shared" si="13"/>
        <v>1.65</v>
      </c>
      <c r="X27" s="1">
        <f t="shared" si="13"/>
        <v>3.3</v>
      </c>
      <c r="Y27" s="1">
        <f t="shared" si="13"/>
        <v>3.9599999999999995</v>
      </c>
      <c r="Z27" s="1">
        <f t="shared" si="13"/>
        <v>4.9499999999999993</v>
      </c>
    </row>
    <row r="28" spans="1:27" x14ac:dyDescent="0.25">
      <c r="B28" s="1" t="s">
        <v>40</v>
      </c>
      <c r="C28" s="5">
        <f t="shared" ref="C28:H28" si="14">C27/(C27+C26)</f>
        <v>0.88676301787637291</v>
      </c>
      <c r="D28" s="5">
        <f t="shared" si="14"/>
        <v>0.90168203056779483</v>
      </c>
      <c r="E28" s="5">
        <f t="shared" si="14"/>
        <v>0.90555427566201008</v>
      </c>
      <c r="F28" s="5">
        <f t="shared" si="14"/>
        <v>0.88671804327827686</v>
      </c>
      <c r="G28" s="5">
        <f t="shared" si="14"/>
        <v>0.87804075300907025</v>
      </c>
      <c r="H28" s="5">
        <f t="shared" si="14"/>
        <v>0.86482493165789531</v>
      </c>
      <c r="I28" s="5">
        <f t="shared" ref="I28:Z28" si="15">I27/(I27+I26)</f>
        <v>0.81747902565086572</v>
      </c>
      <c r="J28" s="5">
        <f t="shared" si="15"/>
        <v>0.81966171271637522</v>
      </c>
      <c r="K28" s="5">
        <f t="shared" si="15"/>
        <v>0.8278093579459388</v>
      </c>
      <c r="L28" s="5">
        <f t="shared" si="15"/>
        <v>0.83031561374853213</v>
      </c>
      <c r="M28" s="5">
        <f t="shared" si="15"/>
        <v>0.82696106981964645</v>
      </c>
      <c r="N28" s="5">
        <f t="shared" si="15"/>
        <v>0.82045096327231171</v>
      </c>
      <c r="O28" s="5">
        <f t="shared" si="15"/>
        <v>0.889394627800978</v>
      </c>
      <c r="P28" s="5">
        <f t="shared" si="15"/>
        <v>0.90941154967196092</v>
      </c>
      <c r="Q28" s="5">
        <f t="shared" si="15"/>
        <v>0.90850745739177297</v>
      </c>
      <c r="R28" s="5">
        <f t="shared" si="15"/>
        <v>0.88801844404323227</v>
      </c>
      <c r="S28" s="5">
        <f t="shared" si="15"/>
        <v>0.8790677883652388</v>
      </c>
      <c r="T28" s="5">
        <f t="shared" si="15"/>
        <v>0.86560527817010069</v>
      </c>
      <c r="U28" s="5">
        <f t="shared" si="15"/>
        <v>0.79849494825194689</v>
      </c>
      <c r="V28" s="5">
        <f t="shared" si="15"/>
        <v>0.81245952356520112</v>
      </c>
      <c r="W28" s="5">
        <f t="shared" si="15"/>
        <v>0.83667376319381837</v>
      </c>
      <c r="X28" s="5">
        <f t="shared" si="15"/>
        <v>0.8311898334745027</v>
      </c>
      <c r="Y28" s="5">
        <f t="shared" si="15"/>
        <v>0.82650340211953188</v>
      </c>
      <c r="Z28" s="5">
        <f t="shared" si="15"/>
        <v>0.81869247691527014</v>
      </c>
    </row>
    <row r="29" spans="1:27" x14ac:dyDescent="0.25">
      <c r="B29" s="1" t="s">
        <v>49</v>
      </c>
      <c r="C29" s="5">
        <f t="shared" ref="C29:Z29" si="16">ABS(C28-C3)/C28</f>
        <v>6.4989380028210152E-3</v>
      </c>
      <c r="D29" s="5">
        <f t="shared" si="16"/>
        <v>1.698821636997621E-2</v>
      </c>
      <c r="E29" s="5">
        <f t="shared" si="16"/>
        <v>2.8206764968811355E-3</v>
      </c>
      <c r="F29" s="5">
        <f t="shared" si="16"/>
        <v>1.7726089366768529E-2</v>
      </c>
      <c r="G29" s="5">
        <f t="shared" si="16"/>
        <v>2.2824399596932197E-2</v>
      </c>
      <c r="H29" s="5">
        <f t="shared" si="16"/>
        <v>3.2174062795060736E-2</v>
      </c>
      <c r="I29" s="5">
        <f t="shared" si="16"/>
        <v>4.3400533270707191E-2</v>
      </c>
      <c r="J29" s="5">
        <f t="shared" si="16"/>
        <v>4.4673462961204898E-3</v>
      </c>
      <c r="K29" s="5">
        <f t="shared" si="16"/>
        <v>1.3518380707641268E-2</v>
      </c>
      <c r="L29" s="5">
        <f t="shared" si="16"/>
        <v>2.7888356068340508E-3</v>
      </c>
      <c r="M29" s="5">
        <f t="shared" si="16"/>
        <v>5.9991576395831553E-3</v>
      </c>
      <c r="N29" s="5">
        <f t="shared" si="16"/>
        <v>9.0815461323783594E-3</v>
      </c>
      <c r="O29" s="5">
        <f t="shared" si="16"/>
        <v>1.0562946421439656E-2</v>
      </c>
      <c r="P29" s="5">
        <f t="shared" si="16"/>
        <v>1.474750312638845E-2</v>
      </c>
      <c r="Q29" s="5">
        <f t="shared" si="16"/>
        <v>2.147198378291441E-2</v>
      </c>
      <c r="R29" s="5">
        <f t="shared" si="16"/>
        <v>3.267774924933816E-2</v>
      </c>
      <c r="S29" s="5">
        <f t="shared" si="16"/>
        <v>3.8754449675141772E-2</v>
      </c>
      <c r="T29" s="5">
        <f t="shared" si="16"/>
        <v>4.8064954338142035E-2</v>
      </c>
      <c r="U29" s="5">
        <f t="shared" si="16"/>
        <v>0.12460310296234142</v>
      </c>
      <c r="V29" s="5">
        <f t="shared" si="16"/>
        <v>5.5952970267020216E-2</v>
      </c>
      <c r="W29" s="5">
        <f t="shared" si="16"/>
        <v>4.3832811314441465E-2</v>
      </c>
      <c r="X29" s="5">
        <f t="shared" si="16"/>
        <v>4.2336698618417649E-2</v>
      </c>
      <c r="Y29" s="5">
        <f t="shared" si="16"/>
        <v>4.2956147583282818E-2</v>
      </c>
      <c r="Z29" s="5">
        <f t="shared" si="16"/>
        <v>4.3596927932885089E-2</v>
      </c>
      <c r="AA29" s="5">
        <f>AVERAGE(C29:Z29)</f>
        <v>2.9076934481394062E-2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FC80B-162E-4BD3-B1AC-A62D9B9D29CC}">
  <dimension ref="A2:XEW70"/>
  <sheetViews>
    <sheetView tabSelected="1" topLeftCell="C1" workbookViewId="0">
      <selection activeCell="K2" sqref="K2:L2"/>
    </sheetView>
  </sheetViews>
  <sheetFormatPr defaultRowHeight="13.8" x14ac:dyDescent="0.25"/>
  <cols>
    <col min="13" max="13" width="8.109375" customWidth="1"/>
    <col min="14" max="14" width="9" bestFit="1" customWidth="1"/>
    <col min="15" max="18" width="9.5546875" bestFit="1" customWidth="1"/>
  </cols>
  <sheetData>
    <row r="2" spans="2:19" x14ac:dyDescent="0.25">
      <c r="D2" t="s">
        <v>87</v>
      </c>
      <c r="K2" s="15" t="s">
        <v>12</v>
      </c>
      <c r="L2" s="15"/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s="8">
        <f>AVERAGE(M5:R5,M8:R8)</f>
        <v>4.3296520439312758E-2</v>
      </c>
    </row>
    <row r="3" spans="2:19" ht="14.4" customHeight="1" x14ac:dyDescent="0.25">
      <c r="D3" t="s">
        <v>88</v>
      </c>
      <c r="K3" s="15" t="s">
        <v>8</v>
      </c>
      <c r="L3" t="s">
        <v>9</v>
      </c>
      <c r="M3" s="8">
        <v>0.88</v>
      </c>
      <c r="N3" s="8">
        <v>0.89599999999999991</v>
      </c>
      <c r="O3" s="8">
        <v>0.88900000000000001</v>
      </c>
      <c r="P3" s="8">
        <v>0.8590000000000001</v>
      </c>
      <c r="Q3" s="8">
        <v>0.84499999999999997</v>
      </c>
      <c r="R3" s="8">
        <v>0.82400000000000007</v>
      </c>
      <c r="S3">
        <f>STDEV(M5:R5,M8:R8)</f>
        <v>2.9063146573112229E-2</v>
      </c>
    </row>
    <row r="4" spans="2:19" x14ac:dyDescent="0.25">
      <c r="D4" t="s">
        <v>89</v>
      </c>
      <c r="K4" s="15"/>
      <c r="L4" t="s">
        <v>70</v>
      </c>
      <c r="M4" s="8">
        <v>0.889394627800978</v>
      </c>
      <c r="N4" s="8">
        <v>0.90941154967196092</v>
      </c>
      <c r="O4" s="8">
        <v>0.90850745739177297</v>
      </c>
      <c r="P4" s="8">
        <v>0.88801844404323227</v>
      </c>
      <c r="Q4" s="8">
        <v>0.8790677883652388</v>
      </c>
      <c r="R4" s="8">
        <v>0.86560527817010069</v>
      </c>
    </row>
    <row r="5" spans="2:19" x14ac:dyDescent="0.25">
      <c r="D5" t="s">
        <v>91</v>
      </c>
      <c r="K5" s="15"/>
      <c r="L5" t="s">
        <v>85</v>
      </c>
      <c r="M5" s="8">
        <f t="shared" ref="M5:R5" si="0">ABS(M4-M3)/M4</f>
        <v>1.0562946421439656E-2</v>
      </c>
      <c r="N5" s="8">
        <f t="shared" si="0"/>
        <v>1.474750312638845E-2</v>
      </c>
      <c r="O5" s="8">
        <f t="shared" si="0"/>
        <v>2.147198378291441E-2</v>
      </c>
      <c r="P5" s="8">
        <f t="shared" si="0"/>
        <v>3.267774924933816E-2</v>
      </c>
      <c r="Q5" s="8">
        <f t="shared" si="0"/>
        <v>3.8754449675141772E-2</v>
      </c>
      <c r="R5" s="8">
        <f t="shared" si="0"/>
        <v>4.8064954338142035E-2</v>
      </c>
    </row>
    <row r="6" spans="2:19" x14ac:dyDescent="0.25">
      <c r="D6" s="1" t="s">
        <v>90</v>
      </c>
      <c r="K6" s="15" t="s">
        <v>55</v>
      </c>
      <c r="L6" t="s">
        <v>9</v>
      </c>
      <c r="M6" s="8">
        <v>0.69900000000000007</v>
      </c>
      <c r="N6" s="8">
        <v>0.76700000000000002</v>
      </c>
      <c r="O6" s="8">
        <v>0.8</v>
      </c>
      <c r="P6" s="8">
        <v>0.79599999999999993</v>
      </c>
      <c r="Q6" s="8">
        <v>0.79099999999999993</v>
      </c>
      <c r="R6" s="8">
        <v>0.78299999999999992</v>
      </c>
    </row>
    <row r="7" spans="2:19" x14ac:dyDescent="0.25">
      <c r="K7" s="15"/>
      <c r="L7" t="s">
        <v>10</v>
      </c>
      <c r="M7" s="8">
        <v>0.79849494825194689</v>
      </c>
      <c r="N7" s="8">
        <v>0.81245952356520112</v>
      </c>
      <c r="O7" s="8">
        <v>0.83667376319381837</v>
      </c>
      <c r="P7" s="8">
        <v>0.8311898334745027</v>
      </c>
      <c r="Q7" s="8">
        <v>0.82650340211953188</v>
      </c>
      <c r="R7" s="8">
        <v>0.81869247691527014</v>
      </c>
    </row>
    <row r="8" spans="2:19" x14ac:dyDescent="0.25">
      <c r="K8" s="15"/>
      <c r="L8" t="s">
        <v>85</v>
      </c>
      <c r="M8" s="8">
        <f t="shared" ref="M8:R8" si="1">ABS(M7-M6)/M7</f>
        <v>0.12460310296234142</v>
      </c>
      <c r="N8" s="8">
        <f t="shared" si="1"/>
        <v>5.5952970267020216E-2</v>
      </c>
      <c r="O8" s="8">
        <f t="shared" si="1"/>
        <v>4.3832811314441465E-2</v>
      </c>
      <c r="P8" s="8">
        <f t="shared" si="1"/>
        <v>4.2336698618417649E-2</v>
      </c>
      <c r="Q8" s="8">
        <f t="shared" si="1"/>
        <v>4.2956147583282818E-2</v>
      </c>
      <c r="R8" s="8">
        <f t="shared" si="1"/>
        <v>4.3596927932885089E-2</v>
      </c>
    </row>
    <row r="10" spans="2:19" x14ac:dyDescent="0.25">
      <c r="B10" s="15" t="s">
        <v>84</v>
      </c>
      <c r="C10" s="15"/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K10" t="s">
        <v>86</v>
      </c>
      <c r="L10" t="s">
        <v>56</v>
      </c>
      <c r="M10" t="s">
        <v>2</v>
      </c>
      <c r="N10" t="s">
        <v>3</v>
      </c>
      <c r="O10" t="s">
        <v>4</v>
      </c>
      <c r="P10" t="s">
        <v>5</v>
      </c>
      <c r="Q10" t="s">
        <v>6</v>
      </c>
      <c r="R10" t="s">
        <v>7</v>
      </c>
    </row>
    <row r="11" spans="2:19" x14ac:dyDescent="0.25">
      <c r="B11" s="15" t="s">
        <v>8</v>
      </c>
      <c r="C11" t="s">
        <v>9</v>
      </c>
      <c r="D11" s="8">
        <v>0.88099999999999989</v>
      </c>
      <c r="E11" s="8">
        <v>0.91700000000000004</v>
      </c>
      <c r="F11" s="8">
        <v>0.90300000000000002</v>
      </c>
      <c r="G11" s="8">
        <v>0.871</v>
      </c>
      <c r="H11" s="8">
        <v>0.85799999999999998</v>
      </c>
      <c r="I11" s="8">
        <v>0.83700000000000008</v>
      </c>
      <c r="K11" s="15" t="s">
        <v>71</v>
      </c>
      <c r="L11" t="s">
        <v>57</v>
      </c>
      <c r="M11" s="1">
        <v>88</v>
      </c>
      <c r="N11" s="1">
        <v>89.6</v>
      </c>
      <c r="O11" s="1">
        <v>88.9</v>
      </c>
      <c r="P11" s="1">
        <v>85.9</v>
      </c>
      <c r="Q11" s="1">
        <v>84.5</v>
      </c>
      <c r="R11" s="1">
        <v>82.4</v>
      </c>
    </row>
    <row r="12" spans="2:19" x14ac:dyDescent="0.25">
      <c r="B12" s="15"/>
      <c r="C12" t="s">
        <v>70</v>
      </c>
      <c r="D12" s="8">
        <v>0.88676301787637291</v>
      </c>
      <c r="E12" s="8">
        <v>0.90168203056779483</v>
      </c>
      <c r="F12" s="8">
        <v>0.90555427566201008</v>
      </c>
      <c r="G12" s="8">
        <v>0.88671804327827686</v>
      </c>
      <c r="H12" s="8">
        <v>0.87804075300907025</v>
      </c>
      <c r="I12" s="8">
        <v>0.86482493165789531</v>
      </c>
      <c r="K12" s="15"/>
      <c r="L12" t="s">
        <v>58</v>
      </c>
      <c r="M12" s="2">
        <v>57.95</v>
      </c>
      <c r="N12" s="2">
        <v>58.34</v>
      </c>
      <c r="O12" s="2">
        <v>59.25</v>
      </c>
      <c r="P12" s="2">
        <v>60.7</v>
      </c>
      <c r="Q12" s="2">
        <v>61.34</v>
      </c>
      <c r="R12" s="2">
        <v>62.4</v>
      </c>
    </row>
    <row r="13" spans="2:19" x14ac:dyDescent="0.25">
      <c r="B13" s="15" t="s">
        <v>55</v>
      </c>
      <c r="C13" t="s">
        <v>9</v>
      </c>
      <c r="D13" s="8">
        <v>0.78200000000000003</v>
      </c>
      <c r="E13" s="8">
        <v>0.81599999999999995</v>
      </c>
      <c r="F13" s="8">
        <v>0.83900000000000008</v>
      </c>
      <c r="G13" s="8">
        <v>0.82799999999999996</v>
      </c>
      <c r="H13" s="8">
        <v>0.82200000000000006</v>
      </c>
      <c r="I13" s="8">
        <v>0.81299999999999994</v>
      </c>
      <c r="K13" s="15"/>
      <c r="L13" t="s">
        <v>42</v>
      </c>
      <c r="M13" s="2">
        <v>62.52</v>
      </c>
      <c r="N13" s="2">
        <v>122.71</v>
      </c>
      <c r="O13" s="2">
        <v>309.27</v>
      </c>
      <c r="P13" s="2">
        <v>640.41999999999996</v>
      </c>
      <c r="Q13" s="2">
        <v>780.76</v>
      </c>
      <c r="R13" s="2">
        <v>1000</v>
      </c>
    </row>
    <row r="14" spans="2:19" x14ac:dyDescent="0.25">
      <c r="B14" s="15"/>
      <c r="C14" t="s">
        <v>10</v>
      </c>
      <c r="D14" s="8">
        <v>0.81747902565086572</v>
      </c>
      <c r="E14" s="8">
        <v>0.81966171271637522</v>
      </c>
      <c r="F14" s="8">
        <v>0.8278093579459388</v>
      </c>
      <c r="G14" s="8">
        <v>0.83031561374853213</v>
      </c>
      <c r="H14" s="8">
        <v>0.82696106981964645</v>
      </c>
      <c r="I14" s="8">
        <v>0.82045096327231171</v>
      </c>
      <c r="K14" s="15"/>
      <c r="L14" t="s">
        <v>54</v>
      </c>
      <c r="M14" s="2">
        <v>173.66</v>
      </c>
      <c r="N14" s="2">
        <v>174.82</v>
      </c>
      <c r="O14" s="2">
        <v>177.54</v>
      </c>
      <c r="P14" s="2">
        <v>181.9</v>
      </c>
      <c r="Q14" s="2">
        <v>183.8</v>
      </c>
      <c r="R14" s="2">
        <v>186.98</v>
      </c>
    </row>
    <row r="15" spans="2:19" x14ac:dyDescent="0.25">
      <c r="K15" s="15"/>
      <c r="L15" s="1" t="s">
        <v>92</v>
      </c>
      <c r="M15" s="1">
        <v>16.45</v>
      </c>
      <c r="N15" s="1">
        <v>34.94</v>
      </c>
      <c r="O15" s="1">
        <v>94.09</v>
      </c>
      <c r="P15" s="1">
        <v>197.66</v>
      </c>
      <c r="Q15" s="1">
        <v>239.65</v>
      </c>
      <c r="R15" s="1">
        <v>302.11</v>
      </c>
    </row>
    <row r="16" spans="2:19" x14ac:dyDescent="0.25">
      <c r="K16" s="15" t="s">
        <v>11</v>
      </c>
      <c r="L16" t="s">
        <v>57</v>
      </c>
      <c r="M16" s="1">
        <v>69.900000000000006</v>
      </c>
      <c r="N16" s="1">
        <v>76.7</v>
      </c>
      <c r="O16" s="1">
        <v>80</v>
      </c>
      <c r="P16" s="1">
        <v>79.599999999999994</v>
      </c>
      <c r="Q16" s="1">
        <v>79.099999999999994</v>
      </c>
      <c r="R16" s="1">
        <v>78.3</v>
      </c>
    </row>
    <row r="17" spans="1:1017 1025:2041 2049:3065 3073:4089 4097:5113 5121:6137 6145:7161 7169:8185 8193:9209 9217:10233 10241:11257 11265:12281 12289:13305 13313:14329 14337:15353 15361:16377" x14ac:dyDescent="0.25">
      <c r="A17" s="16"/>
      <c r="K17" s="15"/>
      <c r="L17" t="s">
        <v>58</v>
      </c>
      <c r="M17" s="2">
        <v>11.48</v>
      </c>
      <c r="N17" s="2">
        <v>15.25</v>
      </c>
      <c r="O17" s="2">
        <v>15.42</v>
      </c>
      <c r="P17" s="2">
        <v>15.6</v>
      </c>
      <c r="Q17" s="2">
        <v>15.66</v>
      </c>
      <c r="R17" s="2">
        <v>15.76</v>
      </c>
      <c r="Y17" s="16"/>
      <c r="AG17" s="16"/>
      <c r="AO17" s="16"/>
      <c r="AW17" s="16"/>
      <c r="BE17" s="16"/>
      <c r="BM17" s="16"/>
      <c r="BU17" s="16"/>
      <c r="CC17" s="16"/>
      <c r="CK17" s="16"/>
      <c r="CS17" s="16"/>
      <c r="DA17" s="16"/>
      <c r="DI17" s="16"/>
      <c r="DQ17" s="16"/>
      <c r="DY17" s="16"/>
      <c r="EG17" s="16"/>
      <c r="EO17" s="16"/>
      <c r="EW17" s="16"/>
      <c r="FE17" s="16"/>
      <c r="FM17" s="16"/>
      <c r="FU17" s="16"/>
      <c r="GC17" s="16"/>
      <c r="GK17" s="16"/>
      <c r="GS17" s="16"/>
      <c r="HA17" s="16"/>
      <c r="HI17" s="16"/>
      <c r="HQ17" s="16"/>
      <c r="HY17" s="16"/>
      <c r="IG17" s="16"/>
      <c r="IO17" s="16"/>
      <c r="IW17" s="16"/>
      <c r="JE17" s="16"/>
      <c r="JM17" s="16"/>
      <c r="JU17" s="16"/>
      <c r="KC17" s="16"/>
      <c r="KK17" s="16"/>
      <c r="KS17" s="16"/>
      <c r="LA17" s="16"/>
      <c r="LI17" s="16"/>
      <c r="LQ17" s="16"/>
      <c r="LY17" s="16"/>
      <c r="MG17" s="16"/>
      <c r="MO17" s="16"/>
      <c r="MW17" s="16"/>
      <c r="NE17" s="16"/>
      <c r="NM17" s="16"/>
      <c r="NU17" s="16"/>
      <c r="OC17" s="16"/>
      <c r="OK17" s="16"/>
      <c r="OS17" s="16"/>
      <c r="PA17" s="16"/>
      <c r="PI17" s="16"/>
      <c r="PQ17" s="16"/>
      <c r="PY17" s="16"/>
      <c r="QG17" s="16"/>
      <c r="QO17" s="16"/>
      <c r="QW17" s="16"/>
      <c r="RE17" s="16"/>
      <c r="RM17" s="16"/>
      <c r="RU17" s="16"/>
      <c r="SC17" s="16"/>
      <c r="SK17" s="16"/>
      <c r="SS17" s="16"/>
      <c r="TA17" s="16"/>
      <c r="TI17" s="16"/>
      <c r="TQ17" s="16"/>
      <c r="TY17" s="16"/>
      <c r="UG17" s="16"/>
      <c r="UO17" s="16"/>
      <c r="UW17" s="16"/>
      <c r="VE17" s="16"/>
      <c r="VM17" s="16"/>
      <c r="VU17" s="16"/>
      <c r="WC17" s="16"/>
      <c r="WK17" s="16"/>
      <c r="WS17" s="16"/>
      <c r="XA17" s="16"/>
      <c r="XI17" s="16"/>
      <c r="XQ17" s="16"/>
      <c r="XY17" s="16"/>
      <c r="YG17" s="16"/>
      <c r="YO17" s="16"/>
      <c r="YW17" s="16"/>
      <c r="ZE17" s="16"/>
      <c r="ZM17" s="16"/>
      <c r="ZU17" s="16"/>
      <c r="AAC17" s="16"/>
      <c r="AAK17" s="16"/>
      <c r="AAS17" s="16"/>
      <c r="ABA17" s="16"/>
      <c r="ABI17" s="16"/>
      <c r="ABQ17" s="16"/>
      <c r="ABY17" s="16"/>
      <c r="ACG17" s="16"/>
      <c r="ACO17" s="16"/>
      <c r="ACW17" s="16"/>
      <c r="ADE17" s="16"/>
      <c r="ADM17" s="16"/>
      <c r="ADU17" s="16"/>
      <c r="AEC17" s="16"/>
      <c r="AEK17" s="16"/>
      <c r="AES17" s="16"/>
      <c r="AFA17" s="16"/>
      <c r="AFI17" s="16"/>
      <c r="AFQ17" s="16"/>
      <c r="AFY17" s="16"/>
      <c r="AGG17" s="16"/>
      <c r="AGO17" s="16"/>
      <c r="AGW17" s="16"/>
      <c r="AHE17" s="16"/>
      <c r="AHM17" s="16"/>
      <c r="AHU17" s="16"/>
      <c r="AIC17" s="16"/>
      <c r="AIK17" s="16"/>
      <c r="AIS17" s="16"/>
      <c r="AJA17" s="16"/>
      <c r="AJI17" s="16"/>
      <c r="AJQ17" s="16"/>
      <c r="AJY17" s="16"/>
      <c r="AKG17" s="16"/>
      <c r="AKO17" s="16"/>
      <c r="AKW17" s="16"/>
      <c r="ALE17" s="16"/>
      <c r="ALM17" s="16"/>
      <c r="ALU17" s="16"/>
      <c r="AMC17" s="16"/>
      <c r="AMK17" s="16"/>
      <c r="AMS17" s="16"/>
      <c r="ANA17" s="16"/>
      <c r="ANI17" s="16"/>
      <c r="ANQ17" s="16"/>
      <c r="ANY17" s="16"/>
      <c r="AOG17" s="16"/>
      <c r="AOO17" s="16"/>
      <c r="AOW17" s="16"/>
      <c r="APE17" s="16"/>
      <c r="APM17" s="16"/>
      <c r="APU17" s="16"/>
      <c r="AQC17" s="16"/>
      <c r="AQK17" s="16"/>
      <c r="AQS17" s="16"/>
      <c r="ARA17" s="16"/>
      <c r="ARI17" s="16"/>
      <c r="ARQ17" s="16"/>
      <c r="ARY17" s="16"/>
      <c r="ASG17" s="16"/>
      <c r="ASO17" s="16"/>
      <c r="ASW17" s="16"/>
      <c r="ATE17" s="16"/>
      <c r="ATM17" s="16"/>
      <c r="ATU17" s="16"/>
      <c r="AUC17" s="16"/>
      <c r="AUK17" s="16"/>
      <c r="AUS17" s="16"/>
      <c r="AVA17" s="16"/>
      <c r="AVI17" s="16"/>
      <c r="AVQ17" s="16"/>
      <c r="AVY17" s="16"/>
      <c r="AWG17" s="16"/>
      <c r="AWO17" s="16"/>
      <c r="AWW17" s="16"/>
      <c r="AXE17" s="16"/>
      <c r="AXM17" s="16"/>
      <c r="AXU17" s="16"/>
      <c r="AYC17" s="16"/>
      <c r="AYK17" s="16"/>
      <c r="AYS17" s="16"/>
      <c r="AZA17" s="16"/>
      <c r="AZI17" s="16"/>
      <c r="AZQ17" s="16"/>
      <c r="AZY17" s="16"/>
      <c r="BAG17" s="16"/>
      <c r="BAO17" s="16"/>
      <c r="BAW17" s="16"/>
      <c r="BBE17" s="16"/>
      <c r="BBM17" s="16"/>
      <c r="BBU17" s="16"/>
      <c r="BCC17" s="16"/>
      <c r="BCK17" s="16"/>
      <c r="BCS17" s="16"/>
      <c r="BDA17" s="16"/>
      <c r="BDI17" s="16"/>
      <c r="BDQ17" s="16"/>
      <c r="BDY17" s="16"/>
      <c r="BEG17" s="16"/>
      <c r="BEO17" s="16"/>
      <c r="BEW17" s="16"/>
      <c r="BFE17" s="16"/>
      <c r="BFM17" s="16"/>
      <c r="BFU17" s="16"/>
      <c r="BGC17" s="16"/>
      <c r="BGK17" s="16"/>
      <c r="BGS17" s="16"/>
      <c r="BHA17" s="16"/>
      <c r="BHI17" s="16"/>
      <c r="BHQ17" s="16"/>
      <c r="BHY17" s="16"/>
      <c r="BIG17" s="16"/>
      <c r="BIO17" s="16"/>
      <c r="BIW17" s="16"/>
      <c r="BJE17" s="16"/>
      <c r="BJM17" s="16"/>
      <c r="BJU17" s="16"/>
      <c r="BKC17" s="16"/>
      <c r="BKK17" s="16"/>
      <c r="BKS17" s="16"/>
      <c r="BLA17" s="16"/>
      <c r="BLI17" s="16"/>
      <c r="BLQ17" s="16"/>
      <c r="BLY17" s="16"/>
      <c r="BMG17" s="16"/>
      <c r="BMO17" s="16"/>
      <c r="BMW17" s="16"/>
      <c r="BNE17" s="16"/>
      <c r="BNM17" s="16"/>
      <c r="BNU17" s="16"/>
      <c r="BOC17" s="16"/>
      <c r="BOK17" s="16"/>
      <c r="BOS17" s="16"/>
      <c r="BPA17" s="16"/>
      <c r="BPI17" s="16"/>
      <c r="BPQ17" s="16"/>
      <c r="BPY17" s="16"/>
      <c r="BQG17" s="16"/>
      <c r="BQO17" s="16"/>
      <c r="BQW17" s="16"/>
      <c r="BRE17" s="16"/>
      <c r="BRM17" s="16"/>
      <c r="BRU17" s="16"/>
      <c r="BSC17" s="16"/>
      <c r="BSK17" s="16"/>
      <c r="BSS17" s="16"/>
      <c r="BTA17" s="16"/>
      <c r="BTI17" s="16"/>
      <c r="BTQ17" s="16"/>
      <c r="BTY17" s="16"/>
      <c r="BUG17" s="16"/>
      <c r="BUO17" s="16"/>
      <c r="BUW17" s="16"/>
      <c r="BVE17" s="16"/>
      <c r="BVM17" s="16"/>
      <c r="BVU17" s="16"/>
      <c r="BWC17" s="16"/>
      <c r="BWK17" s="16"/>
      <c r="BWS17" s="16"/>
      <c r="BXA17" s="16"/>
      <c r="BXI17" s="16"/>
      <c r="BXQ17" s="16"/>
      <c r="BXY17" s="16"/>
      <c r="BYG17" s="16"/>
      <c r="BYO17" s="16"/>
      <c r="BYW17" s="16"/>
      <c r="BZE17" s="16"/>
      <c r="BZM17" s="16"/>
      <c r="BZU17" s="16"/>
      <c r="CAC17" s="16"/>
      <c r="CAK17" s="16"/>
      <c r="CAS17" s="16"/>
      <c r="CBA17" s="16"/>
      <c r="CBI17" s="16"/>
      <c r="CBQ17" s="16"/>
      <c r="CBY17" s="16"/>
      <c r="CCG17" s="16"/>
      <c r="CCO17" s="16"/>
      <c r="CCW17" s="16"/>
      <c r="CDE17" s="16"/>
      <c r="CDM17" s="16"/>
      <c r="CDU17" s="16"/>
      <c r="CEC17" s="16"/>
      <c r="CEK17" s="16"/>
      <c r="CES17" s="16"/>
      <c r="CFA17" s="16"/>
      <c r="CFI17" s="16"/>
      <c r="CFQ17" s="16"/>
      <c r="CFY17" s="16"/>
      <c r="CGG17" s="16"/>
      <c r="CGO17" s="16"/>
      <c r="CGW17" s="16"/>
      <c r="CHE17" s="16"/>
      <c r="CHM17" s="16"/>
      <c r="CHU17" s="16"/>
      <c r="CIC17" s="16"/>
      <c r="CIK17" s="16"/>
      <c r="CIS17" s="16"/>
      <c r="CJA17" s="16"/>
      <c r="CJI17" s="16"/>
      <c r="CJQ17" s="16"/>
      <c r="CJY17" s="16"/>
      <c r="CKG17" s="16"/>
      <c r="CKO17" s="16"/>
      <c r="CKW17" s="16"/>
      <c r="CLE17" s="16"/>
      <c r="CLM17" s="16"/>
      <c r="CLU17" s="16"/>
      <c r="CMC17" s="16"/>
      <c r="CMK17" s="16"/>
      <c r="CMS17" s="16"/>
      <c r="CNA17" s="16"/>
      <c r="CNI17" s="16"/>
      <c r="CNQ17" s="16"/>
      <c r="CNY17" s="16"/>
      <c r="COG17" s="16"/>
      <c r="COO17" s="16"/>
      <c r="COW17" s="16"/>
      <c r="CPE17" s="16"/>
      <c r="CPM17" s="16"/>
      <c r="CPU17" s="16"/>
      <c r="CQC17" s="16"/>
      <c r="CQK17" s="16"/>
      <c r="CQS17" s="16"/>
      <c r="CRA17" s="16"/>
      <c r="CRI17" s="16"/>
      <c r="CRQ17" s="16"/>
      <c r="CRY17" s="16"/>
      <c r="CSG17" s="16"/>
      <c r="CSO17" s="16"/>
      <c r="CSW17" s="16"/>
      <c r="CTE17" s="16"/>
      <c r="CTM17" s="16"/>
      <c r="CTU17" s="16"/>
      <c r="CUC17" s="16"/>
      <c r="CUK17" s="16"/>
      <c r="CUS17" s="16"/>
      <c r="CVA17" s="16"/>
      <c r="CVI17" s="16"/>
      <c r="CVQ17" s="16"/>
      <c r="CVY17" s="16"/>
      <c r="CWG17" s="16"/>
      <c r="CWO17" s="16"/>
      <c r="CWW17" s="16"/>
      <c r="CXE17" s="16"/>
      <c r="CXM17" s="16"/>
      <c r="CXU17" s="16"/>
      <c r="CYC17" s="16"/>
      <c r="CYK17" s="16"/>
      <c r="CYS17" s="16"/>
      <c r="CZA17" s="16"/>
      <c r="CZI17" s="16"/>
      <c r="CZQ17" s="16"/>
      <c r="CZY17" s="16"/>
      <c r="DAG17" s="16"/>
      <c r="DAO17" s="16"/>
      <c r="DAW17" s="16"/>
      <c r="DBE17" s="16"/>
      <c r="DBM17" s="16"/>
      <c r="DBU17" s="16"/>
      <c r="DCC17" s="16"/>
      <c r="DCK17" s="16"/>
      <c r="DCS17" s="16"/>
      <c r="DDA17" s="16"/>
      <c r="DDI17" s="16"/>
      <c r="DDQ17" s="16"/>
      <c r="DDY17" s="16"/>
      <c r="DEG17" s="16"/>
      <c r="DEO17" s="16"/>
      <c r="DEW17" s="16"/>
      <c r="DFE17" s="16"/>
      <c r="DFM17" s="16"/>
      <c r="DFU17" s="16"/>
      <c r="DGC17" s="16"/>
      <c r="DGK17" s="16"/>
      <c r="DGS17" s="16"/>
      <c r="DHA17" s="16"/>
      <c r="DHI17" s="16"/>
      <c r="DHQ17" s="16"/>
      <c r="DHY17" s="16"/>
      <c r="DIG17" s="16"/>
      <c r="DIO17" s="16"/>
      <c r="DIW17" s="16"/>
      <c r="DJE17" s="16"/>
      <c r="DJM17" s="16"/>
      <c r="DJU17" s="16"/>
      <c r="DKC17" s="16"/>
      <c r="DKK17" s="16"/>
      <c r="DKS17" s="16"/>
      <c r="DLA17" s="16"/>
      <c r="DLI17" s="16"/>
      <c r="DLQ17" s="16"/>
      <c r="DLY17" s="16"/>
      <c r="DMG17" s="16"/>
      <c r="DMO17" s="16"/>
      <c r="DMW17" s="16"/>
      <c r="DNE17" s="16"/>
      <c r="DNM17" s="16"/>
      <c r="DNU17" s="16"/>
      <c r="DOC17" s="16"/>
      <c r="DOK17" s="16"/>
      <c r="DOS17" s="16"/>
      <c r="DPA17" s="16"/>
      <c r="DPI17" s="16"/>
      <c r="DPQ17" s="16"/>
      <c r="DPY17" s="16"/>
      <c r="DQG17" s="16"/>
      <c r="DQO17" s="16"/>
      <c r="DQW17" s="16"/>
      <c r="DRE17" s="16"/>
      <c r="DRM17" s="16"/>
      <c r="DRU17" s="16"/>
      <c r="DSC17" s="16"/>
      <c r="DSK17" s="16"/>
      <c r="DSS17" s="16"/>
      <c r="DTA17" s="16"/>
      <c r="DTI17" s="16"/>
      <c r="DTQ17" s="16"/>
      <c r="DTY17" s="16"/>
      <c r="DUG17" s="16"/>
      <c r="DUO17" s="16"/>
      <c r="DUW17" s="16"/>
      <c r="DVE17" s="16"/>
      <c r="DVM17" s="16"/>
      <c r="DVU17" s="16"/>
      <c r="DWC17" s="16"/>
      <c r="DWK17" s="16"/>
      <c r="DWS17" s="16"/>
      <c r="DXA17" s="16"/>
      <c r="DXI17" s="16"/>
      <c r="DXQ17" s="16"/>
      <c r="DXY17" s="16"/>
      <c r="DYG17" s="16"/>
      <c r="DYO17" s="16"/>
      <c r="DYW17" s="16"/>
      <c r="DZE17" s="16"/>
      <c r="DZM17" s="16"/>
      <c r="DZU17" s="16"/>
      <c r="EAC17" s="16"/>
      <c r="EAK17" s="16"/>
      <c r="EAS17" s="16"/>
      <c r="EBA17" s="16"/>
      <c r="EBI17" s="16"/>
      <c r="EBQ17" s="16"/>
      <c r="EBY17" s="16"/>
      <c r="ECG17" s="16"/>
      <c r="ECO17" s="16"/>
      <c r="ECW17" s="16"/>
      <c r="EDE17" s="16"/>
      <c r="EDM17" s="16"/>
      <c r="EDU17" s="16"/>
      <c r="EEC17" s="16"/>
      <c r="EEK17" s="16"/>
      <c r="EES17" s="16"/>
      <c r="EFA17" s="16"/>
      <c r="EFI17" s="16"/>
      <c r="EFQ17" s="16"/>
      <c r="EFY17" s="16"/>
      <c r="EGG17" s="16"/>
      <c r="EGO17" s="16"/>
      <c r="EGW17" s="16"/>
      <c r="EHE17" s="16"/>
      <c r="EHM17" s="16"/>
      <c r="EHU17" s="16"/>
      <c r="EIC17" s="16"/>
      <c r="EIK17" s="16"/>
      <c r="EIS17" s="16"/>
      <c r="EJA17" s="16"/>
      <c r="EJI17" s="16"/>
      <c r="EJQ17" s="16"/>
      <c r="EJY17" s="16"/>
      <c r="EKG17" s="16"/>
      <c r="EKO17" s="16"/>
      <c r="EKW17" s="16"/>
      <c r="ELE17" s="16"/>
      <c r="ELM17" s="16"/>
      <c r="ELU17" s="16"/>
      <c r="EMC17" s="16"/>
      <c r="EMK17" s="16"/>
      <c r="EMS17" s="16"/>
      <c r="ENA17" s="16"/>
      <c r="ENI17" s="16"/>
      <c r="ENQ17" s="16"/>
      <c r="ENY17" s="16"/>
      <c r="EOG17" s="16"/>
      <c r="EOO17" s="16"/>
      <c r="EOW17" s="16"/>
      <c r="EPE17" s="16"/>
      <c r="EPM17" s="16"/>
      <c r="EPU17" s="16"/>
      <c r="EQC17" s="16"/>
      <c r="EQK17" s="16"/>
      <c r="EQS17" s="16"/>
      <c r="ERA17" s="16"/>
      <c r="ERI17" s="16"/>
      <c r="ERQ17" s="16"/>
      <c r="ERY17" s="16"/>
      <c r="ESG17" s="16"/>
      <c r="ESO17" s="16"/>
      <c r="ESW17" s="16"/>
      <c r="ETE17" s="16"/>
      <c r="ETM17" s="16"/>
      <c r="ETU17" s="16"/>
      <c r="EUC17" s="16"/>
      <c r="EUK17" s="16"/>
      <c r="EUS17" s="16"/>
      <c r="EVA17" s="16"/>
      <c r="EVI17" s="16"/>
      <c r="EVQ17" s="16"/>
      <c r="EVY17" s="16"/>
      <c r="EWG17" s="16"/>
      <c r="EWO17" s="16"/>
      <c r="EWW17" s="16"/>
      <c r="EXE17" s="16"/>
      <c r="EXM17" s="16"/>
      <c r="EXU17" s="16"/>
      <c r="EYC17" s="16"/>
      <c r="EYK17" s="16"/>
      <c r="EYS17" s="16"/>
      <c r="EZA17" s="16"/>
      <c r="EZI17" s="16"/>
      <c r="EZQ17" s="16"/>
      <c r="EZY17" s="16"/>
      <c r="FAG17" s="16"/>
      <c r="FAO17" s="16"/>
      <c r="FAW17" s="16"/>
      <c r="FBE17" s="16"/>
      <c r="FBM17" s="16"/>
      <c r="FBU17" s="16"/>
      <c r="FCC17" s="16"/>
      <c r="FCK17" s="16"/>
      <c r="FCS17" s="16"/>
      <c r="FDA17" s="16"/>
      <c r="FDI17" s="16"/>
      <c r="FDQ17" s="16"/>
      <c r="FDY17" s="16"/>
      <c r="FEG17" s="16"/>
      <c r="FEO17" s="16"/>
      <c r="FEW17" s="16"/>
      <c r="FFE17" s="16"/>
      <c r="FFM17" s="16"/>
      <c r="FFU17" s="16"/>
      <c r="FGC17" s="16"/>
      <c r="FGK17" s="16"/>
      <c r="FGS17" s="16"/>
      <c r="FHA17" s="16"/>
      <c r="FHI17" s="16"/>
      <c r="FHQ17" s="16"/>
      <c r="FHY17" s="16"/>
      <c r="FIG17" s="16"/>
      <c r="FIO17" s="16"/>
      <c r="FIW17" s="16"/>
      <c r="FJE17" s="16"/>
      <c r="FJM17" s="16"/>
      <c r="FJU17" s="16"/>
      <c r="FKC17" s="16"/>
      <c r="FKK17" s="16"/>
      <c r="FKS17" s="16"/>
      <c r="FLA17" s="16"/>
      <c r="FLI17" s="16"/>
      <c r="FLQ17" s="16"/>
      <c r="FLY17" s="16"/>
      <c r="FMG17" s="16"/>
      <c r="FMO17" s="16"/>
      <c r="FMW17" s="16"/>
      <c r="FNE17" s="16"/>
      <c r="FNM17" s="16"/>
      <c r="FNU17" s="16"/>
      <c r="FOC17" s="16"/>
      <c r="FOK17" s="16"/>
      <c r="FOS17" s="16"/>
      <c r="FPA17" s="16"/>
      <c r="FPI17" s="16"/>
      <c r="FPQ17" s="16"/>
      <c r="FPY17" s="16"/>
      <c r="FQG17" s="16"/>
      <c r="FQO17" s="16"/>
      <c r="FQW17" s="16"/>
      <c r="FRE17" s="16"/>
      <c r="FRM17" s="16"/>
      <c r="FRU17" s="16"/>
      <c r="FSC17" s="16"/>
      <c r="FSK17" s="16"/>
      <c r="FSS17" s="16"/>
      <c r="FTA17" s="16"/>
      <c r="FTI17" s="16"/>
      <c r="FTQ17" s="16"/>
      <c r="FTY17" s="16"/>
      <c r="FUG17" s="16"/>
      <c r="FUO17" s="16"/>
      <c r="FUW17" s="16"/>
      <c r="FVE17" s="16"/>
      <c r="FVM17" s="16"/>
      <c r="FVU17" s="16"/>
      <c r="FWC17" s="16"/>
      <c r="FWK17" s="16"/>
      <c r="FWS17" s="16"/>
      <c r="FXA17" s="16"/>
      <c r="FXI17" s="16"/>
      <c r="FXQ17" s="16"/>
      <c r="FXY17" s="16"/>
      <c r="FYG17" s="16"/>
      <c r="FYO17" s="16"/>
      <c r="FYW17" s="16"/>
      <c r="FZE17" s="16"/>
      <c r="FZM17" s="16"/>
      <c r="FZU17" s="16"/>
      <c r="GAC17" s="16"/>
      <c r="GAK17" s="16"/>
      <c r="GAS17" s="16"/>
      <c r="GBA17" s="16"/>
      <c r="GBI17" s="16"/>
      <c r="GBQ17" s="16"/>
      <c r="GBY17" s="16"/>
      <c r="GCG17" s="16"/>
      <c r="GCO17" s="16"/>
      <c r="GCW17" s="16"/>
      <c r="GDE17" s="16"/>
      <c r="GDM17" s="16"/>
      <c r="GDU17" s="16"/>
      <c r="GEC17" s="16"/>
      <c r="GEK17" s="16"/>
      <c r="GES17" s="16"/>
      <c r="GFA17" s="16"/>
      <c r="GFI17" s="16"/>
      <c r="GFQ17" s="16"/>
      <c r="GFY17" s="16"/>
      <c r="GGG17" s="16"/>
      <c r="GGO17" s="16"/>
      <c r="GGW17" s="16"/>
      <c r="GHE17" s="16"/>
      <c r="GHM17" s="16"/>
      <c r="GHU17" s="16"/>
      <c r="GIC17" s="16"/>
      <c r="GIK17" s="16"/>
      <c r="GIS17" s="16"/>
      <c r="GJA17" s="16"/>
      <c r="GJI17" s="16"/>
      <c r="GJQ17" s="16"/>
      <c r="GJY17" s="16"/>
      <c r="GKG17" s="16"/>
      <c r="GKO17" s="16"/>
      <c r="GKW17" s="16"/>
      <c r="GLE17" s="16"/>
      <c r="GLM17" s="16"/>
      <c r="GLU17" s="16"/>
      <c r="GMC17" s="16"/>
      <c r="GMK17" s="16"/>
      <c r="GMS17" s="16"/>
      <c r="GNA17" s="16"/>
      <c r="GNI17" s="16"/>
      <c r="GNQ17" s="16"/>
      <c r="GNY17" s="16"/>
      <c r="GOG17" s="16"/>
      <c r="GOO17" s="16"/>
      <c r="GOW17" s="16"/>
      <c r="GPE17" s="16"/>
      <c r="GPM17" s="16"/>
      <c r="GPU17" s="16"/>
      <c r="GQC17" s="16"/>
      <c r="GQK17" s="16"/>
      <c r="GQS17" s="16"/>
      <c r="GRA17" s="16"/>
      <c r="GRI17" s="16"/>
      <c r="GRQ17" s="16"/>
      <c r="GRY17" s="16"/>
      <c r="GSG17" s="16"/>
      <c r="GSO17" s="16"/>
      <c r="GSW17" s="16"/>
      <c r="GTE17" s="16"/>
      <c r="GTM17" s="16"/>
      <c r="GTU17" s="16"/>
      <c r="GUC17" s="16"/>
      <c r="GUK17" s="16"/>
      <c r="GUS17" s="16"/>
      <c r="GVA17" s="16"/>
      <c r="GVI17" s="16"/>
      <c r="GVQ17" s="16"/>
      <c r="GVY17" s="16"/>
      <c r="GWG17" s="16"/>
      <c r="GWO17" s="16"/>
      <c r="GWW17" s="16"/>
      <c r="GXE17" s="16"/>
      <c r="GXM17" s="16"/>
      <c r="GXU17" s="16"/>
      <c r="GYC17" s="16"/>
      <c r="GYK17" s="16"/>
      <c r="GYS17" s="16"/>
      <c r="GZA17" s="16"/>
      <c r="GZI17" s="16"/>
      <c r="GZQ17" s="16"/>
      <c r="GZY17" s="16"/>
      <c r="HAG17" s="16"/>
      <c r="HAO17" s="16"/>
      <c r="HAW17" s="16"/>
      <c r="HBE17" s="16"/>
      <c r="HBM17" s="16"/>
      <c r="HBU17" s="16"/>
      <c r="HCC17" s="16"/>
      <c r="HCK17" s="16"/>
      <c r="HCS17" s="16"/>
      <c r="HDA17" s="16"/>
      <c r="HDI17" s="16"/>
      <c r="HDQ17" s="16"/>
      <c r="HDY17" s="16"/>
      <c r="HEG17" s="16"/>
      <c r="HEO17" s="16"/>
      <c r="HEW17" s="16"/>
      <c r="HFE17" s="16"/>
      <c r="HFM17" s="16"/>
      <c r="HFU17" s="16"/>
      <c r="HGC17" s="16"/>
      <c r="HGK17" s="16"/>
      <c r="HGS17" s="16"/>
      <c r="HHA17" s="16"/>
      <c r="HHI17" s="16"/>
      <c r="HHQ17" s="16"/>
      <c r="HHY17" s="16"/>
      <c r="HIG17" s="16"/>
      <c r="HIO17" s="16"/>
      <c r="HIW17" s="16"/>
      <c r="HJE17" s="16"/>
      <c r="HJM17" s="16"/>
      <c r="HJU17" s="16"/>
      <c r="HKC17" s="16"/>
      <c r="HKK17" s="16"/>
      <c r="HKS17" s="16"/>
      <c r="HLA17" s="16"/>
      <c r="HLI17" s="16"/>
      <c r="HLQ17" s="16"/>
      <c r="HLY17" s="16"/>
      <c r="HMG17" s="16"/>
      <c r="HMO17" s="16"/>
      <c r="HMW17" s="16"/>
      <c r="HNE17" s="16"/>
      <c r="HNM17" s="16"/>
      <c r="HNU17" s="16"/>
      <c r="HOC17" s="16"/>
      <c r="HOK17" s="16"/>
      <c r="HOS17" s="16"/>
      <c r="HPA17" s="16"/>
      <c r="HPI17" s="16"/>
      <c r="HPQ17" s="16"/>
      <c r="HPY17" s="16"/>
      <c r="HQG17" s="16"/>
      <c r="HQO17" s="16"/>
      <c r="HQW17" s="16"/>
      <c r="HRE17" s="16"/>
      <c r="HRM17" s="16"/>
      <c r="HRU17" s="16"/>
      <c r="HSC17" s="16"/>
      <c r="HSK17" s="16"/>
      <c r="HSS17" s="16"/>
      <c r="HTA17" s="16"/>
      <c r="HTI17" s="16"/>
      <c r="HTQ17" s="16"/>
      <c r="HTY17" s="16"/>
      <c r="HUG17" s="16"/>
      <c r="HUO17" s="16"/>
      <c r="HUW17" s="16"/>
      <c r="HVE17" s="16"/>
      <c r="HVM17" s="16"/>
      <c r="HVU17" s="16"/>
      <c r="HWC17" s="16"/>
      <c r="HWK17" s="16"/>
      <c r="HWS17" s="16"/>
      <c r="HXA17" s="16"/>
      <c r="HXI17" s="16"/>
      <c r="HXQ17" s="16"/>
      <c r="HXY17" s="16"/>
      <c r="HYG17" s="16"/>
      <c r="HYO17" s="16"/>
      <c r="HYW17" s="16"/>
      <c r="HZE17" s="16"/>
      <c r="HZM17" s="16"/>
      <c r="HZU17" s="16"/>
      <c r="IAC17" s="16"/>
      <c r="IAK17" s="16"/>
      <c r="IAS17" s="16"/>
      <c r="IBA17" s="16"/>
      <c r="IBI17" s="16"/>
      <c r="IBQ17" s="16"/>
      <c r="IBY17" s="16"/>
      <c r="ICG17" s="16"/>
      <c r="ICO17" s="16"/>
      <c r="ICW17" s="16"/>
      <c r="IDE17" s="16"/>
      <c r="IDM17" s="16"/>
      <c r="IDU17" s="16"/>
      <c r="IEC17" s="16"/>
      <c r="IEK17" s="16"/>
      <c r="IES17" s="16"/>
      <c r="IFA17" s="16"/>
      <c r="IFI17" s="16"/>
      <c r="IFQ17" s="16"/>
      <c r="IFY17" s="16"/>
      <c r="IGG17" s="16"/>
      <c r="IGO17" s="16"/>
      <c r="IGW17" s="16"/>
      <c r="IHE17" s="16"/>
      <c r="IHM17" s="16"/>
      <c r="IHU17" s="16"/>
      <c r="IIC17" s="16"/>
      <c r="IIK17" s="16"/>
      <c r="IIS17" s="16"/>
      <c r="IJA17" s="16"/>
      <c r="IJI17" s="16"/>
      <c r="IJQ17" s="16"/>
      <c r="IJY17" s="16"/>
      <c r="IKG17" s="16"/>
      <c r="IKO17" s="16"/>
      <c r="IKW17" s="16"/>
      <c r="ILE17" s="16"/>
      <c r="ILM17" s="16"/>
      <c r="ILU17" s="16"/>
      <c r="IMC17" s="16"/>
      <c r="IMK17" s="16"/>
      <c r="IMS17" s="16"/>
      <c r="INA17" s="16"/>
      <c r="INI17" s="16"/>
      <c r="INQ17" s="16"/>
      <c r="INY17" s="16"/>
      <c r="IOG17" s="16"/>
      <c r="IOO17" s="16"/>
      <c r="IOW17" s="16"/>
      <c r="IPE17" s="16"/>
      <c r="IPM17" s="16"/>
      <c r="IPU17" s="16"/>
      <c r="IQC17" s="16"/>
      <c r="IQK17" s="16"/>
      <c r="IQS17" s="16"/>
      <c r="IRA17" s="16"/>
      <c r="IRI17" s="16"/>
      <c r="IRQ17" s="16"/>
      <c r="IRY17" s="16"/>
      <c r="ISG17" s="16"/>
      <c r="ISO17" s="16"/>
      <c r="ISW17" s="16"/>
      <c r="ITE17" s="16"/>
      <c r="ITM17" s="16"/>
      <c r="ITU17" s="16"/>
      <c r="IUC17" s="16"/>
      <c r="IUK17" s="16"/>
      <c r="IUS17" s="16"/>
      <c r="IVA17" s="16"/>
      <c r="IVI17" s="16"/>
      <c r="IVQ17" s="16"/>
      <c r="IVY17" s="16"/>
      <c r="IWG17" s="16"/>
      <c r="IWO17" s="16"/>
      <c r="IWW17" s="16"/>
      <c r="IXE17" s="16"/>
      <c r="IXM17" s="16"/>
      <c r="IXU17" s="16"/>
      <c r="IYC17" s="16"/>
      <c r="IYK17" s="16"/>
      <c r="IYS17" s="16"/>
      <c r="IZA17" s="16"/>
      <c r="IZI17" s="16"/>
      <c r="IZQ17" s="16"/>
      <c r="IZY17" s="16"/>
      <c r="JAG17" s="16"/>
      <c r="JAO17" s="16"/>
      <c r="JAW17" s="16"/>
      <c r="JBE17" s="16"/>
      <c r="JBM17" s="16"/>
      <c r="JBU17" s="16"/>
      <c r="JCC17" s="16"/>
      <c r="JCK17" s="16"/>
      <c r="JCS17" s="16"/>
      <c r="JDA17" s="16"/>
      <c r="JDI17" s="16"/>
      <c r="JDQ17" s="16"/>
      <c r="JDY17" s="16"/>
      <c r="JEG17" s="16"/>
      <c r="JEO17" s="16"/>
      <c r="JEW17" s="16"/>
      <c r="JFE17" s="16"/>
      <c r="JFM17" s="16"/>
      <c r="JFU17" s="16"/>
      <c r="JGC17" s="16"/>
      <c r="JGK17" s="16"/>
      <c r="JGS17" s="16"/>
      <c r="JHA17" s="16"/>
      <c r="JHI17" s="16"/>
      <c r="JHQ17" s="16"/>
      <c r="JHY17" s="16"/>
      <c r="JIG17" s="16"/>
      <c r="JIO17" s="16"/>
      <c r="JIW17" s="16"/>
      <c r="JJE17" s="16"/>
      <c r="JJM17" s="16"/>
      <c r="JJU17" s="16"/>
      <c r="JKC17" s="16"/>
      <c r="JKK17" s="16"/>
      <c r="JKS17" s="16"/>
      <c r="JLA17" s="16"/>
      <c r="JLI17" s="16"/>
      <c r="JLQ17" s="16"/>
      <c r="JLY17" s="16"/>
      <c r="JMG17" s="16"/>
      <c r="JMO17" s="16"/>
      <c r="JMW17" s="16"/>
      <c r="JNE17" s="16"/>
      <c r="JNM17" s="16"/>
      <c r="JNU17" s="16"/>
      <c r="JOC17" s="16"/>
      <c r="JOK17" s="16"/>
      <c r="JOS17" s="16"/>
      <c r="JPA17" s="16"/>
      <c r="JPI17" s="16"/>
      <c r="JPQ17" s="16"/>
      <c r="JPY17" s="16"/>
      <c r="JQG17" s="16"/>
      <c r="JQO17" s="16"/>
      <c r="JQW17" s="16"/>
      <c r="JRE17" s="16"/>
      <c r="JRM17" s="16"/>
      <c r="JRU17" s="16"/>
      <c r="JSC17" s="16"/>
      <c r="JSK17" s="16"/>
      <c r="JSS17" s="16"/>
      <c r="JTA17" s="16"/>
      <c r="JTI17" s="16"/>
      <c r="JTQ17" s="16"/>
      <c r="JTY17" s="16"/>
      <c r="JUG17" s="16"/>
      <c r="JUO17" s="16"/>
      <c r="JUW17" s="16"/>
      <c r="JVE17" s="16"/>
      <c r="JVM17" s="16"/>
      <c r="JVU17" s="16"/>
      <c r="JWC17" s="16"/>
      <c r="JWK17" s="16"/>
      <c r="JWS17" s="16"/>
      <c r="JXA17" s="16"/>
      <c r="JXI17" s="16"/>
      <c r="JXQ17" s="16"/>
      <c r="JXY17" s="16"/>
      <c r="JYG17" s="16"/>
      <c r="JYO17" s="16"/>
      <c r="JYW17" s="16"/>
      <c r="JZE17" s="16"/>
      <c r="JZM17" s="16"/>
      <c r="JZU17" s="16"/>
      <c r="KAC17" s="16"/>
      <c r="KAK17" s="16"/>
      <c r="KAS17" s="16"/>
      <c r="KBA17" s="16"/>
      <c r="KBI17" s="16"/>
      <c r="KBQ17" s="16"/>
      <c r="KBY17" s="16"/>
      <c r="KCG17" s="16"/>
      <c r="KCO17" s="16"/>
      <c r="KCW17" s="16"/>
      <c r="KDE17" s="16"/>
      <c r="KDM17" s="16"/>
      <c r="KDU17" s="16"/>
      <c r="KEC17" s="16"/>
      <c r="KEK17" s="16"/>
      <c r="KES17" s="16"/>
      <c r="KFA17" s="16"/>
      <c r="KFI17" s="16"/>
      <c r="KFQ17" s="16"/>
      <c r="KFY17" s="16"/>
      <c r="KGG17" s="16"/>
      <c r="KGO17" s="16"/>
      <c r="KGW17" s="16"/>
      <c r="KHE17" s="16"/>
      <c r="KHM17" s="16"/>
      <c r="KHU17" s="16"/>
      <c r="KIC17" s="16"/>
      <c r="KIK17" s="16"/>
      <c r="KIS17" s="16"/>
      <c r="KJA17" s="16"/>
      <c r="KJI17" s="16"/>
      <c r="KJQ17" s="16"/>
      <c r="KJY17" s="16"/>
      <c r="KKG17" s="16"/>
      <c r="KKO17" s="16"/>
      <c r="KKW17" s="16"/>
      <c r="KLE17" s="16"/>
      <c r="KLM17" s="16"/>
      <c r="KLU17" s="16"/>
      <c r="KMC17" s="16"/>
      <c r="KMK17" s="16"/>
      <c r="KMS17" s="16"/>
      <c r="KNA17" s="16"/>
      <c r="KNI17" s="16"/>
      <c r="KNQ17" s="16"/>
      <c r="KNY17" s="16"/>
      <c r="KOG17" s="16"/>
      <c r="KOO17" s="16"/>
      <c r="KOW17" s="16"/>
      <c r="KPE17" s="16"/>
      <c r="KPM17" s="16"/>
      <c r="KPU17" s="16"/>
      <c r="KQC17" s="16"/>
      <c r="KQK17" s="16"/>
      <c r="KQS17" s="16"/>
      <c r="KRA17" s="16"/>
      <c r="KRI17" s="16"/>
      <c r="KRQ17" s="16"/>
      <c r="KRY17" s="16"/>
      <c r="KSG17" s="16"/>
      <c r="KSO17" s="16"/>
      <c r="KSW17" s="16"/>
      <c r="KTE17" s="16"/>
      <c r="KTM17" s="16"/>
      <c r="KTU17" s="16"/>
      <c r="KUC17" s="16"/>
      <c r="KUK17" s="16"/>
      <c r="KUS17" s="16"/>
      <c r="KVA17" s="16"/>
      <c r="KVI17" s="16"/>
      <c r="KVQ17" s="16"/>
      <c r="KVY17" s="16"/>
      <c r="KWG17" s="16"/>
      <c r="KWO17" s="16"/>
      <c r="KWW17" s="16"/>
      <c r="KXE17" s="16"/>
      <c r="KXM17" s="16"/>
      <c r="KXU17" s="16"/>
      <c r="KYC17" s="16"/>
      <c r="KYK17" s="16"/>
      <c r="KYS17" s="16"/>
      <c r="KZA17" s="16"/>
      <c r="KZI17" s="16"/>
      <c r="KZQ17" s="16"/>
      <c r="KZY17" s="16"/>
      <c r="LAG17" s="16"/>
      <c r="LAO17" s="16"/>
      <c r="LAW17" s="16"/>
      <c r="LBE17" s="16"/>
      <c r="LBM17" s="16"/>
      <c r="LBU17" s="16"/>
      <c r="LCC17" s="16"/>
      <c r="LCK17" s="16"/>
      <c r="LCS17" s="16"/>
      <c r="LDA17" s="16"/>
      <c r="LDI17" s="16"/>
      <c r="LDQ17" s="16"/>
      <c r="LDY17" s="16"/>
      <c r="LEG17" s="16"/>
      <c r="LEO17" s="16"/>
      <c r="LEW17" s="16"/>
      <c r="LFE17" s="16"/>
      <c r="LFM17" s="16"/>
      <c r="LFU17" s="16"/>
      <c r="LGC17" s="16"/>
      <c r="LGK17" s="16"/>
      <c r="LGS17" s="16"/>
      <c r="LHA17" s="16"/>
      <c r="LHI17" s="16"/>
      <c r="LHQ17" s="16"/>
      <c r="LHY17" s="16"/>
      <c r="LIG17" s="16"/>
      <c r="LIO17" s="16"/>
      <c r="LIW17" s="16"/>
      <c r="LJE17" s="16"/>
      <c r="LJM17" s="16"/>
      <c r="LJU17" s="16"/>
      <c r="LKC17" s="16"/>
      <c r="LKK17" s="16"/>
      <c r="LKS17" s="16"/>
      <c r="LLA17" s="16"/>
      <c r="LLI17" s="16"/>
      <c r="LLQ17" s="16"/>
      <c r="LLY17" s="16"/>
      <c r="LMG17" s="16"/>
      <c r="LMO17" s="16"/>
      <c r="LMW17" s="16"/>
      <c r="LNE17" s="16"/>
      <c r="LNM17" s="16"/>
      <c r="LNU17" s="16"/>
      <c r="LOC17" s="16"/>
      <c r="LOK17" s="16"/>
      <c r="LOS17" s="16"/>
      <c r="LPA17" s="16"/>
      <c r="LPI17" s="16"/>
      <c r="LPQ17" s="16"/>
      <c r="LPY17" s="16"/>
      <c r="LQG17" s="16"/>
      <c r="LQO17" s="16"/>
      <c r="LQW17" s="16"/>
      <c r="LRE17" s="16"/>
      <c r="LRM17" s="16"/>
      <c r="LRU17" s="16"/>
      <c r="LSC17" s="16"/>
      <c r="LSK17" s="16"/>
      <c r="LSS17" s="16"/>
      <c r="LTA17" s="16"/>
      <c r="LTI17" s="16"/>
      <c r="LTQ17" s="16"/>
      <c r="LTY17" s="16"/>
      <c r="LUG17" s="16"/>
      <c r="LUO17" s="16"/>
      <c r="LUW17" s="16"/>
      <c r="LVE17" s="16"/>
      <c r="LVM17" s="16"/>
      <c r="LVU17" s="16"/>
      <c r="LWC17" s="16"/>
      <c r="LWK17" s="16"/>
      <c r="LWS17" s="16"/>
      <c r="LXA17" s="16"/>
      <c r="LXI17" s="16"/>
      <c r="LXQ17" s="16"/>
      <c r="LXY17" s="16"/>
      <c r="LYG17" s="16"/>
      <c r="LYO17" s="16"/>
      <c r="LYW17" s="16"/>
      <c r="LZE17" s="16"/>
      <c r="LZM17" s="16"/>
      <c r="LZU17" s="16"/>
      <c r="MAC17" s="16"/>
      <c r="MAK17" s="16"/>
      <c r="MAS17" s="16"/>
      <c r="MBA17" s="16"/>
      <c r="MBI17" s="16"/>
      <c r="MBQ17" s="16"/>
      <c r="MBY17" s="16"/>
      <c r="MCG17" s="16"/>
      <c r="MCO17" s="16"/>
      <c r="MCW17" s="16"/>
      <c r="MDE17" s="16"/>
      <c r="MDM17" s="16"/>
      <c r="MDU17" s="16"/>
      <c r="MEC17" s="16"/>
      <c r="MEK17" s="16"/>
      <c r="MES17" s="16"/>
      <c r="MFA17" s="16"/>
      <c r="MFI17" s="16"/>
      <c r="MFQ17" s="16"/>
      <c r="MFY17" s="16"/>
      <c r="MGG17" s="16"/>
      <c r="MGO17" s="16"/>
      <c r="MGW17" s="16"/>
      <c r="MHE17" s="16"/>
      <c r="MHM17" s="16"/>
      <c r="MHU17" s="16"/>
      <c r="MIC17" s="16"/>
      <c r="MIK17" s="16"/>
      <c r="MIS17" s="16"/>
      <c r="MJA17" s="16"/>
      <c r="MJI17" s="16"/>
      <c r="MJQ17" s="16"/>
      <c r="MJY17" s="16"/>
      <c r="MKG17" s="16"/>
      <c r="MKO17" s="16"/>
      <c r="MKW17" s="16"/>
      <c r="MLE17" s="16"/>
      <c r="MLM17" s="16"/>
      <c r="MLU17" s="16"/>
      <c r="MMC17" s="16"/>
      <c r="MMK17" s="16"/>
      <c r="MMS17" s="16"/>
      <c r="MNA17" s="16"/>
      <c r="MNI17" s="16"/>
      <c r="MNQ17" s="16"/>
      <c r="MNY17" s="16"/>
      <c r="MOG17" s="16"/>
      <c r="MOO17" s="16"/>
      <c r="MOW17" s="16"/>
      <c r="MPE17" s="16"/>
      <c r="MPM17" s="16"/>
      <c r="MPU17" s="16"/>
      <c r="MQC17" s="16"/>
      <c r="MQK17" s="16"/>
      <c r="MQS17" s="16"/>
      <c r="MRA17" s="16"/>
      <c r="MRI17" s="16"/>
      <c r="MRQ17" s="16"/>
      <c r="MRY17" s="16"/>
      <c r="MSG17" s="16"/>
      <c r="MSO17" s="16"/>
      <c r="MSW17" s="16"/>
      <c r="MTE17" s="16"/>
      <c r="MTM17" s="16"/>
      <c r="MTU17" s="16"/>
      <c r="MUC17" s="16"/>
      <c r="MUK17" s="16"/>
      <c r="MUS17" s="16"/>
      <c r="MVA17" s="16"/>
      <c r="MVI17" s="16"/>
      <c r="MVQ17" s="16"/>
      <c r="MVY17" s="16"/>
      <c r="MWG17" s="16"/>
      <c r="MWO17" s="16"/>
      <c r="MWW17" s="16"/>
      <c r="MXE17" s="16"/>
      <c r="MXM17" s="16"/>
      <c r="MXU17" s="16"/>
      <c r="MYC17" s="16"/>
      <c r="MYK17" s="16"/>
      <c r="MYS17" s="16"/>
      <c r="MZA17" s="16"/>
      <c r="MZI17" s="16"/>
      <c r="MZQ17" s="16"/>
      <c r="MZY17" s="16"/>
      <c r="NAG17" s="16"/>
      <c r="NAO17" s="16"/>
      <c r="NAW17" s="16"/>
      <c r="NBE17" s="16"/>
      <c r="NBM17" s="16"/>
      <c r="NBU17" s="16"/>
      <c r="NCC17" s="16"/>
      <c r="NCK17" s="16"/>
      <c r="NCS17" s="16"/>
      <c r="NDA17" s="16"/>
      <c r="NDI17" s="16"/>
      <c r="NDQ17" s="16"/>
      <c r="NDY17" s="16"/>
      <c r="NEG17" s="16"/>
      <c r="NEO17" s="16"/>
      <c r="NEW17" s="16"/>
      <c r="NFE17" s="16"/>
      <c r="NFM17" s="16"/>
      <c r="NFU17" s="16"/>
      <c r="NGC17" s="16"/>
      <c r="NGK17" s="16"/>
      <c r="NGS17" s="16"/>
      <c r="NHA17" s="16"/>
      <c r="NHI17" s="16"/>
      <c r="NHQ17" s="16"/>
      <c r="NHY17" s="16"/>
      <c r="NIG17" s="16"/>
      <c r="NIO17" s="16"/>
      <c r="NIW17" s="16"/>
      <c r="NJE17" s="16"/>
      <c r="NJM17" s="16"/>
      <c r="NJU17" s="16"/>
      <c r="NKC17" s="16"/>
      <c r="NKK17" s="16"/>
      <c r="NKS17" s="16"/>
      <c r="NLA17" s="16"/>
      <c r="NLI17" s="16"/>
      <c r="NLQ17" s="16"/>
      <c r="NLY17" s="16"/>
      <c r="NMG17" s="16"/>
      <c r="NMO17" s="16"/>
      <c r="NMW17" s="16"/>
      <c r="NNE17" s="16"/>
      <c r="NNM17" s="16"/>
      <c r="NNU17" s="16"/>
      <c r="NOC17" s="16"/>
      <c r="NOK17" s="16"/>
      <c r="NOS17" s="16"/>
      <c r="NPA17" s="16"/>
      <c r="NPI17" s="16"/>
      <c r="NPQ17" s="16"/>
      <c r="NPY17" s="16"/>
      <c r="NQG17" s="16"/>
      <c r="NQO17" s="16"/>
      <c r="NQW17" s="16"/>
      <c r="NRE17" s="16"/>
      <c r="NRM17" s="16"/>
      <c r="NRU17" s="16"/>
      <c r="NSC17" s="16"/>
      <c r="NSK17" s="16"/>
      <c r="NSS17" s="16"/>
      <c r="NTA17" s="16"/>
      <c r="NTI17" s="16"/>
      <c r="NTQ17" s="16"/>
      <c r="NTY17" s="16"/>
      <c r="NUG17" s="16"/>
      <c r="NUO17" s="16"/>
      <c r="NUW17" s="16"/>
      <c r="NVE17" s="16"/>
      <c r="NVM17" s="16"/>
      <c r="NVU17" s="16"/>
      <c r="NWC17" s="16"/>
      <c r="NWK17" s="16"/>
      <c r="NWS17" s="16"/>
      <c r="NXA17" s="16"/>
      <c r="NXI17" s="16"/>
      <c r="NXQ17" s="16"/>
      <c r="NXY17" s="16"/>
      <c r="NYG17" s="16"/>
      <c r="NYO17" s="16"/>
      <c r="NYW17" s="16"/>
      <c r="NZE17" s="16"/>
      <c r="NZM17" s="16"/>
      <c r="NZU17" s="16"/>
      <c r="OAC17" s="16"/>
      <c r="OAK17" s="16"/>
      <c r="OAS17" s="16"/>
      <c r="OBA17" s="16"/>
      <c r="OBI17" s="16"/>
      <c r="OBQ17" s="16"/>
      <c r="OBY17" s="16"/>
      <c r="OCG17" s="16"/>
      <c r="OCO17" s="16"/>
      <c r="OCW17" s="16"/>
      <c r="ODE17" s="16"/>
      <c r="ODM17" s="16"/>
      <c r="ODU17" s="16"/>
      <c r="OEC17" s="16"/>
      <c r="OEK17" s="16"/>
      <c r="OES17" s="16"/>
      <c r="OFA17" s="16"/>
      <c r="OFI17" s="16"/>
      <c r="OFQ17" s="16"/>
      <c r="OFY17" s="16"/>
      <c r="OGG17" s="16"/>
      <c r="OGO17" s="16"/>
      <c r="OGW17" s="16"/>
      <c r="OHE17" s="16"/>
      <c r="OHM17" s="16"/>
      <c r="OHU17" s="16"/>
      <c r="OIC17" s="16"/>
      <c r="OIK17" s="16"/>
      <c r="OIS17" s="16"/>
      <c r="OJA17" s="16"/>
      <c r="OJI17" s="16"/>
      <c r="OJQ17" s="16"/>
      <c r="OJY17" s="16"/>
      <c r="OKG17" s="16"/>
      <c r="OKO17" s="16"/>
      <c r="OKW17" s="16"/>
      <c r="OLE17" s="16"/>
      <c r="OLM17" s="16"/>
      <c r="OLU17" s="16"/>
      <c r="OMC17" s="16"/>
      <c r="OMK17" s="16"/>
      <c r="OMS17" s="16"/>
      <c r="ONA17" s="16"/>
      <c r="ONI17" s="16"/>
      <c r="ONQ17" s="16"/>
      <c r="ONY17" s="16"/>
      <c r="OOG17" s="16"/>
      <c r="OOO17" s="16"/>
      <c r="OOW17" s="16"/>
      <c r="OPE17" s="16"/>
      <c r="OPM17" s="16"/>
      <c r="OPU17" s="16"/>
      <c r="OQC17" s="16"/>
      <c r="OQK17" s="16"/>
      <c r="OQS17" s="16"/>
      <c r="ORA17" s="16"/>
      <c r="ORI17" s="16"/>
      <c r="ORQ17" s="16"/>
      <c r="ORY17" s="16"/>
      <c r="OSG17" s="16"/>
      <c r="OSO17" s="16"/>
      <c r="OSW17" s="16"/>
      <c r="OTE17" s="16"/>
      <c r="OTM17" s="16"/>
      <c r="OTU17" s="16"/>
      <c r="OUC17" s="16"/>
      <c r="OUK17" s="16"/>
      <c r="OUS17" s="16"/>
      <c r="OVA17" s="16"/>
      <c r="OVI17" s="16"/>
      <c r="OVQ17" s="16"/>
      <c r="OVY17" s="16"/>
      <c r="OWG17" s="16"/>
      <c r="OWO17" s="16"/>
      <c r="OWW17" s="16"/>
      <c r="OXE17" s="16"/>
      <c r="OXM17" s="16"/>
      <c r="OXU17" s="16"/>
      <c r="OYC17" s="16"/>
      <c r="OYK17" s="16"/>
      <c r="OYS17" s="16"/>
      <c r="OZA17" s="16"/>
      <c r="OZI17" s="16"/>
      <c r="OZQ17" s="16"/>
      <c r="OZY17" s="16"/>
      <c r="PAG17" s="16"/>
      <c r="PAO17" s="16"/>
      <c r="PAW17" s="16"/>
      <c r="PBE17" s="16"/>
      <c r="PBM17" s="16"/>
      <c r="PBU17" s="16"/>
      <c r="PCC17" s="16"/>
      <c r="PCK17" s="16"/>
      <c r="PCS17" s="16"/>
      <c r="PDA17" s="16"/>
      <c r="PDI17" s="16"/>
      <c r="PDQ17" s="16"/>
      <c r="PDY17" s="16"/>
      <c r="PEG17" s="16"/>
      <c r="PEO17" s="16"/>
      <c r="PEW17" s="16"/>
      <c r="PFE17" s="16"/>
      <c r="PFM17" s="16"/>
      <c r="PFU17" s="16"/>
      <c r="PGC17" s="16"/>
      <c r="PGK17" s="16"/>
      <c r="PGS17" s="16"/>
      <c r="PHA17" s="16"/>
      <c r="PHI17" s="16"/>
      <c r="PHQ17" s="16"/>
      <c r="PHY17" s="16"/>
      <c r="PIG17" s="16"/>
      <c r="PIO17" s="16"/>
      <c r="PIW17" s="16"/>
      <c r="PJE17" s="16"/>
      <c r="PJM17" s="16"/>
      <c r="PJU17" s="16"/>
      <c r="PKC17" s="16"/>
      <c r="PKK17" s="16"/>
      <c r="PKS17" s="16"/>
      <c r="PLA17" s="16"/>
      <c r="PLI17" s="16"/>
      <c r="PLQ17" s="16"/>
      <c r="PLY17" s="16"/>
      <c r="PMG17" s="16"/>
      <c r="PMO17" s="16"/>
      <c r="PMW17" s="16"/>
      <c r="PNE17" s="16"/>
      <c r="PNM17" s="16"/>
      <c r="PNU17" s="16"/>
      <c r="POC17" s="16"/>
      <c r="POK17" s="16"/>
      <c r="POS17" s="16"/>
      <c r="PPA17" s="16"/>
      <c r="PPI17" s="16"/>
      <c r="PPQ17" s="16"/>
      <c r="PPY17" s="16"/>
      <c r="PQG17" s="16"/>
      <c r="PQO17" s="16"/>
      <c r="PQW17" s="16"/>
      <c r="PRE17" s="16"/>
      <c r="PRM17" s="16"/>
      <c r="PRU17" s="16"/>
      <c r="PSC17" s="16"/>
      <c r="PSK17" s="16"/>
      <c r="PSS17" s="16"/>
      <c r="PTA17" s="16"/>
      <c r="PTI17" s="16"/>
      <c r="PTQ17" s="16"/>
      <c r="PTY17" s="16"/>
      <c r="PUG17" s="16"/>
      <c r="PUO17" s="16"/>
      <c r="PUW17" s="16"/>
      <c r="PVE17" s="16"/>
      <c r="PVM17" s="16"/>
      <c r="PVU17" s="16"/>
      <c r="PWC17" s="16"/>
      <c r="PWK17" s="16"/>
      <c r="PWS17" s="16"/>
      <c r="PXA17" s="16"/>
      <c r="PXI17" s="16"/>
      <c r="PXQ17" s="16"/>
      <c r="PXY17" s="16"/>
      <c r="PYG17" s="16"/>
      <c r="PYO17" s="16"/>
      <c r="PYW17" s="16"/>
      <c r="PZE17" s="16"/>
      <c r="PZM17" s="16"/>
      <c r="PZU17" s="16"/>
      <c r="QAC17" s="16"/>
      <c r="QAK17" s="16"/>
      <c r="QAS17" s="16"/>
      <c r="QBA17" s="16"/>
      <c r="QBI17" s="16"/>
      <c r="QBQ17" s="16"/>
      <c r="QBY17" s="16"/>
      <c r="QCG17" s="16"/>
      <c r="QCO17" s="16"/>
      <c r="QCW17" s="16"/>
      <c r="QDE17" s="16"/>
      <c r="QDM17" s="16"/>
      <c r="QDU17" s="16"/>
      <c r="QEC17" s="16"/>
      <c r="QEK17" s="16"/>
      <c r="QES17" s="16"/>
      <c r="QFA17" s="16"/>
      <c r="QFI17" s="16"/>
      <c r="QFQ17" s="16"/>
      <c r="QFY17" s="16"/>
      <c r="QGG17" s="16"/>
      <c r="QGO17" s="16"/>
      <c r="QGW17" s="16"/>
      <c r="QHE17" s="16"/>
      <c r="QHM17" s="16"/>
      <c r="QHU17" s="16"/>
      <c r="QIC17" s="16"/>
      <c r="QIK17" s="16"/>
      <c r="QIS17" s="16"/>
      <c r="QJA17" s="16"/>
      <c r="QJI17" s="16"/>
      <c r="QJQ17" s="16"/>
      <c r="QJY17" s="16"/>
      <c r="QKG17" s="16"/>
      <c r="QKO17" s="16"/>
      <c r="QKW17" s="16"/>
      <c r="QLE17" s="16"/>
      <c r="QLM17" s="16"/>
      <c r="QLU17" s="16"/>
      <c r="QMC17" s="16"/>
      <c r="QMK17" s="16"/>
      <c r="QMS17" s="16"/>
      <c r="QNA17" s="16"/>
      <c r="QNI17" s="16"/>
      <c r="QNQ17" s="16"/>
      <c r="QNY17" s="16"/>
      <c r="QOG17" s="16"/>
      <c r="QOO17" s="16"/>
      <c r="QOW17" s="16"/>
      <c r="QPE17" s="16"/>
      <c r="QPM17" s="16"/>
      <c r="QPU17" s="16"/>
      <c r="QQC17" s="16"/>
      <c r="QQK17" s="16"/>
      <c r="QQS17" s="16"/>
      <c r="QRA17" s="16"/>
      <c r="QRI17" s="16"/>
      <c r="QRQ17" s="16"/>
      <c r="QRY17" s="16"/>
      <c r="QSG17" s="16"/>
      <c r="QSO17" s="16"/>
      <c r="QSW17" s="16"/>
      <c r="QTE17" s="16"/>
      <c r="QTM17" s="16"/>
      <c r="QTU17" s="16"/>
      <c r="QUC17" s="16"/>
      <c r="QUK17" s="16"/>
      <c r="QUS17" s="16"/>
      <c r="QVA17" s="16"/>
      <c r="QVI17" s="16"/>
      <c r="QVQ17" s="16"/>
      <c r="QVY17" s="16"/>
      <c r="QWG17" s="16"/>
      <c r="QWO17" s="16"/>
      <c r="QWW17" s="16"/>
      <c r="QXE17" s="16"/>
      <c r="QXM17" s="16"/>
      <c r="QXU17" s="16"/>
      <c r="QYC17" s="16"/>
      <c r="QYK17" s="16"/>
      <c r="QYS17" s="16"/>
      <c r="QZA17" s="16"/>
      <c r="QZI17" s="16"/>
      <c r="QZQ17" s="16"/>
      <c r="QZY17" s="16"/>
      <c r="RAG17" s="16"/>
      <c r="RAO17" s="16"/>
      <c r="RAW17" s="16"/>
      <c r="RBE17" s="16"/>
      <c r="RBM17" s="16"/>
      <c r="RBU17" s="16"/>
      <c r="RCC17" s="16"/>
      <c r="RCK17" s="16"/>
      <c r="RCS17" s="16"/>
      <c r="RDA17" s="16"/>
      <c r="RDI17" s="16"/>
      <c r="RDQ17" s="16"/>
      <c r="RDY17" s="16"/>
      <c r="REG17" s="16"/>
      <c r="REO17" s="16"/>
      <c r="REW17" s="16"/>
      <c r="RFE17" s="16"/>
      <c r="RFM17" s="16"/>
      <c r="RFU17" s="16"/>
      <c r="RGC17" s="16"/>
      <c r="RGK17" s="16"/>
      <c r="RGS17" s="16"/>
      <c r="RHA17" s="16"/>
      <c r="RHI17" s="16"/>
      <c r="RHQ17" s="16"/>
      <c r="RHY17" s="16"/>
      <c r="RIG17" s="16"/>
      <c r="RIO17" s="16"/>
      <c r="RIW17" s="16"/>
      <c r="RJE17" s="16"/>
      <c r="RJM17" s="16"/>
      <c r="RJU17" s="16"/>
      <c r="RKC17" s="16"/>
      <c r="RKK17" s="16"/>
      <c r="RKS17" s="16"/>
      <c r="RLA17" s="16"/>
      <c r="RLI17" s="16"/>
      <c r="RLQ17" s="16"/>
      <c r="RLY17" s="16"/>
      <c r="RMG17" s="16"/>
      <c r="RMO17" s="16"/>
      <c r="RMW17" s="16"/>
      <c r="RNE17" s="16"/>
      <c r="RNM17" s="16"/>
      <c r="RNU17" s="16"/>
      <c r="ROC17" s="16"/>
      <c r="ROK17" s="16"/>
      <c r="ROS17" s="16"/>
      <c r="RPA17" s="16"/>
      <c r="RPI17" s="16"/>
      <c r="RPQ17" s="16"/>
      <c r="RPY17" s="16"/>
      <c r="RQG17" s="16"/>
      <c r="RQO17" s="16"/>
      <c r="RQW17" s="16"/>
      <c r="RRE17" s="16"/>
      <c r="RRM17" s="16"/>
      <c r="RRU17" s="16"/>
      <c r="RSC17" s="16"/>
      <c r="RSK17" s="16"/>
      <c r="RSS17" s="16"/>
      <c r="RTA17" s="16"/>
      <c r="RTI17" s="16"/>
      <c r="RTQ17" s="16"/>
      <c r="RTY17" s="16"/>
      <c r="RUG17" s="16"/>
      <c r="RUO17" s="16"/>
      <c r="RUW17" s="16"/>
      <c r="RVE17" s="16"/>
      <c r="RVM17" s="16"/>
      <c r="RVU17" s="16"/>
      <c r="RWC17" s="16"/>
      <c r="RWK17" s="16"/>
      <c r="RWS17" s="16"/>
      <c r="RXA17" s="16"/>
      <c r="RXI17" s="16"/>
      <c r="RXQ17" s="16"/>
      <c r="RXY17" s="16"/>
      <c r="RYG17" s="16"/>
      <c r="RYO17" s="16"/>
      <c r="RYW17" s="16"/>
      <c r="RZE17" s="16"/>
      <c r="RZM17" s="16"/>
      <c r="RZU17" s="16"/>
      <c r="SAC17" s="16"/>
      <c r="SAK17" s="16"/>
      <c r="SAS17" s="16"/>
      <c r="SBA17" s="16"/>
      <c r="SBI17" s="16"/>
      <c r="SBQ17" s="16"/>
      <c r="SBY17" s="16"/>
      <c r="SCG17" s="16"/>
      <c r="SCO17" s="16"/>
      <c r="SCW17" s="16"/>
      <c r="SDE17" s="16"/>
      <c r="SDM17" s="16"/>
      <c r="SDU17" s="16"/>
      <c r="SEC17" s="16"/>
      <c r="SEK17" s="16"/>
      <c r="SES17" s="16"/>
      <c r="SFA17" s="16"/>
      <c r="SFI17" s="16"/>
      <c r="SFQ17" s="16"/>
      <c r="SFY17" s="16"/>
      <c r="SGG17" s="16"/>
      <c r="SGO17" s="16"/>
      <c r="SGW17" s="16"/>
      <c r="SHE17" s="16"/>
      <c r="SHM17" s="16"/>
      <c r="SHU17" s="16"/>
      <c r="SIC17" s="16"/>
      <c r="SIK17" s="16"/>
      <c r="SIS17" s="16"/>
      <c r="SJA17" s="16"/>
      <c r="SJI17" s="16"/>
      <c r="SJQ17" s="16"/>
      <c r="SJY17" s="16"/>
      <c r="SKG17" s="16"/>
      <c r="SKO17" s="16"/>
      <c r="SKW17" s="16"/>
      <c r="SLE17" s="16"/>
      <c r="SLM17" s="16"/>
      <c r="SLU17" s="16"/>
      <c r="SMC17" s="16"/>
      <c r="SMK17" s="16"/>
      <c r="SMS17" s="16"/>
      <c r="SNA17" s="16"/>
      <c r="SNI17" s="16"/>
      <c r="SNQ17" s="16"/>
      <c r="SNY17" s="16"/>
      <c r="SOG17" s="16"/>
      <c r="SOO17" s="16"/>
      <c r="SOW17" s="16"/>
      <c r="SPE17" s="16"/>
      <c r="SPM17" s="16"/>
      <c r="SPU17" s="16"/>
      <c r="SQC17" s="16"/>
      <c r="SQK17" s="16"/>
      <c r="SQS17" s="16"/>
      <c r="SRA17" s="16"/>
      <c r="SRI17" s="16"/>
      <c r="SRQ17" s="16"/>
      <c r="SRY17" s="16"/>
      <c r="SSG17" s="16"/>
      <c r="SSO17" s="16"/>
      <c r="SSW17" s="16"/>
      <c r="STE17" s="16"/>
      <c r="STM17" s="16"/>
      <c r="STU17" s="16"/>
      <c r="SUC17" s="16"/>
      <c r="SUK17" s="16"/>
      <c r="SUS17" s="16"/>
      <c r="SVA17" s="16"/>
      <c r="SVI17" s="16"/>
      <c r="SVQ17" s="16"/>
      <c r="SVY17" s="16"/>
      <c r="SWG17" s="16"/>
      <c r="SWO17" s="16"/>
      <c r="SWW17" s="16"/>
      <c r="SXE17" s="16"/>
      <c r="SXM17" s="16"/>
      <c r="SXU17" s="16"/>
      <c r="SYC17" s="16"/>
      <c r="SYK17" s="16"/>
      <c r="SYS17" s="16"/>
      <c r="SZA17" s="16"/>
      <c r="SZI17" s="16"/>
      <c r="SZQ17" s="16"/>
      <c r="SZY17" s="16"/>
      <c r="TAG17" s="16"/>
      <c r="TAO17" s="16"/>
      <c r="TAW17" s="16"/>
      <c r="TBE17" s="16"/>
      <c r="TBM17" s="16"/>
      <c r="TBU17" s="16"/>
      <c r="TCC17" s="16"/>
      <c r="TCK17" s="16"/>
      <c r="TCS17" s="16"/>
      <c r="TDA17" s="16"/>
      <c r="TDI17" s="16"/>
      <c r="TDQ17" s="16"/>
      <c r="TDY17" s="16"/>
      <c r="TEG17" s="16"/>
      <c r="TEO17" s="16"/>
      <c r="TEW17" s="16"/>
      <c r="TFE17" s="16"/>
      <c r="TFM17" s="16"/>
      <c r="TFU17" s="16"/>
      <c r="TGC17" s="16"/>
      <c r="TGK17" s="16"/>
      <c r="TGS17" s="16"/>
      <c r="THA17" s="16"/>
      <c r="THI17" s="16"/>
      <c r="THQ17" s="16"/>
      <c r="THY17" s="16"/>
      <c r="TIG17" s="16"/>
      <c r="TIO17" s="16"/>
      <c r="TIW17" s="16"/>
      <c r="TJE17" s="16"/>
      <c r="TJM17" s="16"/>
      <c r="TJU17" s="16"/>
      <c r="TKC17" s="16"/>
      <c r="TKK17" s="16"/>
      <c r="TKS17" s="16"/>
      <c r="TLA17" s="16"/>
      <c r="TLI17" s="16"/>
      <c r="TLQ17" s="16"/>
      <c r="TLY17" s="16"/>
      <c r="TMG17" s="16"/>
      <c r="TMO17" s="16"/>
      <c r="TMW17" s="16"/>
      <c r="TNE17" s="16"/>
      <c r="TNM17" s="16"/>
      <c r="TNU17" s="16"/>
      <c r="TOC17" s="16"/>
      <c r="TOK17" s="16"/>
      <c r="TOS17" s="16"/>
      <c r="TPA17" s="16"/>
      <c r="TPI17" s="16"/>
      <c r="TPQ17" s="16"/>
      <c r="TPY17" s="16"/>
      <c r="TQG17" s="16"/>
      <c r="TQO17" s="16"/>
      <c r="TQW17" s="16"/>
      <c r="TRE17" s="16"/>
      <c r="TRM17" s="16"/>
      <c r="TRU17" s="16"/>
      <c r="TSC17" s="16"/>
      <c r="TSK17" s="16"/>
      <c r="TSS17" s="16"/>
      <c r="TTA17" s="16"/>
      <c r="TTI17" s="16"/>
      <c r="TTQ17" s="16"/>
      <c r="TTY17" s="16"/>
      <c r="TUG17" s="16"/>
      <c r="TUO17" s="16"/>
      <c r="TUW17" s="16"/>
      <c r="TVE17" s="16"/>
      <c r="TVM17" s="16"/>
      <c r="TVU17" s="16"/>
      <c r="TWC17" s="16"/>
      <c r="TWK17" s="16"/>
      <c r="TWS17" s="16"/>
      <c r="TXA17" s="16"/>
      <c r="TXI17" s="16"/>
      <c r="TXQ17" s="16"/>
      <c r="TXY17" s="16"/>
      <c r="TYG17" s="16"/>
      <c r="TYO17" s="16"/>
      <c r="TYW17" s="16"/>
      <c r="TZE17" s="16"/>
      <c r="TZM17" s="16"/>
      <c r="TZU17" s="16"/>
      <c r="UAC17" s="16"/>
      <c r="UAK17" s="16"/>
      <c r="UAS17" s="16"/>
      <c r="UBA17" s="16"/>
      <c r="UBI17" s="16"/>
      <c r="UBQ17" s="16"/>
      <c r="UBY17" s="16"/>
      <c r="UCG17" s="16"/>
      <c r="UCO17" s="16"/>
      <c r="UCW17" s="16"/>
      <c r="UDE17" s="16"/>
      <c r="UDM17" s="16"/>
      <c r="UDU17" s="16"/>
      <c r="UEC17" s="16"/>
      <c r="UEK17" s="16"/>
      <c r="UES17" s="16"/>
      <c r="UFA17" s="16"/>
      <c r="UFI17" s="16"/>
      <c r="UFQ17" s="16"/>
      <c r="UFY17" s="16"/>
      <c r="UGG17" s="16"/>
      <c r="UGO17" s="16"/>
      <c r="UGW17" s="16"/>
      <c r="UHE17" s="16"/>
      <c r="UHM17" s="16"/>
      <c r="UHU17" s="16"/>
      <c r="UIC17" s="16"/>
      <c r="UIK17" s="16"/>
      <c r="UIS17" s="16"/>
      <c r="UJA17" s="16"/>
      <c r="UJI17" s="16"/>
      <c r="UJQ17" s="16"/>
      <c r="UJY17" s="16"/>
      <c r="UKG17" s="16"/>
      <c r="UKO17" s="16"/>
      <c r="UKW17" s="16"/>
      <c r="ULE17" s="16"/>
      <c r="ULM17" s="16"/>
      <c r="ULU17" s="16"/>
      <c r="UMC17" s="16"/>
      <c r="UMK17" s="16"/>
      <c r="UMS17" s="16"/>
      <c r="UNA17" s="16"/>
      <c r="UNI17" s="16"/>
      <c r="UNQ17" s="16"/>
      <c r="UNY17" s="16"/>
      <c r="UOG17" s="16"/>
      <c r="UOO17" s="16"/>
      <c r="UOW17" s="16"/>
      <c r="UPE17" s="16"/>
      <c r="UPM17" s="16"/>
      <c r="UPU17" s="16"/>
      <c r="UQC17" s="16"/>
      <c r="UQK17" s="16"/>
      <c r="UQS17" s="16"/>
      <c r="URA17" s="16"/>
      <c r="URI17" s="16"/>
      <c r="URQ17" s="16"/>
      <c r="URY17" s="16"/>
      <c r="USG17" s="16"/>
      <c r="USO17" s="16"/>
      <c r="USW17" s="16"/>
      <c r="UTE17" s="16"/>
      <c r="UTM17" s="16"/>
      <c r="UTU17" s="16"/>
      <c r="UUC17" s="16"/>
      <c r="UUK17" s="16"/>
      <c r="UUS17" s="16"/>
      <c r="UVA17" s="16"/>
      <c r="UVI17" s="16"/>
      <c r="UVQ17" s="16"/>
      <c r="UVY17" s="16"/>
      <c r="UWG17" s="16"/>
      <c r="UWO17" s="16"/>
      <c r="UWW17" s="16"/>
      <c r="UXE17" s="16"/>
      <c r="UXM17" s="16"/>
      <c r="UXU17" s="16"/>
      <c r="UYC17" s="16"/>
      <c r="UYK17" s="16"/>
      <c r="UYS17" s="16"/>
      <c r="UZA17" s="16"/>
      <c r="UZI17" s="16"/>
      <c r="UZQ17" s="16"/>
      <c r="UZY17" s="16"/>
      <c r="VAG17" s="16"/>
      <c r="VAO17" s="16"/>
      <c r="VAW17" s="16"/>
      <c r="VBE17" s="16"/>
      <c r="VBM17" s="16"/>
      <c r="VBU17" s="16"/>
      <c r="VCC17" s="16"/>
      <c r="VCK17" s="16"/>
      <c r="VCS17" s="16"/>
      <c r="VDA17" s="16"/>
      <c r="VDI17" s="16"/>
      <c r="VDQ17" s="16"/>
      <c r="VDY17" s="16"/>
      <c r="VEG17" s="16"/>
      <c r="VEO17" s="16"/>
      <c r="VEW17" s="16"/>
      <c r="VFE17" s="16"/>
      <c r="VFM17" s="16"/>
      <c r="VFU17" s="16"/>
      <c r="VGC17" s="16"/>
      <c r="VGK17" s="16"/>
      <c r="VGS17" s="16"/>
      <c r="VHA17" s="16"/>
      <c r="VHI17" s="16"/>
      <c r="VHQ17" s="16"/>
      <c r="VHY17" s="16"/>
      <c r="VIG17" s="16"/>
      <c r="VIO17" s="16"/>
      <c r="VIW17" s="16"/>
      <c r="VJE17" s="16"/>
      <c r="VJM17" s="16"/>
      <c r="VJU17" s="16"/>
      <c r="VKC17" s="16"/>
      <c r="VKK17" s="16"/>
      <c r="VKS17" s="16"/>
      <c r="VLA17" s="16"/>
      <c r="VLI17" s="16"/>
      <c r="VLQ17" s="16"/>
      <c r="VLY17" s="16"/>
      <c r="VMG17" s="16"/>
      <c r="VMO17" s="16"/>
      <c r="VMW17" s="16"/>
      <c r="VNE17" s="16"/>
      <c r="VNM17" s="16"/>
      <c r="VNU17" s="16"/>
      <c r="VOC17" s="16"/>
      <c r="VOK17" s="16"/>
      <c r="VOS17" s="16"/>
      <c r="VPA17" s="16"/>
      <c r="VPI17" s="16"/>
      <c r="VPQ17" s="16"/>
      <c r="VPY17" s="16"/>
      <c r="VQG17" s="16"/>
      <c r="VQO17" s="16"/>
      <c r="VQW17" s="16"/>
      <c r="VRE17" s="16"/>
      <c r="VRM17" s="16"/>
      <c r="VRU17" s="16"/>
      <c r="VSC17" s="16"/>
      <c r="VSK17" s="16"/>
      <c r="VSS17" s="16"/>
      <c r="VTA17" s="16"/>
      <c r="VTI17" s="16"/>
      <c r="VTQ17" s="16"/>
      <c r="VTY17" s="16"/>
      <c r="VUG17" s="16"/>
      <c r="VUO17" s="16"/>
      <c r="VUW17" s="16"/>
      <c r="VVE17" s="16"/>
      <c r="VVM17" s="16"/>
      <c r="VVU17" s="16"/>
      <c r="VWC17" s="16"/>
      <c r="VWK17" s="16"/>
      <c r="VWS17" s="16"/>
      <c r="VXA17" s="16"/>
      <c r="VXI17" s="16"/>
      <c r="VXQ17" s="16"/>
      <c r="VXY17" s="16"/>
      <c r="VYG17" s="16"/>
      <c r="VYO17" s="16"/>
      <c r="VYW17" s="16"/>
      <c r="VZE17" s="16"/>
      <c r="VZM17" s="16"/>
      <c r="VZU17" s="16"/>
      <c r="WAC17" s="16"/>
      <c r="WAK17" s="16"/>
      <c r="WAS17" s="16"/>
      <c r="WBA17" s="16"/>
      <c r="WBI17" s="16"/>
      <c r="WBQ17" s="16"/>
      <c r="WBY17" s="16"/>
      <c r="WCG17" s="16"/>
      <c r="WCO17" s="16"/>
      <c r="WCW17" s="16"/>
      <c r="WDE17" s="16"/>
      <c r="WDM17" s="16"/>
      <c r="WDU17" s="16"/>
      <c r="WEC17" s="16"/>
      <c r="WEK17" s="16"/>
      <c r="WES17" s="16"/>
      <c r="WFA17" s="16"/>
      <c r="WFI17" s="16"/>
      <c r="WFQ17" s="16"/>
      <c r="WFY17" s="16"/>
      <c r="WGG17" s="16"/>
      <c r="WGO17" s="16"/>
      <c r="WGW17" s="16"/>
      <c r="WHE17" s="16"/>
      <c r="WHM17" s="16"/>
      <c r="WHU17" s="16"/>
      <c r="WIC17" s="16"/>
      <c r="WIK17" s="16"/>
      <c r="WIS17" s="16"/>
      <c r="WJA17" s="16"/>
      <c r="WJI17" s="16"/>
      <c r="WJQ17" s="16"/>
      <c r="WJY17" s="16"/>
      <c r="WKG17" s="16"/>
      <c r="WKO17" s="16"/>
      <c r="WKW17" s="16"/>
      <c r="WLE17" s="16"/>
      <c r="WLM17" s="16"/>
      <c r="WLU17" s="16"/>
      <c r="WMC17" s="16"/>
      <c r="WMK17" s="16"/>
      <c r="WMS17" s="16"/>
      <c r="WNA17" s="16"/>
      <c r="WNI17" s="16"/>
      <c r="WNQ17" s="16"/>
      <c r="WNY17" s="16"/>
      <c r="WOG17" s="16"/>
      <c r="WOO17" s="16"/>
      <c r="WOW17" s="16"/>
      <c r="WPE17" s="16"/>
      <c r="WPM17" s="16"/>
      <c r="WPU17" s="16"/>
      <c r="WQC17" s="16"/>
      <c r="WQK17" s="16"/>
      <c r="WQS17" s="16"/>
      <c r="WRA17" s="16"/>
      <c r="WRI17" s="16"/>
      <c r="WRQ17" s="16"/>
      <c r="WRY17" s="16"/>
      <c r="WSG17" s="16"/>
      <c r="WSO17" s="16"/>
      <c r="WSW17" s="16"/>
      <c r="WTE17" s="16"/>
      <c r="WTM17" s="16"/>
      <c r="WTU17" s="16"/>
      <c r="WUC17" s="16"/>
      <c r="WUK17" s="16"/>
      <c r="WUS17" s="16"/>
      <c r="WVA17" s="16"/>
      <c r="WVI17" s="16"/>
      <c r="WVQ17" s="16"/>
      <c r="WVY17" s="16"/>
      <c r="WWG17" s="16"/>
      <c r="WWO17" s="16"/>
      <c r="WWW17" s="16"/>
      <c r="WXE17" s="16"/>
      <c r="WXM17" s="16"/>
      <c r="WXU17" s="16"/>
      <c r="WYC17" s="16"/>
      <c r="WYK17" s="16"/>
      <c r="WYS17" s="16"/>
      <c r="WZA17" s="16"/>
      <c r="WZI17" s="16"/>
      <c r="WZQ17" s="16"/>
      <c r="WZY17" s="16"/>
      <c r="XAG17" s="16"/>
      <c r="XAO17" s="16"/>
      <c r="XAW17" s="16"/>
      <c r="XBE17" s="16"/>
      <c r="XBM17" s="16"/>
      <c r="XBU17" s="16"/>
      <c r="XCC17" s="16"/>
      <c r="XCK17" s="16"/>
      <c r="XCS17" s="16"/>
      <c r="XDA17" s="16"/>
      <c r="XDI17" s="16"/>
      <c r="XDQ17" s="16"/>
      <c r="XDY17" s="16"/>
      <c r="XEG17" s="16"/>
      <c r="XEO17" s="16"/>
      <c r="XEW17" s="16"/>
    </row>
    <row r="18" spans="1:1017 1025:2041 2049:3065 3073:4089 4097:5113 5121:6137 6145:7161 7169:8185 8193:9209 9217:10233 10241:11257 11265:12281 12289:13305 13313:14329 14337:15353 15361:16377" x14ac:dyDescent="0.25">
      <c r="A18" s="16"/>
      <c r="K18" s="15"/>
      <c r="L18" t="s">
        <v>42</v>
      </c>
      <c r="M18" s="2">
        <v>19.68</v>
      </c>
      <c r="N18" s="2">
        <v>35.86</v>
      </c>
      <c r="O18" s="2">
        <v>85.94</v>
      </c>
      <c r="P18" s="2">
        <v>172.68</v>
      </c>
      <c r="Q18" s="2">
        <v>208.48</v>
      </c>
      <c r="R18" s="2">
        <v>263.43</v>
      </c>
      <c r="Y18" s="16"/>
      <c r="AG18" s="16"/>
      <c r="AO18" s="16"/>
      <c r="AW18" s="16"/>
      <c r="BE18" s="16"/>
      <c r="BM18" s="16"/>
      <c r="BU18" s="16"/>
      <c r="CC18" s="16"/>
      <c r="CK18" s="16"/>
      <c r="CS18" s="16"/>
      <c r="DA18" s="16"/>
      <c r="DI18" s="16"/>
      <c r="DQ18" s="16"/>
      <c r="DY18" s="16"/>
      <c r="EG18" s="16"/>
      <c r="EO18" s="16"/>
      <c r="EW18" s="16"/>
      <c r="FE18" s="16"/>
      <c r="FM18" s="16"/>
      <c r="FU18" s="16"/>
      <c r="GC18" s="16"/>
      <c r="GK18" s="16"/>
      <c r="GS18" s="16"/>
      <c r="HA18" s="16"/>
      <c r="HI18" s="16"/>
      <c r="HQ18" s="16"/>
      <c r="HY18" s="16"/>
      <c r="IG18" s="16"/>
      <c r="IO18" s="16"/>
      <c r="IW18" s="16"/>
      <c r="JE18" s="16"/>
      <c r="JM18" s="16"/>
      <c r="JU18" s="16"/>
      <c r="KC18" s="16"/>
      <c r="KK18" s="16"/>
      <c r="KS18" s="16"/>
      <c r="LA18" s="16"/>
      <c r="LI18" s="16"/>
      <c r="LQ18" s="16"/>
      <c r="LY18" s="16"/>
      <c r="MG18" s="16"/>
      <c r="MO18" s="16"/>
      <c r="MW18" s="16"/>
      <c r="NE18" s="16"/>
      <c r="NM18" s="16"/>
      <c r="NU18" s="16"/>
      <c r="OC18" s="16"/>
      <c r="OK18" s="16"/>
      <c r="OS18" s="16"/>
      <c r="PA18" s="16"/>
      <c r="PI18" s="16"/>
      <c r="PQ18" s="16"/>
      <c r="PY18" s="16"/>
      <c r="QG18" s="16"/>
      <c r="QO18" s="16"/>
      <c r="QW18" s="16"/>
      <c r="RE18" s="16"/>
      <c r="RM18" s="16"/>
      <c r="RU18" s="16"/>
      <c r="SC18" s="16"/>
      <c r="SK18" s="16"/>
      <c r="SS18" s="16"/>
      <c r="TA18" s="16"/>
      <c r="TI18" s="16"/>
      <c r="TQ18" s="16"/>
      <c r="TY18" s="16"/>
      <c r="UG18" s="16"/>
      <c r="UO18" s="16"/>
      <c r="UW18" s="16"/>
      <c r="VE18" s="16"/>
      <c r="VM18" s="16"/>
      <c r="VU18" s="16"/>
      <c r="WC18" s="16"/>
      <c r="WK18" s="16"/>
      <c r="WS18" s="16"/>
      <c r="XA18" s="16"/>
      <c r="XI18" s="16"/>
      <c r="XQ18" s="16"/>
      <c r="XY18" s="16"/>
      <c r="YG18" s="16"/>
      <c r="YO18" s="16"/>
      <c r="YW18" s="16"/>
      <c r="ZE18" s="16"/>
      <c r="ZM18" s="16"/>
      <c r="ZU18" s="16"/>
      <c r="AAC18" s="16"/>
      <c r="AAK18" s="16"/>
      <c r="AAS18" s="16"/>
      <c r="ABA18" s="16"/>
      <c r="ABI18" s="16"/>
      <c r="ABQ18" s="16"/>
      <c r="ABY18" s="16"/>
      <c r="ACG18" s="16"/>
      <c r="ACO18" s="16"/>
      <c r="ACW18" s="16"/>
      <c r="ADE18" s="16"/>
      <c r="ADM18" s="16"/>
      <c r="ADU18" s="16"/>
      <c r="AEC18" s="16"/>
      <c r="AEK18" s="16"/>
      <c r="AES18" s="16"/>
      <c r="AFA18" s="16"/>
      <c r="AFI18" s="16"/>
      <c r="AFQ18" s="16"/>
      <c r="AFY18" s="16"/>
      <c r="AGG18" s="16"/>
      <c r="AGO18" s="16"/>
      <c r="AGW18" s="16"/>
      <c r="AHE18" s="16"/>
      <c r="AHM18" s="16"/>
      <c r="AHU18" s="16"/>
      <c r="AIC18" s="16"/>
      <c r="AIK18" s="16"/>
      <c r="AIS18" s="16"/>
      <c r="AJA18" s="16"/>
      <c r="AJI18" s="16"/>
      <c r="AJQ18" s="16"/>
      <c r="AJY18" s="16"/>
      <c r="AKG18" s="16"/>
      <c r="AKO18" s="16"/>
      <c r="AKW18" s="16"/>
      <c r="ALE18" s="16"/>
      <c r="ALM18" s="16"/>
      <c r="ALU18" s="16"/>
      <c r="AMC18" s="16"/>
      <c r="AMK18" s="16"/>
      <c r="AMS18" s="16"/>
      <c r="ANA18" s="16"/>
      <c r="ANI18" s="16"/>
      <c r="ANQ18" s="16"/>
      <c r="ANY18" s="16"/>
      <c r="AOG18" s="16"/>
      <c r="AOO18" s="16"/>
      <c r="AOW18" s="16"/>
      <c r="APE18" s="16"/>
      <c r="APM18" s="16"/>
      <c r="APU18" s="16"/>
      <c r="AQC18" s="16"/>
      <c r="AQK18" s="16"/>
      <c r="AQS18" s="16"/>
      <c r="ARA18" s="16"/>
      <c r="ARI18" s="16"/>
      <c r="ARQ18" s="16"/>
      <c r="ARY18" s="16"/>
      <c r="ASG18" s="16"/>
      <c r="ASO18" s="16"/>
      <c r="ASW18" s="16"/>
      <c r="ATE18" s="16"/>
      <c r="ATM18" s="16"/>
      <c r="ATU18" s="16"/>
      <c r="AUC18" s="16"/>
      <c r="AUK18" s="16"/>
      <c r="AUS18" s="16"/>
      <c r="AVA18" s="16"/>
      <c r="AVI18" s="16"/>
      <c r="AVQ18" s="16"/>
      <c r="AVY18" s="16"/>
      <c r="AWG18" s="16"/>
      <c r="AWO18" s="16"/>
      <c r="AWW18" s="16"/>
      <c r="AXE18" s="16"/>
      <c r="AXM18" s="16"/>
      <c r="AXU18" s="16"/>
      <c r="AYC18" s="16"/>
      <c r="AYK18" s="16"/>
      <c r="AYS18" s="16"/>
      <c r="AZA18" s="16"/>
      <c r="AZI18" s="16"/>
      <c r="AZQ18" s="16"/>
      <c r="AZY18" s="16"/>
      <c r="BAG18" s="16"/>
      <c r="BAO18" s="16"/>
      <c r="BAW18" s="16"/>
      <c r="BBE18" s="16"/>
      <c r="BBM18" s="16"/>
      <c r="BBU18" s="16"/>
      <c r="BCC18" s="16"/>
      <c r="BCK18" s="16"/>
      <c r="BCS18" s="16"/>
      <c r="BDA18" s="16"/>
      <c r="BDI18" s="16"/>
      <c r="BDQ18" s="16"/>
      <c r="BDY18" s="16"/>
      <c r="BEG18" s="16"/>
      <c r="BEO18" s="16"/>
      <c r="BEW18" s="16"/>
      <c r="BFE18" s="16"/>
      <c r="BFM18" s="16"/>
      <c r="BFU18" s="16"/>
      <c r="BGC18" s="16"/>
      <c r="BGK18" s="16"/>
      <c r="BGS18" s="16"/>
      <c r="BHA18" s="16"/>
      <c r="BHI18" s="16"/>
      <c r="BHQ18" s="16"/>
      <c r="BHY18" s="16"/>
      <c r="BIG18" s="16"/>
      <c r="BIO18" s="16"/>
      <c r="BIW18" s="16"/>
      <c r="BJE18" s="16"/>
      <c r="BJM18" s="16"/>
      <c r="BJU18" s="16"/>
      <c r="BKC18" s="16"/>
      <c r="BKK18" s="16"/>
      <c r="BKS18" s="16"/>
      <c r="BLA18" s="16"/>
      <c r="BLI18" s="16"/>
      <c r="BLQ18" s="16"/>
      <c r="BLY18" s="16"/>
      <c r="BMG18" s="16"/>
      <c r="BMO18" s="16"/>
      <c r="BMW18" s="16"/>
      <c r="BNE18" s="16"/>
      <c r="BNM18" s="16"/>
      <c r="BNU18" s="16"/>
      <c r="BOC18" s="16"/>
      <c r="BOK18" s="16"/>
      <c r="BOS18" s="16"/>
      <c r="BPA18" s="16"/>
      <c r="BPI18" s="16"/>
      <c r="BPQ18" s="16"/>
      <c r="BPY18" s="16"/>
      <c r="BQG18" s="16"/>
      <c r="BQO18" s="16"/>
      <c r="BQW18" s="16"/>
      <c r="BRE18" s="16"/>
      <c r="BRM18" s="16"/>
      <c r="BRU18" s="16"/>
      <c r="BSC18" s="16"/>
      <c r="BSK18" s="16"/>
      <c r="BSS18" s="16"/>
      <c r="BTA18" s="16"/>
      <c r="BTI18" s="16"/>
      <c r="BTQ18" s="16"/>
      <c r="BTY18" s="16"/>
      <c r="BUG18" s="16"/>
      <c r="BUO18" s="16"/>
      <c r="BUW18" s="16"/>
      <c r="BVE18" s="16"/>
      <c r="BVM18" s="16"/>
      <c r="BVU18" s="16"/>
      <c r="BWC18" s="16"/>
      <c r="BWK18" s="16"/>
      <c r="BWS18" s="16"/>
      <c r="BXA18" s="16"/>
      <c r="BXI18" s="16"/>
      <c r="BXQ18" s="16"/>
      <c r="BXY18" s="16"/>
      <c r="BYG18" s="16"/>
      <c r="BYO18" s="16"/>
      <c r="BYW18" s="16"/>
      <c r="BZE18" s="16"/>
      <c r="BZM18" s="16"/>
      <c r="BZU18" s="16"/>
      <c r="CAC18" s="16"/>
      <c r="CAK18" s="16"/>
      <c r="CAS18" s="16"/>
      <c r="CBA18" s="16"/>
      <c r="CBI18" s="16"/>
      <c r="CBQ18" s="16"/>
      <c r="CBY18" s="16"/>
      <c r="CCG18" s="16"/>
      <c r="CCO18" s="16"/>
      <c r="CCW18" s="16"/>
      <c r="CDE18" s="16"/>
      <c r="CDM18" s="16"/>
      <c r="CDU18" s="16"/>
      <c r="CEC18" s="16"/>
      <c r="CEK18" s="16"/>
      <c r="CES18" s="16"/>
      <c r="CFA18" s="16"/>
      <c r="CFI18" s="16"/>
      <c r="CFQ18" s="16"/>
      <c r="CFY18" s="16"/>
      <c r="CGG18" s="16"/>
      <c r="CGO18" s="16"/>
      <c r="CGW18" s="16"/>
      <c r="CHE18" s="16"/>
      <c r="CHM18" s="16"/>
      <c r="CHU18" s="16"/>
      <c r="CIC18" s="16"/>
      <c r="CIK18" s="16"/>
      <c r="CIS18" s="16"/>
      <c r="CJA18" s="16"/>
      <c r="CJI18" s="16"/>
      <c r="CJQ18" s="16"/>
      <c r="CJY18" s="16"/>
      <c r="CKG18" s="16"/>
      <c r="CKO18" s="16"/>
      <c r="CKW18" s="16"/>
      <c r="CLE18" s="16"/>
      <c r="CLM18" s="16"/>
      <c r="CLU18" s="16"/>
      <c r="CMC18" s="16"/>
      <c r="CMK18" s="16"/>
      <c r="CMS18" s="16"/>
      <c r="CNA18" s="16"/>
      <c r="CNI18" s="16"/>
      <c r="CNQ18" s="16"/>
      <c r="CNY18" s="16"/>
      <c r="COG18" s="16"/>
      <c r="COO18" s="16"/>
      <c r="COW18" s="16"/>
      <c r="CPE18" s="16"/>
      <c r="CPM18" s="16"/>
      <c r="CPU18" s="16"/>
      <c r="CQC18" s="16"/>
      <c r="CQK18" s="16"/>
      <c r="CQS18" s="16"/>
      <c r="CRA18" s="16"/>
      <c r="CRI18" s="16"/>
      <c r="CRQ18" s="16"/>
      <c r="CRY18" s="16"/>
      <c r="CSG18" s="16"/>
      <c r="CSO18" s="16"/>
      <c r="CSW18" s="16"/>
      <c r="CTE18" s="16"/>
      <c r="CTM18" s="16"/>
      <c r="CTU18" s="16"/>
      <c r="CUC18" s="16"/>
      <c r="CUK18" s="16"/>
      <c r="CUS18" s="16"/>
      <c r="CVA18" s="16"/>
      <c r="CVI18" s="16"/>
      <c r="CVQ18" s="16"/>
      <c r="CVY18" s="16"/>
      <c r="CWG18" s="16"/>
      <c r="CWO18" s="16"/>
      <c r="CWW18" s="16"/>
      <c r="CXE18" s="16"/>
      <c r="CXM18" s="16"/>
      <c r="CXU18" s="16"/>
      <c r="CYC18" s="16"/>
      <c r="CYK18" s="16"/>
      <c r="CYS18" s="16"/>
      <c r="CZA18" s="16"/>
      <c r="CZI18" s="16"/>
      <c r="CZQ18" s="16"/>
      <c r="CZY18" s="16"/>
      <c r="DAG18" s="16"/>
      <c r="DAO18" s="16"/>
      <c r="DAW18" s="16"/>
      <c r="DBE18" s="16"/>
      <c r="DBM18" s="16"/>
      <c r="DBU18" s="16"/>
      <c r="DCC18" s="16"/>
      <c r="DCK18" s="16"/>
      <c r="DCS18" s="16"/>
      <c r="DDA18" s="16"/>
      <c r="DDI18" s="16"/>
      <c r="DDQ18" s="16"/>
      <c r="DDY18" s="16"/>
      <c r="DEG18" s="16"/>
      <c r="DEO18" s="16"/>
      <c r="DEW18" s="16"/>
      <c r="DFE18" s="16"/>
      <c r="DFM18" s="16"/>
      <c r="DFU18" s="16"/>
      <c r="DGC18" s="16"/>
      <c r="DGK18" s="16"/>
      <c r="DGS18" s="16"/>
      <c r="DHA18" s="16"/>
      <c r="DHI18" s="16"/>
      <c r="DHQ18" s="16"/>
      <c r="DHY18" s="16"/>
      <c r="DIG18" s="16"/>
      <c r="DIO18" s="16"/>
      <c r="DIW18" s="16"/>
      <c r="DJE18" s="16"/>
      <c r="DJM18" s="16"/>
      <c r="DJU18" s="16"/>
      <c r="DKC18" s="16"/>
      <c r="DKK18" s="16"/>
      <c r="DKS18" s="16"/>
      <c r="DLA18" s="16"/>
      <c r="DLI18" s="16"/>
      <c r="DLQ18" s="16"/>
      <c r="DLY18" s="16"/>
      <c r="DMG18" s="16"/>
      <c r="DMO18" s="16"/>
      <c r="DMW18" s="16"/>
      <c r="DNE18" s="16"/>
      <c r="DNM18" s="16"/>
      <c r="DNU18" s="16"/>
      <c r="DOC18" s="16"/>
      <c r="DOK18" s="16"/>
      <c r="DOS18" s="16"/>
      <c r="DPA18" s="16"/>
      <c r="DPI18" s="16"/>
      <c r="DPQ18" s="16"/>
      <c r="DPY18" s="16"/>
      <c r="DQG18" s="16"/>
      <c r="DQO18" s="16"/>
      <c r="DQW18" s="16"/>
      <c r="DRE18" s="16"/>
      <c r="DRM18" s="16"/>
      <c r="DRU18" s="16"/>
      <c r="DSC18" s="16"/>
      <c r="DSK18" s="16"/>
      <c r="DSS18" s="16"/>
      <c r="DTA18" s="16"/>
      <c r="DTI18" s="16"/>
      <c r="DTQ18" s="16"/>
      <c r="DTY18" s="16"/>
      <c r="DUG18" s="16"/>
      <c r="DUO18" s="16"/>
      <c r="DUW18" s="16"/>
      <c r="DVE18" s="16"/>
      <c r="DVM18" s="16"/>
      <c r="DVU18" s="16"/>
      <c r="DWC18" s="16"/>
      <c r="DWK18" s="16"/>
      <c r="DWS18" s="16"/>
      <c r="DXA18" s="16"/>
      <c r="DXI18" s="16"/>
      <c r="DXQ18" s="16"/>
      <c r="DXY18" s="16"/>
      <c r="DYG18" s="16"/>
      <c r="DYO18" s="16"/>
      <c r="DYW18" s="16"/>
      <c r="DZE18" s="16"/>
      <c r="DZM18" s="16"/>
      <c r="DZU18" s="16"/>
      <c r="EAC18" s="16"/>
      <c r="EAK18" s="16"/>
      <c r="EAS18" s="16"/>
      <c r="EBA18" s="16"/>
      <c r="EBI18" s="16"/>
      <c r="EBQ18" s="16"/>
      <c r="EBY18" s="16"/>
      <c r="ECG18" s="16"/>
      <c r="ECO18" s="16"/>
      <c r="ECW18" s="16"/>
      <c r="EDE18" s="16"/>
      <c r="EDM18" s="16"/>
      <c r="EDU18" s="16"/>
      <c r="EEC18" s="16"/>
      <c r="EEK18" s="16"/>
      <c r="EES18" s="16"/>
      <c r="EFA18" s="16"/>
      <c r="EFI18" s="16"/>
      <c r="EFQ18" s="16"/>
      <c r="EFY18" s="16"/>
      <c r="EGG18" s="16"/>
      <c r="EGO18" s="16"/>
      <c r="EGW18" s="16"/>
      <c r="EHE18" s="16"/>
      <c r="EHM18" s="16"/>
      <c r="EHU18" s="16"/>
      <c r="EIC18" s="16"/>
      <c r="EIK18" s="16"/>
      <c r="EIS18" s="16"/>
      <c r="EJA18" s="16"/>
      <c r="EJI18" s="16"/>
      <c r="EJQ18" s="16"/>
      <c r="EJY18" s="16"/>
      <c r="EKG18" s="16"/>
      <c r="EKO18" s="16"/>
      <c r="EKW18" s="16"/>
      <c r="ELE18" s="16"/>
      <c r="ELM18" s="16"/>
      <c r="ELU18" s="16"/>
      <c r="EMC18" s="16"/>
      <c r="EMK18" s="16"/>
      <c r="EMS18" s="16"/>
      <c r="ENA18" s="16"/>
      <c r="ENI18" s="16"/>
      <c r="ENQ18" s="16"/>
      <c r="ENY18" s="16"/>
      <c r="EOG18" s="16"/>
      <c r="EOO18" s="16"/>
      <c r="EOW18" s="16"/>
      <c r="EPE18" s="16"/>
      <c r="EPM18" s="16"/>
      <c r="EPU18" s="16"/>
      <c r="EQC18" s="16"/>
      <c r="EQK18" s="16"/>
      <c r="EQS18" s="16"/>
      <c r="ERA18" s="16"/>
      <c r="ERI18" s="16"/>
      <c r="ERQ18" s="16"/>
      <c r="ERY18" s="16"/>
      <c r="ESG18" s="16"/>
      <c r="ESO18" s="16"/>
      <c r="ESW18" s="16"/>
      <c r="ETE18" s="16"/>
      <c r="ETM18" s="16"/>
      <c r="ETU18" s="16"/>
      <c r="EUC18" s="16"/>
      <c r="EUK18" s="16"/>
      <c r="EUS18" s="16"/>
      <c r="EVA18" s="16"/>
      <c r="EVI18" s="16"/>
      <c r="EVQ18" s="16"/>
      <c r="EVY18" s="16"/>
      <c r="EWG18" s="16"/>
      <c r="EWO18" s="16"/>
      <c r="EWW18" s="16"/>
      <c r="EXE18" s="16"/>
      <c r="EXM18" s="16"/>
      <c r="EXU18" s="16"/>
      <c r="EYC18" s="16"/>
      <c r="EYK18" s="16"/>
      <c r="EYS18" s="16"/>
      <c r="EZA18" s="16"/>
      <c r="EZI18" s="16"/>
      <c r="EZQ18" s="16"/>
      <c r="EZY18" s="16"/>
      <c r="FAG18" s="16"/>
      <c r="FAO18" s="16"/>
      <c r="FAW18" s="16"/>
      <c r="FBE18" s="16"/>
      <c r="FBM18" s="16"/>
      <c r="FBU18" s="16"/>
      <c r="FCC18" s="16"/>
      <c r="FCK18" s="16"/>
      <c r="FCS18" s="16"/>
      <c r="FDA18" s="16"/>
      <c r="FDI18" s="16"/>
      <c r="FDQ18" s="16"/>
      <c r="FDY18" s="16"/>
      <c r="FEG18" s="16"/>
      <c r="FEO18" s="16"/>
      <c r="FEW18" s="16"/>
      <c r="FFE18" s="16"/>
      <c r="FFM18" s="16"/>
      <c r="FFU18" s="16"/>
      <c r="FGC18" s="16"/>
      <c r="FGK18" s="16"/>
      <c r="FGS18" s="16"/>
      <c r="FHA18" s="16"/>
      <c r="FHI18" s="16"/>
      <c r="FHQ18" s="16"/>
      <c r="FHY18" s="16"/>
      <c r="FIG18" s="16"/>
      <c r="FIO18" s="16"/>
      <c r="FIW18" s="16"/>
      <c r="FJE18" s="16"/>
      <c r="FJM18" s="16"/>
      <c r="FJU18" s="16"/>
      <c r="FKC18" s="16"/>
      <c r="FKK18" s="16"/>
      <c r="FKS18" s="16"/>
      <c r="FLA18" s="16"/>
      <c r="FLI18" s="16"/>
      <c r="FLQ18" s="16"/>
      <c r="FLY18" s="16"/>
      <c r="FMG18" s="16"/>
      <c r="FMO18" s="16"/>
      <c r="FMW18" s="16"/>
      <c r="FNE18" s="16"/>
      <c r="FNM18" s="16"/>
      <c r="FNU18" s="16"/>
      <c r="FOC18" s="16"/>
      <c r="FOK18" s="16"/>
      <c r="FOS18" s="16"/>
      <c r="FPA18" s="16"/>
      <c r="FPI18" s="16"/>
      <c r="FPQ18" s="16"/>
      <c r="FPY18" s="16"/>
      <c r="FQG18" s="16"/>
      <c r="FQO18" s="16"/>
      <c r="FQW18" s="16"/>
      <c r="FRE18" s="16"/>
      <c r="FRM18" s="16"/>
      <c r="FRU18" s="16"/>
      <c r="FSC18" s="16"/>
      <c r="FSK18" s="16"/>
      <c r="FSS18" s="16"/>
      <c r="FTA18" s="16"/>
      <c r="FTI18" s="16"/>
      <c r="FTQ18" s="16"/>
      <c r="FTY18" s="16"/>
      <c r="FUG18" s="16"/>
      <c r="FUO18" s="16"/>
      <c r="FUW18" s="16"/>
      <c r="FVE18" s="16"/>
      <c r="FVM18" s="16"/>
      <c r="FVU18" s="16"/>
      <c r="FWC18" s="16"/>
      <c r="FWK18" s="16"/>
      <c r="FWS18" s="16"/>
      <c r="FXA18" s="16"/>
      <c r="FXI18" s="16"/>
      <c r="FXQ18" s="16"/>
      <c r="FXY18" s="16"/>
      <c r="FYG18" s="16"/>
      <c r="FYO18" s="16"/>
      <c r="FYW18" s="16"/>
      <c r="FZE18" s="16"/>
      <c r="FZM18" s="16"/>
      <c r="FZU18" s="16"/>
      <c r="GAC18" s="16"/>
      <c r="GAK18" s="16"/>
      <c r="GAS18" s="16"/>
      <c r="GBA18" s="16"/>
      <c r="GBI18" s="16"/>
      <c r="GBQ18" s="16"/>
      <c r="GBY18" s="16"/>
      <c r="GCG18" s="16"/>
      <c r="GCO18" s="16"/>
      <c r="GCW18" s="16"/>
      <c r="GDE18" s="16"/>
      <c r="GDM18" s="16"/>
      <c r="GDU18" s="16"/>
      <c r="GEC18" s="16"/>
      <c r="GEK18" s="16"/>
      <c r="GES18" s="16"/>
      <c r="GFA18" s="16"/>
      <c r="GFI18" s="16"/>
      <c r="GFQ18" s="16"/>
      <c r="GFY18" s="16"/>
      <c r="GGG18" s="16"/>
      <c r="GGO18" s="16"/>
      <c r="GGW18" s="16"/>
      <c r="GHE18" s="16"/>
      <c r="GHM18" s="16"/>
      <c r="GHU18" s="16"/>
      <c r="GIC18" s="16"/>
      <c r="GIK18" s="16"/>
      <c r="GIS18" s="16"/>
      <c r="GJA18" s="16"/>
      <c r="GJI18" s="16"/>
      <c r="GJQ18" s="16"/>
      <c r="GJY18" s="16"/>
      <c r="GKG18" s="16"/>
      <c r="GKO18" s="16"/>
      <c r="GKW18" s="16"/>
      <c r="GLE18" s="16"/>
      <c r="GLM18" s="16"/>
      <c r="GLU18" s="16"/>
      <c r="GMC18" s="16"/>
      <c r="GMK18" s="16"/>
      <c r="GMS18" s="16"/>
      <c r="GNA18" s="16"/>
      <c r="GNI18" s="16"/>
      <c r="GNQ18" s="16"/>
      <c r="GNY18" s="16"/>
      <c r="GOG18" s="16"/>
      <c r="GOO18" s="16"/>
      <c r="GOW18" s="16"/>
      <c r="GPE18" s="16"/>
      <c r="GPM18" s="16"/>
      <c r="GPU18" s="16"/>
      <c r="GQC18" s="16"/>
      <c r="GQK18" s="16"/>
      <c r="GQS18" s="16"/>
      <c r="GRA18" s="16"/>
      <c r="GRI18" s="16"/>
      <c r="GRQ18" s="16"/>
      <c r="GRY18" s="16"/>
      <c r="GSG18" s="16"/>
      <c r="GSO18" s="16"/>
      <c r="GSW18" s="16"/>
      <c r="GTE18" s="16"/>
      <c r="GTM18" s="16"/>
      <c r="GTU18" s="16"/>
      <c r="GUC18" s="16"/>
      <c r="GUK18" s="16"/>
      <c r="GUS18" s="16"/>
      <c r="GVA18" s="16"/>
      <c r="GVI18" s="16"/>
      <c r="GVQ18" s="16"/>
      <c r="GVY18" s="16"/>
      <c r="GWG18" s="16"/>
      <c r="GWO18" s="16"/>
      <c r="GWW18" s="16"/>
      <c r="GXE18" s="16"/>
      <c r="GXM18" s="16"/>
      <c r="GXU18" s="16"/>
      <c r="GYC18" s="16"/>
      <c r="GYK18" s="16"/>
      <c r="GYS18" s="16"/>
      <c r="GZA18" s="16"/>
      <c r="GZI18" s="16"/>
      <c r="GZQ18" s="16"/>
      <c r="GZY18" s="16"/>
      <c r="HAG18" s="16"/>
      <c r="HAO18" s="16"/>
      <c r="HAW18" s="16"/>
      <c r="HBE18" s="16"/>
      <c r="HBM18" s="16"/>
      <c r="HBU18" s="16"/>
      <c r="HCC18" s="16"/>
      <c r="HCK18" s="16"/>
      <c r="HCS18" s="16"/>
      <c r="HDA18" s="16"/>
      <c r="HDI18" s="16"/>
      <c r="HDQ18" s="16"/>
      <c r="HDY18" s="16"/>
      <c r="HEG18" s="16"/>
      <c r="HEO18" s="16"/>
      <c r="HEW18" s="16"/>
      <c r="HFE18" s="16"/>
      <c r="HFM18" s="16"/>
      <c r="HFU18" s="16"/>
      <c r="HGC18" s="16"/>
      <c r="HGK18" s="16"/>
      <c r="HGS18" s="16"/>
      <c r="HHA18" s="16"/>
      <c r="HHI18" s="16"/>
      <c r="HHQ18" s="16"/>
      <c r="HHY18" s="16"/>
      <c r="HIG18" s="16"/>
      <c r="HIO18" s="16"/>
      <c r="HIW18" s="16"/>
      <c r="HJE18" s="16"/>
      <c r="HJM18" s="16"/>
      <c r="HJU18" s="16"/>
      <c r="HKC18" s="16"/>
      <c r="HKK18" s="16"/>
      <c r="HKS18" s="16"/>
      <c r="HLA18" s="16"/>
      <c r="HLI18" s="16"/>
      <c r="HLQ18" s="16"/>
      <c r="HLY18" s="16"/>
      <c r="HMG18" s="16"/>
      <c r="HMO18" s="16"/>
      <c r="HMW18" s="16"/>
      <c r="HNE18" s="16"/>
      <c r="HNM18" s="16"/>
      <c r="HNU18" s="16"/>
      <c r="HOC18" s="16"/>
      <c r="HOK18" s="16"/>
      <c r="HOS18" s="16"/>
      <c r="HPA18" s="16"/>
      <c r="HPI18" s="16"/>
      <c r="HPQ18" s="16"/>
      <c r="HPY18" s="16"/>
      <c r="HQG18" s="16"/>
      <c r="HQO18" s="16"/>
      <c r="HQW18" s="16"/>
      <c r="HRE18" s="16"/>
      <c r="HRM18" s="16"/>
      <c r="HRU18" s="16"/>
      <c r="HSC18" s="16"/>
      <c r="HSK18" s="16"/>
      <c r="HSS18" s="16"/>
      <c r="HTA18" s="16"/>
      <c r="HTI18" s="16"/>
      <c r="HTQ18" s="16"/>
      <c r="HTY18" s="16"/>
      <c r="HUG18" s="16"/>
      <c r="HUO18" s="16"/>
      <c r="HUW18" s="16"/>
      <c r="HVE18" s="16"/>
      <c r="HVM18" s="16"/>
      <c r="HVU18" s="16"/>
      <c r="HWC18" s="16"/>
      <c r="HWK18" s="16"/>
      <c r="HWS18" s="16"/>
      <c r="HXA18" s="16"/>
      <c r="HXI18" s="16"/>
      <c r="HXQ18" s="16"/>
      <c r="HXY18" s="16"/>
      <c r="HYG18" s="16"/>
      <c r="HYO18" s="16"/>
      <c r="HYW18" s="16"/>
      <c r="HZE18" s="16"/>
      <c r="HZM18" s="16"/>
      <c r="HZU18" s="16"/>
      <c r="IAC18" s="16"/>
      <c r="IAK18" s="16"/>
      <c r="IAS18" s="16"/>
      <c r="IBA18" s="16"/>
      <c r="IBI18" s="16"/>
      <c r="IBQ18" s="16"/>
      <c r="IBY18" s="16"/>
      <c r="ICG18" s="16"/>
      <c r="ICO18" s="16"/>
      <c r="ICW18" s="16"/>
      <c r="IDE18" s="16"/>
      <c r="IDM18" s="16"/>
      <c r="IDU18" s="16"/>
      <c r="IEC18" s="16"/>
      <c r="IEK18" s="16"/>
      <c r="IES18" s="16"/>
      <c r="IFA18" s="16"/>
      <c r="IFI18" s="16"/>
      <c r="IFQ18" s="16"/>
      <c r="IFY18" s="16"/>
      <c r="IGG18" s="16"/>
      <c r="IGO18" s="16"/>
      <c r="IGW18" s="16"/>
      <c r="IHE18" s="16"/>
      <c r="IHM18" s="16"/>
      <c r="IHU18" s="16"/>
      <c r="IIC18" s="16"/>
      <c r="IIK18" s="16"/>
      <c r="IIS18" s="16"/>
      <c r="IJA18" s="16"/>
      <c r="IJI18" s="16"/>
      <c r="IJQ18" s="16"/>
      <c r="IJY18" s="16"/>
      <c r="IKG18" s="16"/>
      <c r="IKO18" s="16"/>
      <c r="IKW18" s="16"/>
      <c r="ILE18" s="16"/>
      <c r="ILM18" s="16"/>
      <c r="ILU18" s="16"/>
      <c r="IMC18" s="16"/>
      <c r="IMK18" s="16"/>
      <c r="IMS18" s="16"/>
      <c r="INA18" s="16"/>
      <c r="INI18" s="16"/>
      <c r="INQ18" s="16"/>
      <c r="INY18" s="16"/>
      <c r="IOG18" s="16"/>
      <c r="IOO18" s="16"/>
      <c r="IOW18" s="16"/>
      <c r="IPE18" s="16"/>
      <c r="IPM18" s="16"/>
      <c r="IPU18" s="16"/>
      <c r="IQC18" s="16"/>
      <c r="IQK18" s="16"/>
      <c r="IQS18" s="16"/>
      <c r="IRA18" s="16"/>
      <c r="IRI18" s="16"/>
      <c r="IRQ18" s="16"/>
      <c r="IRY18" s="16"/>
      <c r="ISG18" s="16"/>
      <c r="ISO18" s="16"/>
      <c r="ISW18" s="16"/>
      <c r="ITE18" s="16"/>
      <c r="ITM18" s="16"/>
      <c r="ITU18" s="16"/>
      <c r="IUC18" s="16"/>
      <c r="IUK18" s="16"/>
      <c r="IUS18" s="16"/>
      <c r="IVA18" s="16"/>
      <c r="IVI18" s="16"/>
      <c r="IVQ18" s="16"/>
      <c r="IVY18" s="16"/>
      <c r="IWG18" s="16"/>
      <c r="IWO18" s="16"/>
      <c r="IWW18" s="16"/>
      <c r="IXE18" s="16"/>
      <c r="IXM18" s="16"/>
      <c r="IXU18" s="16"/>
      <c r="IYC18" s="16"/>
      <c r="IYK18" s="16"/>
      <c r="IYS18" s="16"/>
      <c r="IZA18" s="16"/>
      <c r="IZI18" s="16"/>
      <c r="IZQ18" s="16"/>
      <c r="IZY18" s="16"/>
      <c r="JAG18" s="16"/>
      <c r="JAO18" s="16"/>
      <c r="JAW18" s="16"/>
      <c r="JBE18" s="16"/>
      <c r="JBM18" s="16"/>
      <c r="JBU18" s="16"/>
      <c r="JCC18" s="16"/>
      <c r="JCK18" s="16"/>
      <c r="JCS18" s="16"/>
      <c r="JDA18" s="16"/>
      <c r="JDI18" s="16"/>
      <c r="JDQ18" s="16"/>
      <c r="JDY18" s="16"/>
      <c r="JEG18" s="16"/>
      <c r="JEO18" s="16"/>
      <c r="JEW18" s="16"/>
      <c r="JFE18" s="16"/>
      <c r="JFM18" s="16"/>
      <c r="JFU18" s="16"/>
      <c r="JGC18" s="16"/>
      <c r="JGK18" s="16"/>
      <c r="JGS18" s="16"/>
      <c r="JHA18" s="16"/>
      <c r="JHI18" s="16"/>
      <c r="JHQ18" s="16"/>
      <c r="JHY18" s="16"/>
      <c r="JIG18" s="16"/>
      <c r="JIO18" s="16"/>
      <c r="JIW18" s="16"/>
      <c r="JJE18" s="16"/>
      <c r="JJM18" s="16"/>
      <c r="JJU18" s="16"/>
      <c r="JKC18" s="16"/>
      <c r="JKK18" s="16"/>
      <c r="JKS18" s="16"/>
      <c r="JLA18" s="16"/>
      <c r="JLI18" s="16"/>
      <c r="JLQ18" s="16"/>
      <c r="JLY18" s="16"/>
      <c r="JMG18" s="16"/>
      <c r="JMO18" s="16"/>
      <c r="JMW18" s="16"/>
      <c r="JNE18" s="16"/>
      <c r="JNM18" s="16"/>
      <c r="JNU18" s="16"/>
      <c r="JOC18" s="16"/>
      <c r="JOK18" s="16"/>
      <c r="JOS18" s="16"/>
      <c r="JPA18" s="16"/>
      <c r="JPI18" s="16"/>
      <c r="JPQ18" s="16"/>
      <c r="JPY18" s="16"/>
      <c r="JQG18" s="16"/>
      <c r="JQO18" s="16"/>
      <c r="JQW18" s="16"/>
      <c r="JRE18" s="16"/>
      <c r="JRM18" s="16"/>
      <c r="JRU18" s="16"/>
      <c r="JSC18" s="16"/>
      <c r="JSK18" s="16"/>
      <c r="JSS18" s="16"/>
      <c r="JTA18" s="16"/>
      <c r="JTI18" s="16"/>
      <c r="JTQ18" s="16"/>
      <c r="JTY18" s="16"/>
      <c r="JUG18" s="16"/>
      <c r="JUO18" s="16"/>
      <c r="JUW18" s="16"/>
      <c r="JVE18" s="16"/>
      <c r="JVM18" s="16"/>
      <c r="JVU18" s="16"/>
      <c r="JWC18" s="16"/>
      <c r="JWK18" s="16"/>
      <c r="JWS18" s="16"/>
      <c r="JXA18" s="16"/>
      <c r="JXI18" s="16"/>
      <c r="JXQ18" s="16"/>
      <c r="JXY18" s="16"/>
      <c r="JYG18" s="16"/>
      <c r="JYO18" s="16"/>
      <c r="JYW18" s="16"/>
      <c r="JZE18" s="16"/>
      <c r="JZM18" s="16"/>
      <c r="JZU18" s="16"/>
      <c r="KAC18" s="16"/>
      <c r="KAK18" s="16"/>
      <c r="KAS18" s="16"/>
      <c r="KBA18" s="16"/>
      <c r="KBI18" s="16"/>
      <c r="KBQ18" s="16"/>
      <c r="KBY18" s="16"/>
      <c r="KCG18" s="16"/>
      <c r="KCO18" s="16"/>
      <c r="KCW18" s="16"/>
      <c r="KDE18" s="16"/>
      <c r="KDM18" s="16"/>
      <c r="KDU18" s="16"/>
      <c r="KEC18" s="16"/>
      <c r="KEK18" s="16"/>
      <c r="KES18" s="16"/>
      <c r="KFA18" s="16"/>
      <c r="KFI18" s="16"/>
      <c r="KFQ18" s="16"/>
      <c r="KFY18" s="16"/>
      <c r="KGG18" s="16"/>
      <c r="KGO18" s="16"/>
      <c r="KGW18" s="16"/>
      <c r="KHE18" s="16"/>
      <c r="KHM18" s="16"/>
      <c r="KHU18" s="16"/>
      <c r="KIC18" s="16"/>
      <c r="KIK18" s="16"/>
      <c r="KIS18" s="16"/>
      <c r="KJA18" s="16"/>
      <c r="KJI18" s="16"/>
      <c r="KJQ18" s="16"/>
      <c r="KJY18" s="16"/>
      <c r="KKG18" s="16"/>
      <c r="KKO18" s="16"/>
      <c r="KKW18" s="16"/>
      <c r="KLE18" s="16"/>
      <c r="KLM18" s="16"/>
      <c r="KLU18" s="16"/>
      <c r="KMC18" s="16"/>
      <c r="KMK18" s="16"/>
      <c r="KMS18" s="16"/>
      <c r="KNA18" s="16"/>
      <c r="KNI18" s="16"/>
      <c r="KNQ18" s="16"/>
      <c r="KNY18" s="16"/>
      <c r="KOG18" s="16"/>
      <c r="KOO18" s="16"/>
      <c r="KOW18" s="16"/>
      <c r="KPE18" s="16"/>
      <c r="KPM18" s="16"/>
      <c r="KPU18" s="16"/>
      <c r="KQC18" s="16"/>
      <c r="KQK18" s="16"/>
      <c r="KQS18" s="16"/>
      <c r="KRA18" s="16"/>
      <c r="KRI18" s="16"/>
      <c r="KRQ18" s="16"/>
      <c r="KRY18" s="16"/>
      <c r="KSG18" s="16"/>
      <c r="KSO18" s="16"/>
      <c r="KSW18" s="16"/>
      <c r="KTE18" s="16"/>
      <c r="KTM18" s="16"/>
      <c r="KTU18" s="16"/>
      <c r="KUC18" s="16"/>
      <c r="KUK18" s="16"/>
      <c r="KUS18" s="16"/>
      <c r="KVA18" s="16"/>
      <c r="KVI18" s="16"/>
      <c r="KVQ18" s="16"/>
      <c r="KVY18" s="16"/>
      <c r="KWG18" s="16"/>
      <c r="KWO18" s="16"/>
      <c r="KWW18" s="16"/>
      <c r="KXE18" s="16"/>
      <c r="KXM18" s="16"/>
      <c r="KXU18" s="16"/>
      <c r="KYC18" s="16"/>
      <c r="KYK18" s="16"/>
      <c r="KYS18" s="16"/>
      <c r="KZA18" s="16"/>
      <c r="KZI18" s="16"/>
      <c r="KZQ18" s="16"/>
      <c r="KZY18" s="16"/>
      <c r="LAG18" s="16"/>
      <c r="LAO18" s="16"/>
      <c r="LAW18" s="16"/>
      <c r="LBE18" s="16"/>
      <c r="LBM18" s="16"/>
      <c r="LBU18" s="16"/>
      <c r="LCC18" s="16"/>
      <c r="LCK18" s="16"/>
      <c r="LCS18" s="16"/>
      <c r="LDA18" s="16"/>
      <c r="LDI18" s="16"/>
      <c r="LDQ18" s="16"/>
      <c r="LDY18" s="16"/>
      <c r="LEG18" s="16"/>
      <c r="LEO18" s="16"/>
      <c r="LEW18" s="16"/>
      <c r="LFE18" s="16"/>
      <c r="LFM18" s="16"/>
      <c r="LFU18" s="16"/>
      <c r="LGC18" s="16"/>
      <c r="LGK18" s="16"/>
      <c r="LGS18" s="16"/>
      <c r="LHA18" s="16"/>
      <c r="LHI18" s="16"/>
      <c r="LHQ18" s="16"/>
      <c r="LHY18" s="16"/>
      <c r="LIG18" s="16"/>
      <c r="LIO18" s="16"/>
      <c r="LIW18" s="16"/>
      <c r="LJE18" s="16"/>
      <c r="LJM18" s="16"/>
      <c r="LJU18" s="16"/>
      <c r="LKC18" s="16"/>
      <c r="LKK18" s="16"/>
      <c r="LKS18" s="16"/>
      <c r="LLA18" s="16"/>
      <c r="LLI18" s="16"/>
      <c r="LLQ18" s="16"/>
      <c r="LLY18" s="16"/>
      <c r="LMG18" s="16"/>
      <c r="LMO18" s="16"/>
      <c r="LMW18" s="16"/>
      <c r="LNE18" s="16"/>
      <c r="LNM18" s="16"/>
      <c r="LNU18" s="16"/>
      <c r="LOC18" s="16"/>
      <c r="LOK18" s="16"/>
      <c r="LOS18" s="16"/>
      <c r="LPA18" s="16"/>
      <c r="LPI18" s="16"/>
      <c r="LPQ18" s="16"/>
      <c r="LPY18" s="16"/>
      <c r="LQG18" s="16"/>
      <c r="LQO18" s="16"/>
      <c r="LQW18" s="16"/>
      <c r="LRE18" s="16"/>
      <c r="LRM18" s="16"/>
      <c r="LRU18" s="16"/>
      <c r="LSC18" s="16"/>
      <c r="LSK18" s="16"/>
      <c r="LSS18" s="16"/>
      <c r="LTA18" s="16"/>
      <c r="LTI18" s="16"/>
      <c r="LTQ18" s="16"/>
      <c r="LTY18" s="16"/>
      <c r="LUG18" s="16"/>
      <c r="LUO18" s="16"/>
      <c r="LUW18" s="16"/>
      <c r="LVE18" s="16"/>
      <c r="LVM18" s="16"/>
      <c r="LVU18" s="16"/>
      <c r="LWC18" s="16"/>
      <c r="LWK18" s="16"/>
      <c r="LWS18" s="16"/>
      <c r="LXA18" s="16"/>
      <c r="LXI18" s="16"/>
      <c r="LXQ18" s="16"/>
      <c r="LXY18" s="16"/>
      <c r="LYG18" s="16"/>
      <c r="LYO18" s="16"/>
      <c r="LYW18" s="16"/>
      <c r="LZE18" s="16"/>
      <c r="LZM18" s="16"/>
      <c r="LZU18" s="16"/>
      <c r="MAC18" s="16"/>
      <c r="MAK18" s="16"/>
      <c r="MAS18" s="16"/>
      <c r="MBA18" s="16"/>
      <c r="MBI18" s="16"/>
      <c r="MBQ18" s="16"/>
      <c r="MBY18" s="16"/>
      <c r="MCG18" s="16"/>
      <c r="MCO18" s="16"/>
      <c r="MCW18" s="16"/>
      <c r="MDE18" s="16"/>
      <c r="MDM18" s="16"/>
      <c r="MDU18" s="16"/>
      <c r="MEC18" s="16"/>
      <c r="MEK18" s="16"/>
      <c r="MES18" s="16"/>
      <c r="MFA18" s="16"/>
      <c r="MFI18" s="16"/>
      <c r="MFQ18" s="16"/>
      <c r="MFY18" s="16"/>
      <c r="MGG18" s="16"/>
      <c r="MGO18" s="16"/>
      <c r="MGW18" s="16"/>
      <c r="MHE18" s="16"/>
      <c r="MHM18" s="16"/>
      <c r="MHU18" s="16"/>
      <c r="MIC18" s="16"/>
      <c r="MIK18" s="16"/>
      <c r="MIS18" s="16"/>
      <c r="MJA18" s="16"/>
      <c r="MJI18" s="16"/>
      <c r="MJQ18" s="16"/>
      <c r="MJY18" s="16"/>
      <c r="MKG18" s="16"/>
      <c r="MKO18" s="16"/>
      <c r="MKW18" s="16"/>
      <c r="MLE18" s="16"/>
      <c r="MLM18" s="16"/>
      <c r="MLU18" s="16"/>
      <c r="MMC18" s="16"/>
      <c r="MMK18" s="16"/>
      <c r="MMS18" s="16"/>
      <c r="MNA18" s="16"/>
      <c r="MNI18" s="16"/>
      <c r="MNQ18" s="16"/>
      <c r="MNY18" s="16"/>
      <c r="MOG18" s="16"/>
      <c r="MOO18" s="16"/>
      <c r="MOW18" s="16"/>
      <c r="MPE18" s="16"/>
      <c r="MPM18" s="16"/>
      <c r="MPU18" s="16"/>
      <c r="MQC18" s="16"/>
      <c r="MQK18" s="16"/>
      <c r="MQS18" s="16"/>
      <c r="MRA18" s="16"/>
      <c r="MRI18" s="16"/>
      <c r="MRQ18" s="16"/>
      <c r="MRY18" s="16"/>
      <c r="MSG18" s="16"/>
      <c r="MSO18" s="16"/>
      <c r="MSW18" s="16"/>
      <c r="MTE18" s="16"/>
      <c r="MTM18" s="16"/>
      <c r="MTU18" s="16"/>
      <c r="MUC18" s="16"/>
      <c r="MUK18" s="16"/>
      <c r="MUS18" s="16"/>
      <c r="MVA18" s="16"/>
      <c r="MVI18" s="16"/>
      <c r="MVQ18" s="16"/>
      <c r="MVY18" s="16"/>
      <c r="MWG18" s="16"/>
      <c r="MWO18" s="16"/>
      <c r="MWW18" s="16"/>
      <c r="MXE18" s="16"/>
      <c r="MXM18" s="16"/>
      <c r="MXU18" s="16"/>
      <c r="MYC18" s="16"/>
      <c r="MYK18" s="16"/>
      <c r="MYS18" s="16"/>
      <c r="MZA18" s="16"/>
      <c r="MZI18" s="16"/>
      <c r="MZQ18" s="16"/>
      <c r="MZY18" s="16"/>
      <c r="NAG18" s="16"/>
      <c r="NAO18" s="16"/>
      <c r="NAW18" s="16"/>
      <c r="NBE18" s="16"/>
      <c r="NBM18" s="16"/>
      <c r="NBU18" s="16"/>
      <c r="NCC18" s="16"/>
      <c r="NCK18" s="16"/>
      <c r="NCS18" s="16"/>
      <c r="NDA18" s="16"/>
      <c r="NDI18" s="16"/>
      <c r="NDQ18" s="16"/>
      <c r="NDY18" s="16"/>
      <c r="NEG18" s="16"/>
      <c r="NEO18" s="16"/>
      <c r="NEW18" s="16"/>
      <c r="NFE18" s="16"/>
      <c r="NFM18" s="16"/>
      <c r="NFU18" s="16"/>
      <c r="NGC18" s="16"/>
      <c r="NGK18" s="16"/>
      <c r="NGS18" s="16"/>
      <c r="NHA18" s="16"/>
      <c r="NHI18" s="16"/>
      <c r="NHQ18" s="16"/>
      <c r="NHY18" s="16"/>
      <c r="NIG18" s="16"/>
      <c r="NIO18" s="16"/>
      <c r="NIW18" s="16"/>
      <c r="NJE18" s="16"/>
      <c r="NJM18" s="16"/>
      <c r="NJU18" s="16"/>
      <c r="NKC18" s="16"/>
      <c r="NKK18" s="16"/>
      <c r="NKS18" s="16"/>
      <c r="NLA18" s="16"/>
      <c r="NLI18" s="16"/>
      <c r="NLQ18" s="16"/>
      <c r="NLY18" s="16"/>
      <c r="NMG18" s="16"/>
      <c r="NMO18" s="16"/>
      <c r="NMW18" s="16"/>
      <c r="NNE18" s="16"/>
      <c r="NNM18" s="16"/>
      <c r="NNU18" s="16"/>
      <c r="NOC18" s="16"/>
      <c r="NOK18" s="16"/>
      <c r="NOS18" s="16"/>
      <c r="NPA18" s="16"/>
      <c r="NPI18" s="16"/>
      <c r="NPQ18" s="16"/>
      <c r="NPY18" s="16"/>
      <c r="NQG18" s="16"/>
      <c r="NQO18" s="16"/>
      <c r="NQW18" s="16"/>
      <c r="NRE18" s="16"/>
      <c r="NRM18" s="16"/>
      <c r="NRU18" s="16"/>
      <c r="NSC18" s="16"/>
      <c r="NSK18" s="16"/>
      <c r="NSS18" s="16"/>
      <c r="NTA18" s="16"/>
      <c r="NTI18" s="16"/>
      <c r="NTQ18" s="16"/>
      <c r="NTY18" s="16"/>
      <c r="NUG18" s="16"/>
      <c r="NUO18" s="16"/>
      <c r="NUW18" s="16"/>
      <c r="NVE18" s="16"/>
      <c r="NVM18" s="16"/>
      <c r="NVU18" s="16"/>
      <c r="NWC18" s="16"/>
      <c r="NWK18" s="16"/>
      <c r="NWS18" s="16"/>
      <c r="NXA18" s="16"/>
      <c r="NXI18" s="16"/>
      <c r="NXQ18" s="16"/>
      <c r="NXY18" s="16"/>
      <c r="NYG18" s="16"/>
      <c r="NYO18" s="16"/>
      <c r="NYW18" s="16"/>
      <c r="NZE18" s="16"/>
      <c r="NZM18" s="16"/>
      <c r="NZU18" s="16"/>
      <c r="OAC18" s="16"/>
      <c r="OAK18" s="16"/>
      <c r="OAS18" s="16"/>
      <c r="OBA18" s="16"/>
      <c r="OBI18" s="16"/>
      <c r="OBQ18" s="16"/>
      <c r="OBY18" s="16"/>
      <c r="OCG18" s="16"/>
      <c r="OCO18" s="16"/>
      <c r="OCW18" s="16"/>
      <c r="ODE18" s="16"/>
      <c r="ODM18" s="16"/>
      <c r="ODU18" s="16"/>
      <c r="OEC18" s="16"/>
      <c r="OEK18" s="16"/>
      <c r="OES18" s="16"/>
      <c r="OFA18" s="16"/>
      <c r="OFI18" s="16"/>
      <c r="OFQ18" s="16"/>
      <c r="OFY18" s="16"/>
      <c r="OGG18" s="16"/>
      <c r="OGO18" s="16"/>
      <c r="OGW18" s="16"/>
      <c r="OHE18" s="16"/>
      <c r="OHM18" s="16"/>
      <c r="OHU18" s="16"/>
      <c r="OIC18" s="16"/>
      <c r="OIK18" s="16"/>
      <c r="OIS18" s="16"/>
      <c r="OJA18" s="16"/>
      <c r="OJI18" s="16"/>
      <c r="OJQ18" s="16"/>
      <c r="OJY18" s="16"/>
      <c r="OKG18" s="16"/>
      <c r="OKO18" s="16"/>
      <c r="OKW18" s="16"/>
      <c r="OLE18" s="16"/>
      <c r="OLM18" s="16"/>
      <c r="OLU18" s="16"/>
      <c r="OMC18" s="16"/>
      <c r="OMK18" s="16"/>
      <c r="OMS18" s="16"/>
      <c r="ONA18" s="16"/>
      <c r="ONI18" s="16"/>
      <c r="ONQ18" s="16"/>
      <c r="ONY18" s="16"/>
      <c r="OOG18" s="16"/>
      <c r="OOO18" s="16"/>
      <c r="OOW18" s="16"/>
      <c r="OPE18" s="16"/>
      <c r="OPM18" s="16"/>
      <c r="OPU18" s="16"/>
      <c r="OQC18" s="16"/>
      <c r="OQK18" s="16"/>
      <c r="OQS18" s="16"/>
      <c r="ORA18" s="16"/>
      <c r="ORI18" s="16"/>
      <c r="ORQ18" s="16"/>
      <c r="ORY18" s="16"/>
      <c r="OSG18" s="16"/>
      <c r="OSO18" s="16"/>
      <c r="OSW18" s="16"/>
      <c r="OTE18" s="16"/>
      <c r="OTM18" s="16"/>
      <c r="OTU18" s="16"/>
      <c r="OUC18" s="16"/>
      <c r="OUK18" s="16"/>
      <c r="OUS18" s="16"/>
      <c r="OVA18" s="16"/>
      <c r="OVI18" s="16"/>
      <c r="OVQ18" s="16"/>
      <c r="OVY18" s="16"/>
      <c r="OWG18" s="16"/>
      <c r="OWO18" s="16"/>
      <c r="OWW18" s="16"/>
      <c r="OXE18" s="16"/>
      <c r="OXM18" s="16"/>
      <c r="OXU18" s="16"/>
      <c r="OYC18" s="16"/>
      <c r="OYK18" s="16"/>
      <c r="OYS18" s="16"/>
      <c r="OZA18" s="16"/>
      <c r="OZI18" s="16"/>
      <c r="OZQ18" s="16"/>
      <c r="OZY18" s="16"/>
      <c r="PAG18" s="16"/>
      <c r="PAO18" s="16"/>
      <c r="PAW18" s="16"/>
      <c r="PBE18" s="16"/>
      <c r="PBM18" s="16"/>
      <c r="PBU18" s="16"/>
      <c r="PCC18" s="16"/>
      <c r="PCK18" s="16"/>
      <c r="PCS18" s="16"/>
      <c r="PDA18" s="16"/>
      <c r="PDI18" s="16"/>
      <c r="PDQ18" s="16"/>
      <c r="PDY18" s="16"/>
      <c r="PEG18" s="16"/>
      <c r="PEO18" s="16"/>
      <c r="PEW18" s="16"/>
      <c r="PFE18" s="16"/>
      <c r="PFM18" s="16"/>
      <c r="PFU18" s="16"/>
      <c r="PGC18" s="16"/>
      <c r="PGK18" s="16"/>
      <c r="PGS18" s="16"/>
      <c r="PHA18" s="16"/>
      <c r="PHI18" s="16"/>
      <c r="PHQ18" s="16"/>
      <c r="PHY18" s="16"/>
      <c r="PIG18" s="16"/>
      <c r="PIO18" s="16"/>
      <c r="PIW18" s="16"/>
      <c r="PJE18" s="16"/>
      <c r="PJM18" s="16"/>
      <c r="PJU18" s="16"/>
      <c r="PKC18" s="16"/>
      <c r="PKK18" s="16"/>
      <c r="PKS18" s="16"/>
      <c r="PLA18" s="16"/>
      <c r="PLI18" s="16"/>
      <c r="PLQ18" s="16"/>
      <c r="PLY18" s="16"/>
      <c r="PMG18" s="16"/>
      <c r="PMO18" s="16"/>
      <c r="PMW18" s="16"/>
      <c r="PNE18" s="16"/>
      <c r="PNM18" s="16"/>
      <c r="PNU18" s="16"/>
      <c r="POC18" s="16"/>
      <c r="POK18" s="16"/>
      <c r="POS18" s="16"/>
      <c r="PPA18" s="16"/>
      <c r="PPI18" s="16"/>
      <c r="PPQ18" s="16"/>
      <c r="PPY18" s="16"/>
      <c r="PQG18" s="16"/>
      <c r="PQO18" s="16"/>
      <c r="PQW18" s="16"/>
      <c r="PRE18" s="16"/>
      <c r="PRM18" s="16"/>
      <c r="PRU18" s="16"/>
      <c r="PSC18" s="16"/>
      <c r="PSK18" s="16"/>
      <c r="PSS18" s="16"/>
      <c r="PTA18" s="16"/>
      <c r="PTI18" s="16"/>
      <c r="PTQ18" s="16"/>
      <c r="PTY18" s="16"/>
      <c r="PUG18" s="16"/>
      <c r="PUO18" s="16"/>
      <c r="PUW18" s="16"/>
      <c r="PVE18" s="16"/>
      <c r="PVM18" s="16"/>
      <c r="PVU18" s="16"/>
      <c r="PWC18" s="16"/>
      <c r="PWK18" s="16"/>
      <c r="PWS18" s="16"/>
      <c r="PXA18" s="16"/>
      <c r="PXI18" s="16"/>
      <c r="PXQ18" s="16"/>
      <c r="PXY18" s="16"/>
      <c r="PYG18" s="16"/>
      <c r="PYO18" s="16"/>
      <c r="PYW18" s="16"/>
      <c r="PZE18" s="16"/>
      <c r="PZM18" s="16"/>
      <c r="PZU18" s="16"/>
      <c r="QAC18" s="16"/>
      <c r="QAK18" s="16"/>
      <c r="QAS18" s="16"/>
      <c r="QBA18" s="16"/>
      <c r="QBI18" s="16"/>
      <c r="QBQ18" s="16"/>
      <c r="QBY18" s="16"/>
      <c r="QCG18" s="16"/>
      <c r="QCO18" s="16"/>
      <c r="QCW18" s="16"/>
      <c r="QDE18" s="16"/>
      <c r="QDM18" s="16"/>
      <c r="QDU18" s="16"/>
      <c r="QEC18" s="16"/>
      <c r="QEK18" s="16"/>
      <c r="QES18" s="16"/>
      <c r="QFA18" s="16"/>
      <c r="QFI18" s="16"/>
      <c r="QFQ18" s="16"/>
      <c r="QFY18" s="16"/>
      <c r="QGG18" s="16"/>
      <c r="QGO18" s="16"/>
      <c r="QGW18" s="16"/>
      <c r="QHE18" s="16"/>
      <c r="QHM18" s="16"/>
      <c r="QHU18" s="16"/>
      <c r="QIC18" s="16"/>
      <c r="QIK18" s="16"/>
      <c r="QIS18" s="16"/>
      <c r="QJA18" s="16"/>
      <c r="QJI18" s="16"/>
      <c r="QJQ18" s="16"/>
      <c r="QJY18" s="16"/>
      <c r="QKG18" s="16"/>
      <c r="QKO18" s="16"/>
      <c r="QKW18" s="16"/>
      <c r="QLE18" s="16"/>
      <c r="QLM18" s="16"/>
      <c r="QLU18" s="16"/>
      <c r="QMC18" s="16"/>
      <c r="QMK18" s="16"/>
      <c r="QMS18" s="16"/>
      <c r="QNA18" s="16"/>
      <c r="QNI18" s="16"/>
      <c r="QNQ18" s="16"/>
      <c r="QNY18" s="16"/>
      <c r="QOG18" s="16"/>
      <c r="QOO18" s="16"/>
      <c r="QOW18" s="16"/>
      <c r="QPE18" s="16"/>
      <c r="QPM18" s="16"/>
      <c r="QPU18" s="16"/>
      <c r="QQC18" s="16"/>
      <c r="QQK18" s="16"/>
      <c r="QQS18" s="16"/>
      <c r="QRA18" s="16"/>
      <c r="QRI18" s="16"/>
      <c r="QRQ18" s="16"/>
      <c r="QRY18" s="16"/>
      <c r="QSG18" s="16"/>
      <c r="QSO18" s="16"/>
      <c r="QSW18" s="16"/>
      <c r="QTE18" s="16"/>
      <c r="QTM18" s="16"/>
      <c r="QTU18" s="16"/>
      <c r="QUC18" s="16"/>
      <c r="QUK18" s="16"/>
      <c r="QUS18" s="16"/>
      <c r="QVA18" s="16"/>
      <c r="QVI18" s="16"/>
      <c r="QVQ18" s="16"/>
      <c r="QVY18" s="16"/>
      <c r="QWG18" s="16"/>
      <c r="QWO18" s="16"/>
      <c r="QWW18" s="16"/>
      <c r="QXE18" s="16"/>
      <c r="QXM18" s="16"/>
      <c r="QXU18" s="16"/>
      <c r="QYC18" s="16"/>
      <c r="QYK18" s="16"/>
      <c r="QYS18" s="16"/>
      <c r="QZA18" s="16"/>
      <c r="QZI18" s="16"/>
      <c r="QZQ18" s="16"/>
      <c r="QZY18" s="16"/>
      <c r="RAG18" s="16"/>
      <c r="RAO18" s="16"/>
      <c r="RAW18" s="16"/>
      <c r="RBE18" s="16"/>
      <c r="RBM18" s="16"/>
      <c r="RBU18" s="16"/>
      <c r="RCC18" s="16"/>
      <c r="RCK18" s="16"/>
      <c r="RCS18" s="16"/>
      <c r="RDA18" s="16"/>
      <c r="RDI18" s="16"/>
      <c r="RDQ18" s="16"/>
      <c r="RDY18" s="16"/>
      <c r="REG18" s="16"/>
      <c r="REO18" s="16"/>
      <c r="REW18" s="16"/>
      <c r="RFE18" s="16"/>
      <c r="RFM18" s="16"/>
      <c r="RFU18" s="16"/>
      <c r="RGC18" s="16"/>
      <c r="RGK18" s="16"/>
      <c r="RGS18" s="16"/>
      <c r="RHA18" s="16"/>
      <c r="RHI18" s="16"/>
      <c r="RHQ18" s="16"/>
      <c r="RHY18" s="16"/>
      <c r="RIG18" s="16"/>
      <c r="RIO18" s="16"/>
      <c r="RIW18" s="16"/>
      <c r="RJE18" s="16"/>
      <c r="RJM18" s="16"/>
      <c r="RJU18" s="16"/>
      <c r="RKC18" s="16"/>
      <c r="RKK18" s="16"/>
      <c r="RKS18" s="16"/>
      <c r="RLA18" s="16"/>
      <c r="RLI18" s="16"/>
      <c r="RLQ18" s="16"/>
      <c r="RLY18" s="16"/>
      <c r="RMG18" s="16"/>
      <c r="RMO18" s="16"/>
      <c r="RMW18" s="16"/>
      <c r="RNE18" s="16"/>
      <c r="RNM18" s="16"/>
      <c r="RNU18" s="16"/>
      <c r="ROC18" s="16"/>
      <c r="ROK18" s="16"/>
      <c r="ROS18" s="16"/>
      <c r="RPA18" s="16"/>
      <c r="RPI18" s="16"/>
      <c r="RPQ18" s="16"/>
      <c r="RPY18" s="16"/>
      <c r="RQG18" s="16"/>
      <c r="RQO18" s="16"/>
      <c r="RQW18" s="16"/>
      <c r="RRE18" s="16"/>
      <c r="RRM18" s="16"/>
      <c r="RRU18" s="16"/>
      <c r="RSC18" s="16"/>
      <c r="RSK18" s="16"/>
      <c r="RSS18" s="16"/>
      <c r="RTA18" s="16"/>
      <c r="RTI18" s="16"/>
      <c r="RTQ18" s="16"/>
      <c r="RTY18" s="16"/>
      <c r="RUG18" s="16"/>
      <c r="RUO18" s="16"/>
      <c r="RUW18" s="16"/>
      <c r="RVE18" s="16"/>
      <c r="RVM18" s="16"/>
      <c r="RVU18" s="16"/>
      <c r="RWC18" s="16"/>
      <c r="RWK18" s="16"/>
      <c r="RWS18" s="16"/>
      <c r="RXA18" s="16"/>
      <c r="RXI18" s="16"/>
      <c r="RXQ18" s="16"/>
      <c r="RXY18" s="16"/>
      <c r="RYG18" s="16"/>
      <c r="RYO18" s="16"/>
      <c r="RYW18" s="16"/>
      <c r="RZE18" s="16"/>
      <c r="RZM18" s="16"/>
      <c r="RZU18" s="16"/>
      <c r="SAC18" s="16"/>
      <c r="SAK18" s="16"/>
      <c r="SAS18" s="16"/>
      <c r="SBA18" s="16"/>
      <c r="SBI18" s="16"/>
      <c r="SBQ18" s="16"/>
      <c r="SBY18" s="16"/>
      <c r="SCG18" s="16"/>
      <c r="SCO18" s="16"/>
      <c r="SCW18" s="16"/>
      <c r="SDE18" s="16"/>
      <c r="SDM18" s="16"/>
      <c r="SDU18" s="16"/>
      <c r="SEC18" s="16"/>
      <c r="SEK18" s="16"/>
      <c r="SES18" s="16"/>
      <c r="SFA18" s="16"/>
      <c r="SFI18" s="16"/>
      <c r="SFQ18" s="16"/>
      <c r="SFY18" s="16"/>
      <c r="SGG18" s="16"/>
      <c r="SGO18" s="16"/>
      <c r="SGW18" s="16"/>
      <c r="SHE18" s="16"/>
      <c r="SHM18" s="16"/>
      <c r="SHU18" s="16"/>
      <c r="SIC18" s="16"/>
      <c r="SIK18" s="16"/>
      <c r="SIS18" s="16"/>
      <c r="SJA18" s="16"/>
      <c r="SJI18" s="16"/>
      <c r="SJQ18" s="16"/>
      <c r="SJY18" s="16"/>
      <c r="SKG18" s="16"/>
      <c r="SKO18" s="16"/>
      <c r="SKW18" s="16"/>
      <c r="SLE18" s="16"/>
      <c r="SLM18" s="16"/>
      <c r="SLU18" s="16"/>
      <c r="SMC18" s="16"/>
      <c r="SMK18" s="16"/>
      <c r="SMS18" s="16"/>
      <c r="SNA18" s="16"/>
      <c r="SNI18" s="16"/>
      <c r="SNQ18" s="16"/>
      <c r="SNY18" s="16"/>
      <c r="SOG18" s="16"/>
      <c r="SOO18" s="16"/>
      <c r="SOW18" s="16"/>
      <c r="SPE18" s="16"/>
      <c r="SPM18" s="16"/>
      <c r="SPU18" s="16"/>
      <c r="SQC18" s="16"/>
      <c r="SQK18" s="16"/>
      <c r="SQS18" s="16"/>
      <c r="SRA18" s="16"/>
      <c r="SRI18" s="16"/>
      <c r="SRQ18" s="16"/>
      <c r="SRY18" s="16"/>
      <c r="SSG18" s="16"/>
      <c r="SSO18" s="16"/>
      <c r="SSW18" s="16"/>
      <c r="STE18" s="16"/>
      <c r="STM18" s="16"/>
      <c r="STU18" s="16"/>
      <c r="SUC18" s="16"/>
      <c r="SUK18" s="16"/>
      <c r="SUS18" s="16"/>
      <c r="SVA18" s="16"/>
      <c r="SVI18" s="16"/>
      <c r="SVQ18" s="16"/>
      <c r="SVY18" s="16"/>
      <c r="SWG18" s="16"/>
      <c r="SWO18" s="16"/>
      <c r="SWW18" s="16"/>
      <c r="SXE18" s="16"/>
      <c r="SXM18" s="16"/>
      <c r="SXU18" s="16"/>
      <c r="SYC18" s="16"/>
      <c r="SYK18" s="16"/>
      <c r="SYS18" s="16"/>
      <c r="SZA18" s="16"/>
      <c r="SZI18" s="16"/>
      <c r="SZQ18" s="16"/>
      <c r="SZY18" s="16"/>
      <c r="TAG18" s="16"/>
      <c r="TAO18" s="16"/>
      <c r="TAW18" s="16"/>
      <c r="TBE18" s="16"/>
      <c r="TBM18" s="16"/>
      <c r="TBU18" s="16"/>
      <c r="TCC18" s="16"/>
      <c r="TCK18" s="16"/>
      <c r="TCS18" s="16"/>
      <c r="TDA18" s="16"/>
      <c r="TDI18" s="16"/>
      <c r="TDQ18" s="16"/>
      <c r="TDY18" s="16"/>
      <c r="TEG18" s="16"/>
      <c r="TEO18" s="16"/>
      <c r="TEW18" s="16"/>
      <c r="TFE18" s="16"/>
      <c r="TFM18" s="16"/>
      <c r="TFU18" s="16"/>
      <c r="TGC18" s="16"/>
      <c r="TGK18" s="16"/>
      <c r="TGS18" s="16"/>
      <c r="THA18" s="16"/>
      <c r="THI18" s="16"/>
      <c r="THQ18" s="16"/>
      <c r="THY18" s="16"/>
      <c r="TIG18" s="16"/>
      <c r="TIO18" s="16"/>
      <c r="TIW18" s="16"/>
      <c r="TJE18" s="16"/>
      <c r="TJM18" s="16"/>
      <c r="TJU18" s="16"/>
      <c r="TKC18" s="16"/>
      <c r="TKK18" s="16"/>
      <c r="TKS18" s="16"/>
      <c r="TLA18" s="16"/>
      <c r="TLI18" s="16"/>
      <c r="TLQ18" s="16"/>
      <c r="TLY18" s="16"/>
      <c r="TMG18" s="16"/>
      <c r="TMO18" s="16"/>
      <c r="TMW18" s="16"/>
      <c r="TNE18" s="16"/>
      <c r="TNM18" s="16"/>
      <c r="TNU18" s="16"/>
      <c r="TOC18" s="16"/>
      <c r="TOK18" s="16"/>
      <c r="TOS18" s="16"/>
      <c r="TPA18" s="16"/>
      <c r="TPI18" s="16"/>
      <c r="TPQ18" s="16"/>
      <c r="TPY18" s="16"/>
      <c r="TQG18" s="16"/>
      <c r="TQO18" s="16"/>
      <c r="TQW18" s="16"/>
      <c r="TRE18" s="16"/>
      <c r="TRM18" s="16"/>
      <c r="TRU18" s="16"/>
      <c r="TSC18" s="16"/>
      <c r="TSK18" s="16"/>
      <c r="TSS18" s="16"/>
      <c r="TTA18" s="16"/>
      <c r="TTI18" s="16"/>
      <c r="TTQ18" s="16"/>
      <c r="TTY18" s="16"/>
      <c r="TUG18" s="16"/>
      <c r="TUO18" s="16"/>
      <c r="TUW18" s="16"/>
      <c r="TVE18" s="16"/>
      <c r="TVM18" s="16"/>
      <c r="TVU18" s="16"/>
      <c r="TWC18" s="16"/>
      <c r="TWK18" s="16"/>
      <c r="TWS18" s="16"/>
      <c r="TXA18" s="16"/>
      <c r="TXI18" s="16"/>
      <c r="TXQ18" s="16"/>
      <c r="TXY18" s="16"/>
      <c r="TYG18" s="16"/>
      <c r="TYO18" s="16"/>
      <c r="TYW18" s="16"/>
      <c r="TZE18" s="16"/>
      <c r="TZM18" s="16"/>
      <c r="TZU18" s="16"/>
      <c r="UAC18" s="16"/>
      <c r="UAK18" s="16"/>
      <c r="UAS18" s="16"/>
      <c r="UBA18" s="16"/>
      <c r="UBI18" s="16"/>
      <c r="UBQ18" s="16"/>
      <c r="UBY18" s="16"/>
      <c r="UCG18" s="16"/>
      <c r="UCO18" s="16"/>
      <c r="UCW18" s="16"/>
      <c r="UDE18" s="16"/>
      <c r="UDM18" s="16"/>
      <c r="UDU18" s="16"/>
      <c r="UEC18" s="16"/>
      <c r="UEK18" s="16"/>
      <c r="UES18" s="16"/>
      <c r="UFA18" s="16"/>
      <c r="UFI18" s="16"/>
      <c r="UFQ18" s="16"/>
      <c r="UFY18" s="16"/>
      <c r="UGG18" s="16"/>
      <c r="UGO18" s="16"/>
      <c r="UGW18" s="16"/>
      <c r="UHE18" s="16"/>
      <c r="UHM18" s="16"/>
      <c r="UHU18" s="16"/>
      <c r="UIC18" s="16"/>
      <c r="UIK18" s="16"/>
      <c r="UIS18" s="16"/>
      <c r="UJA18" s="16"/>
      <c r="UJI18" s="16"/>
      <c r="UJQ18" s="16"/>
      <c r="UJY18" s="16"/>
      <c r="UKG18" s="16"/>
      <c r="UKO18" s="16"/>
      <c r="UKW18" s="16"/>
      <c r="ULE18" s="16"/>
      <c r="ULM18" s="16"/>
      <c r="ULU18" s="16"/>
      <c r="UMC18" s="16"/>
      <c r="UMK18" s="16"/>
      <c r="UMS18" s="16"/>
      <c r="UNA18" s="16"/>
      <c r="UNI18" s="16"/>
      <c r="UNQ18" s="16"/>
      <c r="UNY18" s="16"/>
      <c r="UOG18" s="16"/>
      <c r="UOO18" s="16"/>
      <c r="UOW18" s="16"/>
      <c r="UPE18" s="16"/>
      <c r="UPM18" s="16"/>
      <c r="UPU18" s="16"/>
      <c r="UQC18" s="16"/>
      <c r="UQK18" s="16"/>
      <c r="UQS18" s="16"/>
      <c r="URA18" s="16"/>
      <c r="URI18" s="16"/>
      <c r="URQ18" s="16"/>
      <c r="URY18" s="16"/>
      <c r="USG18" s="16"/>
      <c r="USO18" s="16"/>
      <c r="USW18" s="16"/>
      <c r="UTE18" s="16"/>
      <c r="UTM18" s="16"/>
      <c r="UTU18" s="16"/>
      <c r="UUC18" s="16"/>
      <c r="UUK18" s="16"/>
      <c r="UUS18" s="16"/>
      <c r="UVA18" s="16"/>
      <c r="UVI18" s="16"/>
      <c r="UVQ18" s="16"/>
      <c r="UVY18" s="16"/>
      <c r="UWG18" s="16"/>
      <c r="UWO18" s="16"/>
      <c r="UWW18" s="16"/>
      <c r="UXE18" s="16"/>
      <c r="UXM18" s="16"/>
      <c r="UXU18" s="16"/>
      <c r="UYC18" s="16"/>
      <c r="UYK18" s="16"/>
      <c r="UYS18" s="16"/>
      <c r="UZA18" s="16"/>
      <c r="UZI18" s="16"/>
      <c r="UZQ18" s="16"/>
      <c r="UZY18" s="16"/>
      <c r="VAG18" s="16"/>
      <c r="VAO18" s="16"/>
      <c r="VAW18" s="16"/>
      <c r="VBE18" s="16"/>
      <c r="VBM18" s="16"/>
      <c r="VBU18" s="16"/>
      <c r="VCC18" s="16"/>
      <c r="VCK18" s="16"/>
      <c r="VCS18" s="16"/>
      <c r="VDA18" s="16"/>
      <c r="VDI18" s="16"/>
      <c r="VDQ18" s="16"/>
      <c r="VDY18" s="16"/>
      <c r="VEG18" s="16"/>
      <c r="VEO18" s="16"/>
      <c r="VEW18" s="16"/>
      <c r="VFE18" s="16"/>
      <c r="VFM18" s="16"/>
      <c r="VFU18" s="16"/>
      <c r="VGC18" s="16"/>
      <c r="VGK18" s="16"/>
      <c r="VGS18" s="16"/>
      <c r="VHA18" s="16"/>
      <c r="VHI18" s="16"/>
      <c r="VHQ18" s="16"/>
      <c r="VHY18" s="16"/>
      <c r="VIG18" s="16"/>
      <c r="VIO18" s="16"/>
      <c r="VIW18" s="16"/>
      <c r="VJE18" s="16"/>
      <c r="VJM18" s="16"/>
      <c r="VJU18" s="16"/>
      <c r="VKC18" s="16"/>
      <c r="VKK18" s="16"/>
      <c r="VKS18" s="16"/>
      <c r="VLA18" s="16"/>
      <c r="VLI18" s="16"/>
      <c r="VLQ18" s="16"/>
      <c r="VLY18" s="16"/>
      <c r="VMG18" s="16"/>
      <c r="VMO18" s="16"/>
      <c r="VMW18" s="16"/>
      <c r="VNE18" s="16"/>
      <c r="VNM18" s="16"/>
      <c r="VNU18" s="16"/>
      <c r="VOC18" s="16"/>
      <c r="VOK18" s="16"/>
      <c r="VOS18" s="16"/>
      <c r="VPA18" s="16"/>
      <c r="VPI18" s="16"/>
      <c r="VPQ18" s="16"/>
      <c r="VPY18" s="16"/>
      <c r="VQG18" s="16"/>
      <c r="VQO18" s="16"/>
      <c r="VQW18" s="16"/>
      <c r="VRE18" s="16"/>
      <c r="VRM18" s="16"/>
      <c r="VRU18" s="16"/>
      <c r="VSC18" s="16"/>
      <c r="VSK18" s="16"/>
      <c r="VSS18" s="16"/>
      <c r="VTA18" s="16"/>
      <c r="VTI18" s="16"/>
      <c r="VTQ18" s="16"/>
      <c r="VTY18" s="16"/>
      <c r="VUG18" s="16"/>
      <c r="VUO18" s="16"/>
      <c r="VUW18" s="16"/>
      <c r="VVE18" s="16"/>
      <c r="VVM18" s="16"/>
      <c r="VVU18" s="16"/>
      <c r="VWC18" s="16"/>
      <c r="VWK18" s="16"/>
      <c r="VWS18" s="16"/>
      <c r="VXA18" s="16"/>
      <c r="VXI18" s="16"/>
      <c r="VXQ18" s="16"/>
      <c r="VXY18" s="16"/>
      <c r="VYG18" s="16"/>
      <c r="VYO18" s="16"/>
      <c r="VYW18" s="16"/>
      <c r="VZE18" s="16"/>
      <c r="VZM18" s="16"/>
      <c r="VZU18" s="16"/>
      <c r="WAC18" s="16"/>
      <c r="WAK18" s="16"/>
      <c r="WAS18" s="16"/>
      <c r="WBA18" s="16"/>
      <c r="WBI18" s="16"/>
      <c r="WBQ18" s="16"/>
      <c r="WBY18" s="16"/>
      <c r="WCG18" s="16"/>
      <c r="WCO18" s="16"/>
      <c r="WCW18" s="16"/>
      <c r="WDE18" s="16"/>
      <c r="WDM18" s="16"/>
      <c r="WDU18" s="16"/>
      <c r="WEC18" s="16"/>
      <c r="WEK18" s="16"/>
      <c r="WES18" s="16"/>
      <c r="WFA18" s="16"/>
      <c r="WFI18" s="16"/>
      <c r="WFQ18" s="16"/>
      <c r="WFY18" s="16"/>
      <c r="WGG18" s="16"/>
      <c r="WGO18" s="16"/>
      <c r="WGW18" s="16"/>
      <c r="WHE18" s="16"/>
      <c r="WHM18" s="16"/>
      <c r="WHU18" s="16"/>
      <c r="WIC18" s="16"/>
      <c r="WIK18" s="16"/>
      <c r="WIS18" s="16"/>
      <c r="WJA18" s="16"/>
      <c r="WJI18" s="16"/>
      <c r="WJQ18" s="16"/>
      <c r="WJY18" s="16"/>
      <c r="WKG18" s="16"/>
      <c r="WKO18" s="16"/>
      <c r="WKW18" s="16"/>
      <c r="WLE18" s="16"/>
      <c r="WLM18" s="16"/>
      <c r="WLU18" s="16"/>
      <c r="WMC18" s="16"/>
      <c r="WMK18" s="16"/>
      <c r="WMS18" s="16"/>
      <c r="WNA18" s="16"/>
      <c r="WNI18" s="16"/>
      <c r="WNQ18" s="16"/>
      <c r="WNY18" s="16"/>
      <c r="WOG18" s="16"/>
      <c r="WOO18" s="16"/>
      <c r="WOW18" s="16"/>
      <c r="WPE18" s="16"/>
      <c r="WPM18" s="16"/>
      <c r="WPU18" s="16"/>
      <c r="WQC18" s="16"/>
      <c r="WQK18" s="16"/>
      <c r="WQS18" s="16"/>
      <c r="WRA18" s="16"/>
      <c r="WRI18" s="16"/>
      <c r="WRQ18" s="16"/>
      <c r="WRY18" s="16"/>
      <c r="WSG18" s="16"/>
      <c r="WSO18" s="16"/>
      <c r="WSW18" s="16"/>
      <c r="WTE18" s="16"/>
      <c r="WTM18" s="16"/>
      <c r="WTU18" s="16"/>
      <c r="WUC18" s="16"/>
      <c r="WUK18" s="16"/>
      <c r="WUS18" s="16"/>
      <c r="WVA18" s="16"/>
      <c r="WVI18" s="16"/>
      <c r="WVQ18" s="16"/>
      <c r="WVY18" s="16"/>
      <c r="WWG18" s="16"/>
      <c r="WWO18" s="16"/>
      <c r="WWW18" s="16"/>
      <c r="WXE18" s="16"/>
      <c r="WXM18" s="16"/>
      <c r="WXU18" s="16"/>
      <c r="WYC18" s="16"/>
      <c r="WYK18" s="16"/>
      <c r="WYS18" s="16"/>
      <c r="WZA18" s="16"/>
      <c r="WZI18" s="16"/>
      <c r="WZQ18" s="16"/>
      <c r="WZY18" s="16"/>
      <c r="XAG18" s="16"/>
      <c r="XAO18" s="16"/>
      <c r="XAW18" s="16"/>
      <c r="XBE18" s="16"/>
      <c r="XBM18" s="16"/>
      <c r="XBU18" s="16"/>
      <c r="XCC18" s="16"/>
      <c r="XCK18" s="16"/>
      <c r="XCS18" s="16"/>
      <c r="XDA18" s="16"/>
      <c r="XDI18" s="16"/>
      <c r="XDQ18" s="16"/>
      <c r="XDY18" s="16"/>
      <c r="XEG18" s="16"/>
      <c r="XEO18" s="16"/>
      <c r="XEW18" s="16"/>
    </row>
    <row r="19" spans="1:1017 1025:2041 2049:3065 3073:4089 4097:5113 5121:6137 6145:7161 7169:8185 8193:9209 9217:10233 10241:11257 11265:12281 12289:13305 13313:14329 14337:15353 15361:16377" x14ac:dyDescent="0.25">
      <c r="A19" s="16"/>
      <c r="K19" s="15"/>
      <c r="L19" t="s">
        <v>54</v>
      </c>
      <c r="M19" s="2">
        <v>263.68</v>
      </c>
      <c r="N19" s="2">
        <v>350.24</v>
      </c>
      <c r="O19" s="2">
        <v>354.15</v>
      </c>
      <c r="P19" s="2">
        <v>358.36</v>
      </c>
      <c r="Q19" s="2">
        <v>359.84</v>
      </c>
      <c r="R19" s="2">
        <v>361.99</v>
      </c>
      <c r="Y19" s="16"/>
      <c r="AG19" s="16"/>
      <c r="AO19" s="16"/>
      <c r="AW19" s="16"/>
      <c r="BE19" s="16"/>
      <c r="BM19" s="16"/>
      <c r="BU19" s="16"/>
      <c r="CC19" s="16"/>
      <c r="CK19" s="16"/>
      <c r="CS19" s="16"/>
      <c r="DA19" s="16"/>
      <c r="DI19" s="16"/>
      <c r="DQ19" s="16"/>
      <c r="DY19" s="16"/>
      <c r="EG19" s="16"/>
      <c r="EO19" s="16"/>
      <c r="EW19" s="16"/>
      <c r="FE19" s="16"/>
      <c r="FM19" s="16"/>
      <c r="FU19" s="16"/>
      <c r="GC19" s="16"/>
      <c r="GK19" s="16"/>
      <c r="GS19" s="16"/>
      <c r="HA19" s="16"/>
      <c r="HI19" s="16"/>
      <c r="HQ19" s="16"/>
      <c r="HY19" s="16"/>
      <c r="IG19" s="16"/>
      <c r="IO19" s="16"/>
      <c r="IW19" s="16"/>
      <c r="JE19" s="16"/>
      <c r="JM19" s="16"/>
      <c r="JU19" s="16"/>
      <c r="KC19" s="16"/>
      <c r="KK19" s="16"/>
      <c r="KS19" s="16"/>
      <c r="LA19" s="16"/>
      <c r="LI19" s="16"/>
      <c r="LQ19" s="16"/>
      <c r="LY19" s="16"/>
      <c r="MG19" s="16"/>
      <c r="MO19" s="16"/>
      <c r="MW19" s="16"/>
      <c r="NE19" s="16"/>
      <c r="NM19" s="16"/>
      <c r="NU19" s="16"/>
      <c r="OC19" s="16"/>
      <c r="OK19" s="16"/>
      <c r="OS19" s="16"/>
      <c r="PA19" s="16"/>
      <c r="PI19" s="16"/>
      <c r="PQ19" s="16"/>
      <c r="PY19" s="16"/>
      <c r="QG19" s="16"/>
      <c r="QO19" s="16"/>
      <c r="QW19" s="16"/>
      <c r="RE19" s="16"/>
      <c r="RM19" s="16"/>
      <c r="RU19" s="16"/>
      <c r="SC19" s="16"/>
      <c r="SK19" s="16"/>
      <c r="SS19" s="16"/>
      <c r="TA19" s="16"/>
      <c r="TI19" s="16"/>
      <c r="TQ19" s="16"/>
      <c r="TY19" s="16"/>
      <c r="UG19" s="16"/>
      <c r="UO19" s="16"/>
      <c r="UW19" s="16"/>
      <c r="VE19" s="16"/>
      <c r="VM19" s="16"/>
      <c r="VU19" s="16"/>
      <c r="WC19" s="16"/>
      <c r="WK19" s="16"/>
      <c r="WS19" s="16"/>
      <c r="XA19" s="16"/>
      <c r="XI19" s="16"/>
      <c r="XQ19" s="16"/>
      <c r="XY19" s="16"/>
      <c r="YG19" s="16"/>
      <c r="YO19" s="16"/>
      <c r="YW19" s="16"/>
      <c r="ZE19" s="16"/>
      <c r="ZM19" s="16"/>
      <c r="ZU19" s="16"/>
      <c r="AAC19" s="16"/>
      <c r="AAK19" s="16"/>
      <c r="AAS19" s="16"/>
      <c r="ABA19" s="16"/>
      <c r="ABI19" s="16"/>
      <c r="ABQ19" s="16"/>
      <c r="ABY19" s="16"/>
      <c r="ACG19" s="16"/>
      <c r="ACO19" s="16"/>
      <c r="ACW19" s="16"/>
      <c r="ADE19" s="16"/>
      <c r="ADM19" s="16"/>
      <c r="ADU19" s="16"/>
      <c r="AEC19" s="16"/>
      <c r="AEK19" s="16"/>
      <c r="AES19" s="16"/>
      <c r="AFA19" s="16"/>
      <c r="AFI19" s="16"/>
      <c r="AFQ19" s="16"/>
      <c r="AFY19" s="16"/>
      <c r="AGG19" s="16"/>
      <c r="AGO19" s="16"/>
      <c r="AGW19" s="16"/>
      <c r="AHE19" s="16"/>
      <c r="AHM19" s="16"/>
      <c r="AHU19" s="16"/>
      <c r="AIC19" s="16"/>
      <c r="AIK19" s="16"/>
      <c r="AIS19" s="16"/>
      <c r="AJA19" s="16"/>
      <c r="AJI19" s="16"/>
      <c r="AJQ19" s="16"/>
      <c r="AJY19" s="16"/>
      <c r="AKG19" s="16"/>
      <c r="AKO19" s="16"/>
      <c r="AKW19" s="16"/>
      <c r="ALE19" s="16"/>
      <c r="ALM19" s="16"/>
      <c r="ALU19" s="16"/>
      <c r="AMC19" s="16"/>
      <c r="AMK19" s="16"/>
      <c r="AMS19" s="16"/>
      <c r="ANA19" s="16"/>
      <c r="ANI19" s="16"/>
      <c r="ANQ19" s="16"/>
      <c r="ANY19" s="16"/>
      <c r="AOG19" s="16"/>
      <c r="AOO19" s="16"/>
      <c r="AOW19" s="16"/>
      <c r="APE19" s="16"/>
      <c r="APM19" s="16"/>
      <c r="APU19" s="16"/>
      <c r="AQC19" s="16"/>
      <c r="AQK19" s="16"/>
      <c r="AQS19" s="16"/>
      <c r="ARA19" s="16"/>
      <c r="ARI19" s="16"/>
      <c r="ARQ19" s="16"/>
      <c r="ARY19" s="16"/>
      <c r="ASG19" s="16"/>
      <c r="ASO19" s="16"/>
      <c r="ASW19" s="16"/>
      <c r="ATE19" s="16"/>
      <c r="ATM19" s="16"/>
      <c r="ATU19" s="16"/>
      <c r="AUC19" s="16"/>
      <c r="AUK19" s="16"/>
      <c r="AUS19" s="16"/>
      <c r="AVA19" s="16"/>
      <c r="AVI19" s="16"/>
      <c r="AVQ19" s="16"/>
      <c r="AVY19" s="16"/>
      <c r="AWG19" s="16"/>
      <c r="AWO19" s="16"/>
      <c r="AWW19" s="16"/>
      <c r="AXE19" s="16"/>
      <c r="AXM19" s="16"/>
      <c r="AXU19" s="16"/>
      <c r="AYC19" s="16"/>
      <c r="AYK19" s="16"/>
      <c r="AYS19" s="16"/>
      <c r="AZA19" s="16"/>
      <c r="AZI19" s="16"/>
      <c r="AZQ19" s="16"/>
      <c r="AZY19" s="16"/>
      <c r="BAG19" s="16"/>
      <c r="BAO19" s="16"/>
      <c r="BAW19" s="16"/>
      <c r="BBE19" s="16"/>
      <c r="BBM19" s="16"/>
      <c r="BBU19" s="16"/>
      <c r="BCC19" s="16"/>
      <c r="BCK19" s="16"/>
      <c r="BCS19" s="16"/>
      <c r="BDA19" s="16"/>
      <c r="BDI19" s="16"/>
      <c r="BDQ19" s="16"/>
      <c r="BDY19" s="16"/>
      <c r="BEG19" s="16"/>
      <c r="BEO19" s="16"/>
      <c r="BEW19" s="16"/>
      <c r="BFE19" s="16"/>
      <c r="BFM19" s="16"/>
      <c r="BFU19" s="16"/>
      <c r="BGC19" s="16"/>
      <c r="BGK19" s="16"/>
      <c r="BGS19" s="16"/>
      <c r="BHA19" s="16"/>
      <c r="BHI19" s="16"/>
      <c r="BHQ19" s="16"/>
      <c r="BHY19" s="16"/>
      <c r="BIG19" s="16"/>
      <c r="BIO19" s="16"/>
      <c r="BIW19" s="16"/>
      <c r="BJE19" s="16"/>
      <c r="BJM19" s="16"/>
      <c r="BJU19" s="16"/>
      <c r="BKC19" s="16"/>
      <c r="BKK19" s="16"/>
      <c r="BKS19" s="16"/>
      <c r="BLA19" s="16"/>
      <c r="BLI19" s="16"/>
      <c r="BLQ19" s="16"/>
      <c r="BLY19" s="16"/>
      <c r="BMG19" s="16"/>
      <c r="BMO19" s="16"/>
      <c r="BMW19" s="16"/>
      <c r="BNE19" s="16"/>
      <c r="BNM19" s="16"/>
      <c r="BNU19" s="16"/>
      <c r="BOC19" s="16"/>
      <c r="BOK19" s="16"/>
      <c r="BOS19" s="16"/>
      <c r="BPA19" s="16"/>
      <c r="BPI19" s="16"/>
      <c r="BPQ19" s="16"/>
      <c r="BPY19" s="16"/>
      <c r="BQG19" s="16"/>
      <c r="BQO19" s="16"/>
      <c r="BQW19" s="16"/>
      <c r="BRE19" s="16"/>
      <c r="BRM19" s="16"/>
      <c r="BRU19" s="16"/>
      <c r="BSC19" s="16"/>
      <c r="BSK19" s="16"/>
      <c r="BSS19" s="16"/>
      <c r="BTA19" s="16"/>
      <c r="BTI19" s="16"/>
      <c r="BTQ19" s="16"/>
      <c r="BTY19" s="16"/>
      <c r="BUG19" s="16"/>
      <c r="BUO19" s="16"/>
      <c r="BUW19" s="16"/>
      <c r="BVE19" s="16"/>
      <c r="BVM19" s="16"/>
      <c r="BVU19" s="16"/>
      <c r="BWC19" s="16"/>
      <c r="BWK19" s="16"/>
      <c r="BWS19" s="16"/>
      <c r="BXA19" s="16"/>
      <c r="BXI19" s="16"/>
      <c r="BXQ19" s="16"/>
      <c r="BXY19" s="16"/>
      <c r="BYG19" s="16"/>
      <c r="BYO19" s="16"/>
      <c r="BYW19" s="16"/>
      <c r="BZE19" s="16"/>
      <c r="BZM19" s="16"/>
      <c r="BZU19" s="16"/>
      <c r="CAC19" s="16"/>
      <c r="CAK19" s="16"/>
      <c r="CAS19" s="16"/>
      <c r="CBA19" s="16"/>
      <c r="CBI19" s="16"/>
      <c r="CBQ19" s="16"/>
      <c r="CBY19" s="16"/>
      <c r="CCG19" s="16"/>
      <c r="CCO19" s="16"/>
      <c r="CCW19" s="16"/>
      <c r="CDE19" s="16"/>
      <c r="CDM19" s="16"/>
      <c r="CDU19" s="16"/>
      <c r="CEC19" s="16"/>
      <c r="CEK19" s="16"/>
      <c r="CES19" s="16"/>
      <c r="CFA19" s="16"/>
      <c r="CFI19" s="16"/>
      <c r="CFQ19" s="16"/>
      <c r="CFY19" s="16"/>
      <c r="CGG19" s="16"/>
      <c r="CGO19" s="16"/>
      <c r="CGW19" s="16"/>
      <c r="CHE19" s="16"/>
      <c r="CHM19" s="16"/>
      <c r="CHU19" s="16"/>
      <c r="CIC19" s="16"/>
      <c r="CIK19" s="16"/>
      <c r="CIS19" s="16"/>
      <c r="CJA19" s="16"/>
      <c r="CJI19" s="16"/>
      <c r="CJQ19" s="16"/>
      <c r="CJY19" s="16"/>
      <c r="CKG19" s="16"/>
      <c r="CKO19" s="16"/>
      <c r="CKW19" s="16"/>
      <c r="CLE19" s="16"/>
      <c r="CLM19" s="16"/>
      <c r="CLU19" s="16"/>
      <c r="CMC19" s="16"/>
      <c r="CMK19" s="16"/>
      <c r="CMS19" s="16"/>
      <c r="CNA19" s="16"/>
      <c r="CNI19" s="16"/>
      <c r="CNQ19" s="16"/>
      <c r="CNY19" s="16"/>
      <c r="COG19" s="16"/>
      <c r="COO19" s="16"/>
      <c r="COW19" s="16"/>
      <c r="CPE19" s="16"/>
      <c r="CPM19" s="16"/>
      <c r="CPU19" s="16"/>
      <c r="CQC19" s="16"/>
      <c r="CQK19" s="16"/>
      <c r="CQS19" s="16"/>
      <c r="CRA19" s="16"/>
      <c r="CRI19" s="16"/>
      <c r="CRQ19" s="16"/>
      <c r="CRY19" s="16"/>
      <c r="CSG19" s="16"/>
      <c r="CSO19" s="16"/>
      <c r="CSW19" s="16"/>
      <c r="CTE19" s="16"/>
      <c r="CTM19" s="16"/>
      <c r="CTU19" s="16"/>
      <c r="CUC19" s="16"/>
      <c r="CUK19" s="16"/>
      <c r="CUS19" s="16"/>
      <c r="CVA19" s="16"/>
      <c r="CVI19" s="16"/>
      <c r="CVQ19" s="16"/>
      <c r="CVY19" s="16"/>
      <c r="CWG19" s="16"/>
      <c r="CWO19" s="16"/>
      <c r="CWW19" s="16"/>
      <c r="CXE19" s="16"/>
      <c r="CXM19" s="16"/>
      <c r="CXU19" s="16"/>
      <c r="CYC19" s="16"/>
      <c r="CYK19" s="16"/>
      <c r="CYS19" s="16"/>
      <c r="CZA19" s="16"/>
      <c r="CZI19" s="16"/>
      <c r="CZQ19" s="16"/>
      <c r="CZY19" s="16"/>
      <c r="DAG19" s="16"/>
      <c r="DAO19" s="16"/>
      <c r="DAW19" s="16"/>
      <c r="DBE19" s="16"/>
      <c r="DBM19" s="16"/>
      <c r="DBU19" s="16"/>
      <c r="DCC19" s="16"/>
      <c r="DCK19" s="16"/>
      <c r="DCS19" s="16"/>
      <c r="DDA19" s="16"/>
      <c r="DDI19" s="16"/>
      <c r="DDQ19" s="16"/>
      <c r="DDY19" s="16"/>
      <c r="DEG19" s="16"/>
      <c r="DEO19" s="16"/>
      <c r="DEW19" s="16"/>
      <c r="DFE19" s="16"/>
      <c r="DFM19" s="16"/>
      <c r="DFU19" s="16"/>
      <c r="DGC19" s="16"/>
      <c r="DGK19" s="16"/>
      <c r="DGS19" s="16"/>
      <c r="DHA19" s="16"/>
      <c r="DHI19" s="16"/>
      <c r="DHQ19" s="16"/>
      <c r="DHY19" s="16"/>
      <c r="DIG19" s="16"/>
      <c r="DIO19" s="16"/>
      <c r="DIW19" s="16"/>
      <c r="DJE19" s="16"/>
      <c r="DJM19" s="16"/>
      <c r="DJU19" s="16"/>
      <c r="DKC19" s="16"/>
      <c r="DKK19" s="16"/>
      <c r="DKS19" s="16"/>
      <c r="DLA19" s="16"/>
      <c r="DLI19" s="16"/>
      <c r="DLQ19" s="16"/>
      <c r="DLY19" s="16"/>
      <c r="DMG19" s="16"/>
      <c r="DMO19" s="16"/>
      <c r="DMW19" s="16"/>
      <c r="DNE19" s="16"/>
      <c r="DNM19" s="16"/>
      <c r="DNU19" s="16"/>
      <c r="DOC19" s="16"/>
      <c r="DOK19" s="16"/>
      <c r="DOS19" s="16"/>
      <c r="DPA19" s="16"/>
      <c r="DPI19" s="16"/>
      <c r="DPQ19" s="16"/>
      <c r="DPY19" s="16"/>
      <c r="DQG19" s="16"/>
      <c r="DQO19" s="16"/>
      <c r="DQW19" s="16"/>
      <c r="DRE19" s="16"/>
      <c r="DRM19" s="16"/>
      <c r="DRU19" s="16"/>
      <c r="DSC19" s="16"/>
      <c r="DSK19" s="16"/>
      <c r="DSS19" s="16"/>
      <c r="DTA19" s="16"/>
      <c r="DTI19" s="16"/>
      <c r="DTQ19" s="16"/>
      <c r="DTY19" s="16"/>
      <c r="DUG19" s="16"/>
      <c r="DUO19" s="16"/>
      <c r="DUW19" s="16"/>
      <c r="DVE19" s="16"/>
      <c r="DVM19" s="16"/>
      <c r="DVU19" s="16"/>
      <c r="DWC19" s="16"/>
      <c r="DWK19" s="16"/>
      <c r="DWS19" s="16"/>
      <c r="DXA19" s="16"/>
      <c r="DXI19" s="16"/>
      <c r="DXQ19" s="16"/>
      <c r="DXY19" s="16"/>
      <c r="DYG19" s="16"/>
      <c r="DYO19" s="16"/>
      <c r="DYW19" s="16"/>
      <c r="DZE19" s="16"/>
      <c r="DZM19" s="16"/>
      <c r="DZU19" s="16"/>
      <c r="EAC19" s="16"/>
      <c r="EAK19" s="16"/>
      <c r="EAS19" s="16"/>
      <c r="EBA19" s="16"/>
      <c r="EBI19" s="16"/>
      <c r="EBQ19" s="16"/>
      <c r="EBY19" s="16"/>
      <c r="ECG19" s="16"/>
      <c r="ECO19" s="16"/>
      <c r="ECW19" s="16"/>
      <c r="EDE19" s="16"/>
      <c r="EDM19" s="16"/>
      <c r="EDU19" s="16"/>
      <c r="EEC19" s="16"/>
      <c r="EEK19" s="16"/>
      <c r="EES19" s="16"/>
      <c r="EFA19" s="16"/>
      <c r="EFI19" s="16"/>
      <c r="EFQ19" s="16"/>
      <c r="EFY19" s="16"/>
      <c r="EGG19" s="16"/>
      <c r="EGO19" s="16"/>
      <c r="EGW19" s="16"/>
      <c r="EHE19" s="16"/>
      <c r="EHM19" s="16"/>
      <c r="EHU19" s="16"/>
      <c r="EIC19" s="16"/>
      <c r="EIK19" s="16"/>
      <c r="EIS19" s="16"/>
      <c r="EJA19" s="16"/>
      <c r="EJI19" s="16"/>
      <c r="EJQ19" s="16"/>
      <c r="EJY19" s="16"/>
      <c r="EKG19" s="16"/>
      <c r="EKO19" s="16"/>
      <c r="EKW19" s="16"/>
      <c r="ELE19" s="16"/>
      <c r="ELM19" s="16"/>
      <c r="ELU19" s="16"/>
      <c r="EMC19" s="16"/>
      <c r="EMK19" s="16"/>
      <c r="EMS19" s="16"/>
      <c r="ENA19" s="16"/>
      <c r="ENI19" s="16"/>
      <c r="ENQ19" s="16"/>
      <c r="ENY19" s="16"/>
      <c r="EOG19" s="16"/>
      <c r="EOO19" s="16"/>
      <c r="EOW19" s="16"/>
      <c r="EPE19" s="16"/>
      <c r="EPM19" s="16"/>
      <c r="EPU19" s="16"/>
      <c r="EQC19" s="16"/>
      <c r="EQK19" s="16"/>
      <c r="EQS19" s="16"/>
      <c r="ERA19" s="16"/>
      <c r="ERI19" s="16"/>
      <c r="ERQ19" s="16"/>
      <c r="ERY19" s="16"/>
      <c r="ESG19" s="16"/>
      <c r="ESO19" s="16"/>
      <c r="ESW19" s="16"/>
      <c r="ETE19" s="16"/>
      <c r="ETM19" s="16"/>
      <c r="ETU19" s="16"/>
      <c r="EUC19" s="16"/>
      <c r="EUK19" s="16"/>
      <c r="EUS19" s="16"/>
      <c r="EVA19" s="16"/>
      <c r="EVI19" s="16"/>
      <c r="EVQ19" s="16"/>
      <c r="EVY19" s="16"/>
      <c r="EWG19" s="16"/>
      <c r="EWO19" s="16"/>
      <c r="EWW19" s="16"/>
      <c r="EXE19" s="16"/>
      <c r="EXM19" s="16"/>
      <c r="EXU19" s="16"/>
      <c r="EYC19" s="16"/>
      <c r="EYK19" s="16"/>
      <c r="EYS19" s="16"/>
      <c r="EZA19" s="16"/>
      <c r="EZI19" s="16"/>
      <c r="EZQ19" s="16"/>
      <c r="EZY19" s="16"/>
      <c r="FAG19" s="16"/>
      <c r="FAO19" s="16"/>
      <c r="FAW19" s="16"/>
      <c r="FBE19" s="16"/>
      <c r="FBM19" s="16"/>
      <c r="FBU19" s="16"/>
      <c r="FCC19" s="16"/>
      <c r="FCK19" s="16"/>
      <c r="FCS19" s="16"/>
      <c r="FDA19" s="16"/>
      <c r="FDI19" s="16"/>
      <c r="FDQ19" s="16"/>
      <c r="FDY19" s="16"/>
      <c r="FEG19" s="16"/>
      <c r="FEO19" s="16"/>
      <c r="FEW19" s="16"/>
      <c r="FFE19" s="16"/>
      <c r="FFM19" s="16"/>
      <c r="FFU19" s="16"/>
      <c r="FGC19" s="16"/>
      <c r="FGK19" s="16"/>
      <c r="FGS19" s="16"/>
      <c r="FHA19" s="16"/>
      <c r="FHI19" s="16"/>
      <c r="FHQ19" s="16"/>
      <c r="FHY19" s="16"/>
      <c r="FIG19" s="16"/>
      <c r="FIO19" s="16"/>
      <c r="FIW19" s="16"/>
      <c r="FJE19" s="16"/>
      <c r="FJM19" s="16"/>
      <c r="FJU19" s="16"/>
      <c r="FKC19" s="16"/>
      <c r="FKK19" s="16"/>
      <c r="FKS19" s="16"/>
      <c r="FLA19" s="16"/>
      <c r="FLI19" s="16"/>
      <c r="FLQ19" s="16"/>
      <c r="FLY19" s="16"/>
      <c r="FMG19" s="16"/>
      <c r="FMO19" s="16"/>
      <c r="FMW19" s="16"/>
      <c r="FNE19" s="16"/>
      <c r="FNM19" s="16"/>
      <c r="FNU19" s="16"/>
      <c r="FOC19" s="16"/>
      <c r="FOK19" s="16"/>
      <c r="FOS19" s="16"/>
      <c r="FPA19" s="16"/>
      <c r="FPI19" s="16"/>
      <c r="FPQ19" s="16"/>
      <c r="FPY19" s="16"/>
      <c r="FQG19" s="16"/>
      <c r="FQO19" s="16"/>
      <c r="FQW19" s="16"/>
      <c r="FRE19" s="16"/>
      <c r="FRM19" s="16"/>
      <c r="FRU19" s="16"/>
      <c r="FSC19" s="16"/>
      <c r="FSK19" s="16"/>
      <c r="FSS19" s="16"/>
      <c r="FTA19" s="16"/>
      <c r="FTI19" s="16"/>
      <c r="FTQ19" s="16"/>
      <c r="FTY19" s="16"/>
      <c r="FUG19" s="16"/>
      <c r="FUO19" s="16"/>
      <c r="FUW19" s="16"/>
      <c r="FVE19" s="16"/>
      <c r="FVM19" s="16"/>
      <c r="FVU19" s="16"/>
      <c r="FWC19" s="16"/>
      <c r="FWK19" s="16"/>
      <c r="FWS19" s="16"/>
      <c r="FXA19" s="16"/>
      <c r="FXI19" s="16"/>
      <c r="FXQ19" s="16"/>
      <c r="FXY19" s="16"/>
      <c r="FYG19" s="16"/>
      <c r="FYO19" s="16"/>
      <c r="FYW19" s="16"/>
      <c r="FZE19" s="16"/>
      <c r="FZM19" s="16"/>
      <c r="FZU19" s="16"/>
      <c r="GAC19" s="16"/>
      <c r="GAK19" s="16"/>
      <c r="GAS19" s="16"/>
      <c r="GBA19" s="16"/>
      <c r="GBI19" s="16"/>
      <c r="GBQ19" s="16"/>
      <c r="GBY19" s="16"/>
      <c r="GCG19" s="16"/>
      <c r="GCO19" s="16"/>
      <c r="GCW19" s="16"/>
      <c r="GDE19" s="16"/>
      <c r="GDM19" s="16"/>
      <c r="GDU19" s="16"/>
      <c r="GEC19" s="16"/>
      <c r="GEK19" s="16"/>
      <c r="GES19" s="16"/>
      <c r="GFA19" s="16"/>
      <c r="GFI19" s="16"/>
      <c r="GFQ19" s="16"/>
      <c r="GFY19" s="16"/>
      <c r="GGG19" s="16"/>
      <c r="GGO19" s="16"/>
      <c r="GGW19" s="16"/>
      <c r="GHE19" s="16"/>
      <c r="GHM19" s="16"/>
      <c r="GHU19" s="16"/>
      <c r="GIC19" s="16"/>
      <c r="GIK19" s="16"/>
      <c r="GIS19" s="16"/>
      <c r="GJA19" s="16"/>
      <c r="GJI19" s="16"/>
      <c r="GJQ19" s="16"/>
      <c r="GJY19" s="16"/>
      <c r="GKG19" s="16"/>
      <c r="GKO19" s="16"/>
      <c r="GKW19" s="16"/>
      <c r="GLE19" s="16"/>
      <c r="GLM19" s="16"/>
      <c r="GLU19" s="16"/>
      <c r="GMC19" s="16"/>
      <c r="GMK19" s="16"/>
      <c r="GMS19" s="16"/>
      <c r="GNA19" s="16"/>
      <c r="GNI19" s="16"/>
      <c r="GNQ19" s="16"/>
      <c r="GNY19" s="16"/>
      <c r="GOG19" s="16"/>
      <c r="GOO19" s="16"/>
      <c r="GOW19" s="16"/>
      <c r="GPE19" s="16"/>
      <c r="GPM19" s="16"/>
      <c r="GPU19" s="16"/>
      <c r="GQC19" s="16"/>
      <c r="GQK19" s="16"/>
      <c r="GQS19" s="16"/>
      <c r="GRA19" s="16"/>
      <c r="GRI19" s="16"/>
      <c r="GRQ19" s="16"/>
      <c r="GRY19" s="16"/>
      <c r="GSG19" s="16"/>
      <c r="GSO19" s="16"/>
      <c r="GSW19" s="16"/>
      <c r="GTE19" s="16"/>
      <c r="GTM19" s="16"/>
      <c r="GTU19" s="16"/>
      <c r="GUC19" s="16"/>
      <c r="GUK19" s="16"/>
      <c r="GUS19" s="16"/>
      <c r="GVA19" s="16"/>
      <c r="GVI19" s="16"/>
      <c r="GVQ19" s="16"/>
      <c r="GVY19" s="16"/>
      <c r="GWG19" s="16"/>
      <c r="GWO19" s="16"/>
      <c r="GWW19" s="16"/>
      <c r="GXE19" s="16"/>
      <c r="GXM19" s="16"/>
      <c r="GXU19" s="16"/>
      <c r="GYC19" s="16"/>
      <c r="GYK19" s="16"/>
      <c r="GYS19" s="16"/>
      <c r="GZA19" s="16"/>
      <c r="GZI19" s="16"/>
      <c r="GZQ19" s="16"/>
      <c r="GZY19" s="16"/>
      <c r="HAG19" s="16"/>
      <c r="HAO19" s="16"/>
      <c r="HAW19" s="16"/>
      <c r="HBE19" s="16"/>
      <c r="HBM19" s="16"/>
      <c r="HBU19" s="16"/>
      <c r="HCC19" s="16"/>
      <c r="HCK19" s="16"/>
      <c r="HCS19" s="16"/>
      <c r="HDA19" s="16"/>
      <c r="HDI19" s="16"/>
      <c r="HDQ19" s="16"/>
      <c r="HDY19" s="16"/>
      <c r="HEG19" s="16"/>
      <c r="HEO19" s="16"/>
      <c r="HEW19" s="16"/>
      <c r="HFE19" s="16"/>
      <c r="HFM19" s="16"/>
      <c r="HFU19" s="16"/>
      <c r="HGC19" s="16"/>
      <c r="HGK19" s="16"/>
      <c r="HGS19" s="16"/>
      <c r="HHA19" s="16"/>
      <c r="HHI19" s="16"/>
      <c r="HHQ19" s="16"/>
      <c r="HHY19" s="16"/>
      <c r="HIG19" s="16"/>
      <c r="HIO19" s="16"/>
      <c r="HIW19" s="16"/>
      <c r="HJE19" s="16"/>
      <c r="HJM19" s="16"/>
      <c r="HJU19" s="16"/>
      <c r="HKC19" s="16"/>
      <c r="HKK19" s="16"/>
      <c r="HKS19" s="16"/>
      <c r="HLA19" s="16"/>
      <c r="HLI19" s="16"/>
      <c r="HLQ19" s="16"/>
      <c r="HLY19" s="16"/>
      <c r="HMG19" s="16"/>
      <c r="HMO19" s="16"/>
      <c r="HMW19" s="16"/>
      <c r="HNE19" s="16"/>
      <c r="HNM19" s="16"/>
      <c r="HNU19" s="16"/>
      <c r="HOC19" s="16"/>
      <c r="HOK19" s="16"/>
      <c r="HOS19" s="16"/>
      <c r="HPA19" s="16"/>
      <c r="HPI19" s="16"/>
      <c r="HPQ19" s="16"/>
      <c r="HPY19" s="16"/>
      <c r="HQG19" s="16"/>
      <c r="HQO19" s="16"/>
      <c r="HQW19" s="16"/>
      <c r="HRE19" s="16"/>
      <c r="HRM19" s="16"/>
      <c r="HRU19" s="16"/>
      <c r="HSC19" s="16"/>
      <c r="HSK19" s="16"/>
      <c r="HSS19" s="16"/>
      <c r="HTA19" s="16"/>
      <c r="HTI19" s="16"/>
      <c r="HTQ19" s="16"/>
      <c r="HTY19" s="16"/>
      <c r="HUG19" s="16"/>
      <c r="HUO19" s="16"/>
      <c r="HUW19" s="16"/>
      <c r="HVE19" s="16"/>
      <c r="HVM19" s="16"/>
      <c r="HVU19" s="16"/>
      <c r="HWC19" s="16"/>
      <c r="HWK19" s="16"/>
      <c r="HWS19" s="16"/>
      <c r="HXA19" s="16"/>
      <c r="HXI19" s="16"/>
      <c r="HXQ19" s="16"/>
      <c r="HXY19" s="16"/>
      <c r="HYG19" s="16"/>
      <c r="HYO19" s="16"/>
      <c r="HYW19" s="16"/>
      <c r="HZE19" s="16"/>
      <c r="HZM19" s="16"/>
      <c r="HZU19" s="16"/>
      <c r="IAC19" s="16"/>
      <c r="IAK19" s="16"/>
      <c r="IAS19" s="16"/>
      <c r="IBA19" s="16"/>
      <c r="IBI19" s="16"/>
      <c r="IBQ19" s="16"/>
      <c r="IBY19" s="16"/>
      <c r="ICG19" s="16"/>
      <c r="ICO19" s="16"/>
      <c r="ICW19" s="16"/>
      <c r="IDE19" s="16"/>
      <c r="IDM19" s="16"/>
      <c r="IDU19" s="16"/>
      <c r="IEC19" s="16"/>
      <c r="IEK19" s="16"/>
      <c r="IES19" s="16"/>
      <c r="IFA19" s="16"/>
      <c r="IFI19" s="16"/>
      <c r="IFQ19" s="16"/>
      <c r="IFY19" s="16"/>
      <c r="IGG19" s="16"/>
      <c r="IGO19" s="16"/>
      <c r="IGW19" s="16"/>
      <c r="IHE19" s="16"/>
      <c r="IHM19" s="16"/>
      <c r="IHU19" s="16"/>
      <c r="IIC19" s="16"/>
      <c r="IIK19" s="16"/>
      <c r="IIS19" s="16"/>
      <c r="IJA19" s="16"/>
      <c r="IJI19" s="16"/>
      <c r="IJQ19" s="16"/>
      <c r="IJY19" s="16"/>
      <c r="IKG19" s="16"/>
      <c r="IKO19" s="16"/>
      <c r="IKW19" s="16"/>
      <c r="ILE19" s="16"/>
      <c r="ILM19" s="16"/>
      <c r="ILU19" s="16"/>
      <c r="IMC19" s="16"/>
      <c r="IMK19" s="16"/>
      <c r="IMS19" s="16"/>
      <c r="INA19" s="16"/>
      <c r="INI19" s="16"/>
      <c r="INQ19" s="16"/>
      <c r="INY19" s="16"/>
      <c r="IOG19" s="16"/>
      <c r="IOO19" s="16"/>
      <c r="IOW19" s="16"/>
      <c r="IPE19" s="16"/>
      <c r="IPM19" s="16"/>
      <c r="IPU19" s="16"/>
      <c r="IQC19" s="16"/>
      <c r="IQK19" s="16"/>
      <c r="IQS19" s="16"/>
      <c r="IRA19" s="16"/>
      <c r="IRI19" s="16"/>
      <c r="IRQ19" s="16"/>
      <c r="IRY19" s="16"/>
      <c r="ISG19" s="16"/>
      <c r="ISO19" s="16"/>
      <c r="ISW19" s="16"/>
      <c r="ITE19" s="16"/>
      <c r="ITM19" s="16"/>
      <c r="ITU19" s="16"/>
      <c r="IUC19" s="16"/>
      <c r="IUK19" s="16"/>
      <c r="IUS19" s="16"/>
      <c r="IVA19" s="16"/>
      <c r="IVI19" s="16"/>
      <c r="IVQ19" s="16"/>
      <c r="IVY19" s="16"/>
      <c r="IWG19" s="16"/>
      <c r="IWO19" s="16"/>
      <c r="IWW19" s="16"/>
      <c r="IXE19" s="16"/>
      <c r="IXM19" s="16"/>
      <c r="IXU19" s="16"/>
      <c r="IYC19" s="16"/>
      <c r="IYK19" s="16"/>
      <c r="IYS19" s="16"/>
      <c r="IZA19" s="16"/>
      <c r="IZI19" s="16"/>
      <c r="IZQ19" s="16"/>
      <c r="IZY19" s="16"/>
      <c r="JAG19" s="16"/>
      <c r="JAO19" s="16"/>
      <c r="JAW19" s="16"/>
      <c r="JBE19" s="16"/>
      <c r="JBM19" s="16"/>
      <c r="JBU19" s="16"/>
      <c r="JCC19" s="16"/>
      <c r="JCK19" s="16"/>
      <c r="JCS19" s="16"/>
      <c r="JDA19" s="16"/>
      <c r="JDI19" s="16"/>
      <c r="JDQ19" s="16"/>
      <c r="JDY19" s="16"/>
      <c r="JEG19" s="16"/>
      <c r="JEO19" s="16"/>
      <c r="JEW19" s="16"/>
      <c r="JFE19" s="16"/>
      <c r="JFM19" s="16"/>
      <c r="JFU19" s="16"/>
      <c r="JGC19" s="16"/>
      <c r="JGK19" s="16"/>
      <c r="JGS19" s="16"/>
      <c r="JHA19" s="16"/>
      <c r="JHI19" s="16"/>
      <c r="JHQ19" s="16"/>
      <c r="JHY19" s="16"/>
      <c r="JIG19" s="16"/>
      <c r="JIO19" s="16"/>
      <c r="JIW19" s="16"/>
      <c r="JJE19" s="16"/>
      <c r="JJM19" s="16"/>
      <c r="JJU19" s="16"/>
      <c r="JKC19" s="16"/>
      <c r="JKK19" s="16"/>
      <c r="JKS19" s="16"/>
      <c r="JLA19" s="16"/>
      <c r="JLI19" s="16"/>
      <c r="JLQ19" s="16"/>
      <c r="JLY19" s="16"/>
      <c r="JMG19" s="16"/>
      <c r="JMO19" s="16"/>
      <c r="JMW19" s="16"/>
      <c r="JNE19" s="16"/>
      <c r="JNM19" s="16"/>
      <c r="JNU19" s="16"/>
      <c r="JOC19" s="16"/>
      <c r="JOK19" s="16"/>
      <c r="JOS19" s="16"/>
      <c r="JPA19" s="16"/>
      <c r="JPI19" s="16"/>
      <c r="JPQ19" s="16"/>
      <c r="JPY19" s="16"/>
      <c r="JQG19" s="16"/>
      <c r="JQO19" s="16"/>
      <c r="JQW19" s="16"/>
      <c r="JRE19" s="16"/>
      <c r="JRM19" s="16"/>
      <c r="JRU19" s="16"/>
      <c r="JSC19" s="16"/>
      <c r="JSK19" s="16"/>
      <c r="JSS19" s="16"/>
      <c r="JTA19" s="16"/>
      <c r="JTI19" s="16"/>
      <c r="JTQ19" s="16"/>
      <c r="JTY19" s="16"/>
      <c r="JUG19" s="16"/>
      <c r="JUO19" s="16"/>
      <c r="JUW19" s="16"/>
      <c r="JVE19" s="16"/>
      <c r="JVM19" s="16"/>
      <c r="JVU19" s="16"/>
      <c r="JWC19" s="16"/>
      <c r="JWK19" s="16"/>
      <c r="JWS19" s="16"/>
      <c r="JXA19" s="16"/>
      <c r="JXI19" s="16"/>
      <c r="JXQ19" s="16"/>
      <c r="JXY19" s="16"/>
      <c r="JYG19" s="16"/>
      <c r="JYO19" s="16"/>
      <c r="JYW19" s="16"/>
      <c r="JZE19" s="16"/>
      <c r="JZM19" s="16"/>
      <c r="JZU19" s="16"/>
      <c r="KAC19" s="16"/>
      <c r="KAK19" s="16"/>
      <c r="KAS19" s="16"/>
      <c r="KBA19" s="16"/>
      <c r="KBI19" s="16"/>
      <c r="KBQ19" s="16"/>
      <c r="KBY19" s="16"/>
      <c r="KCG19" s="16"/>
      <c r="KCO19" s="16"/>
      <c r="KCW19" s="16"/>
      <c r="KDE19" s="16"/>
      <c r="KDM19" s="16"/>
      <c r="KDU19" s="16"/>
      <c r="KEC19" s="16"/>
      <c r="KEK19" s="16"/>
      <c r="KES19" s="16"/>
      <c r="KFA19" s="16"/>
      <c r="KFI19" s="16"/>
      <c r="KFQ19" s="16"/>
      <c r="KFY19" s="16"/>
      <c r="KGG19" s="16"/>
      <c r="KGO19" s="16"/>
      <c r="KGW19" s="16"/>
      <c r="KHE19" s="16"/>
      <c r="KHM19" s="16"/>
      <c r="KHU19" s="16"/>
      <c r="KIC19" s="16"/>
      <c r="KIK19" s="16"/>
      <c r="KIS19" s="16"/>
      <c r="KJA19" s="16"/>
      <c r="KJI19" s="16"/>
      <c r="KJQ19" s="16"/>
      <c r="KJY19" s="16"/>
      <c r="KKG19" s="16"/>
      <c r="KKO19" s="16"/>
      <c r="KKW19" s="16"/>
      <c r="KLE19" s="16"/>
      <c r="KLM19" s="16"/>
      <c r="KLU19" s="16"/>
      <c r="KMC19" s="16"/>
      <c r="KMK19" s="16"/>
      <c r="KMS19" s="16"/>
      <c r="KNA19" s="16"/>
      <c r="KNI19" s="16"/>
      <c r="KNQ19" s="16"/>
      <c r="KNY19" s="16"/>
      <c r="KOG19" s="16"/>
      <c r="KOO19" s="16"/>
      <c r="KOW19" s="16"/>
      <c r="KPE19" s="16"/>
      <c r="KPM19" s="16"/>
      <c r="KPU19" s="16"/>
      <c r="KQC19" s="16"/>
      <c r="KQK19" s="16"/>
      <c r="KQS19" s="16"/>
      <c r="KRA19" s="16"/>
      <c r="KRI19" s="16"/>
      <c r="KRQ19" s="16"/>
      <c r="KRY19" s="16"/>
      <c r="KSG19" s="16"/>
      <c r="KSO19" s="16"/>
      <c r="KSW19" s="16"/>
      <c r="KTE19" s="16"/>
      <c r="KTM19" s="16"/>
      <c r="KTU19" s="16"/>
      <c r="KUC19" s="16"/>
      <c r="KUK19" s="16"/>
      <c r="KUS19" s="16"/>
      <c r="KVA19" s="16"/>
      <c r="KVI19" s="16"/>
      <c r="KVQ19" s="16"/>
      <c r="KVY19" s="16"/>
      <c r="KWG19" s="16"/>
      <c r="KWO19" s="16"/>
      <c r="KWW19" s="16"/>
      <c r="KXE19" s="16"/>
      <c r="KXM19" s="16"/>
      <c r="KXU19" s="16"/>
      <c r="KYC19" s="16"/>
      <c r="KYK19" s="16"/>
      <c r="KYS19" s="16"/>
      <c r="KZA19" s="16"/>
      <c r="KZI19" s="16"/>
      <c r="KZQ19" s="16"/>
      <c r="KZY19" s="16"/>
      <c r="LAG19" s="16"/>
      <c r="LAO19" s="16"/>
      <c r="LAW19" s="16"/>
      <c r="LBE19" s="16"/>
      <c r="LBM19" s="16"/>
      <c r="LBU19" s="16"/>
      <c r="LCC19" s="16"/>
      <c r="LCK19" s="16"/>
      <c r="LCS19" s="16"/>
      <c r="LDA19" s="16"/>
      <c r="LDI19" s="16"/>
      <c r="LDQ19" s="16"/>
      <c r="LDY19" s="16"/>
      <c r="LEG19" s="16"/>
      <c r="LEO19" s="16"/>
      <c r="LEW19" s="16"/>
      <c r="LFE19" s="16"/>
      <c r="LFM19" s="16"/>
      <c r="LFU19" s="16"/>
      <c r="LGC19" s="16"/>
      <c r="LGK19" s="16"/>
      <c r="LGS19" s="16"/>
      <c r="LHA19" s="16"/>
      <c r="LHI19" s="16"/>
      <c r="LHQ19" s="16"/>
      <c r="LHY19" s="16"/>
      <c r="LIG19" s="16"/>
      <c r="LIO19" s="16"/>
      <c r="LIW19" s="16"/>
      <c r="LJE19" s="16"/>
      <c r="LJM19" s="16"/>
      <c r="LJU19" s="16"/>
      <c r="LKC19" s="16"/>
      <c r="LKK19" s="16"/>
      <c r="LKS19" s="16"/>
      <c r="LLA19" s="16"/>
      <c r="LLI19" s="16"/>
      <c r="LLQ19" s="16"/>
      <c r="LLY19" s="16"/>
      <c r="LMG19" s="16"/>
      <c r="LMO19" s="16"/>
      <c r="LMW19" s="16"/>
      <c r="LNE19" s="16"/>
      <c r="LNM19" s="16"/>
      <c r="LNU19" s="16"/>
      <c r="LOC19" s="16"/>
      <c r="LOK19" s="16"/>
      <c r="LOS19" s="16"/>
      <c r="LPA19" s="16"/>
      <c r="LPI19" s="16"/>
      <c r="LPQ19" s="16"/>
      <c r="LPY19" s="16"/>
      <c r="LQG19" s="16"/>
      <c r="LQO19" s="16"/>
      <c r="LQW19" s="16"/>
      <c r="LRE19" s="16"/>
      <c r="LRM19" s="16"/>
      <c r="LRU19" s="16"/>
      <c r="LSC19" s="16"/>
      <c r="LSK19" s="16"/>
      <c r="LSS19" s="16"/>
      <c r="LTA19" s="16"/>
      <c r="LTI19" s="16"/>
      <c r="LTQ19" s="16"/>
      <c r="LTY19" s="16"/>
      <c r="LUG19" s="16"/>
      <c r="LUO19" s="16"/>
      <c r="LUW19" s="16"/>
      <c r="LVE19" s="16"/>
      <c r="LVM19" s="16"/>
      <c r="LVU19" s="16"/>
      <c r="LWC19" s="16"/>
      <c r="LWK19" s="16"/>
      <c r="LWS19" s="16"/>
      <c r="LXA19" s="16"/>
      <c r="LXI19" s="16"/>
      <c r="LXQ19" s="16"/>
      <c r="LXY19" s="16"/>
      <c r="LYG19" s="16"/>
      <c r="LYO19" s="16"/>
      <c r="LYW19" s="16"/>
      <c r="LZE19" s="16"/>
      <c r="LZM19" s="16"/>
      <c r="LZU19" s="16"/>
      <c r="MAC19" s="16"/>
      <c r="MAK19" s="16"/>
      <c r="MAS19" s="16"/>
      <c r="MBA19" s="16"/>
      <c r="MBI19" s="16"/>
      <c r="MBQ19" s="16"/>
      <c r="MBY19" s="16"/>
      <c r="MCG19" s="16"/>
      <c r="MCO19" s="16"/>
      <c r="MCW19" s="16"/>
      <c r="MDE19" s="16"/>
      <c r="MDM19" s="16"/>
      <c r="MDU19" s="16"/>
      <c r="MEC19" s="16"/>
      <c r="MEK19" s="16"/>
      <c r="MES19" s="16"/>
      <c r="MFA19" s="16"/>
      <c r="MFI19" s="16"/>
      <c r="MFQ19" s="16"/>
      <c r="MFY19" s="16"/>
      <c r="MGG19" s="16"/>
      <c r="MGO19" s="16"/>
      <c r="MGW19" s="16"/>
      <c r="MHE19" s="16"/>
      <c r="MHM19" s="16"/>
      <c r="MHU19" s="16"/>
      <c r="MIC19" s="16"/>
      <c r="MIK19" s="16"/>
      <c r="MIS19" s="16"/>
      <c r="MJA19" s="16"/>
      <c r="MJI19" s="16"/>
      <c r="MJQ19" s="16"/>
      <c r="MJY19" s="16"/>
      <c r="MKG19" s="16"/>
      <c r="MKO19" s="16"/>
      <c r="MKW19" s="16"/>
      <c r="MLE19" s="16"/>
      <c r="MLM19" s="16"/>
      <c r="MLU19" s="16"/>
      <c r="MMC19" s="16"/>
      <c r="MMK19" s="16"/>
      <c r="MMS19" s="16"/>
      <c r="MNA19" s="16"/>
      <c r="MNI19" s="16"/>
      <c r="MNQ19" s="16"/>
      <c r="MNY19" s="16"/>
      <c r="MOG19" s="16"/>
      <c r="MOO19" s="16"/>
      <c r="MOW19" s="16"/>
      <c r="MPE19" s="16"/>
      <c r="MPM19" s="16"/>
      <c r="MPU19" s="16"/>
      <c r="MQC19" s="16"/>
      <c r="MQK19" s="16"/>
      <c r="MQS19" s="16"/>
      <c r="MRA19" s="16"/>
      <c r="MRI19" s="16"/>
      <c r="MRQ19" s="16"/>
      <c r="MRY19" s="16"/>
      <c r="MSG19" s="16"/>
      <c r="MSO19" s="16"/>
      <c r="MSW19" s="16"/>
      <c r="MTE19" s="16"/>
      <c r="MTM19" s="16"/>
      <c r="MTU19" s="16"/>
      <c r="MUC19" s="16"/>
      <c r="MUK19" s="16"/>
      <c r="MUS19" s="16"/>
      <c r="MVA19" s="16"/>
      <c r="MVI19" s="16"/>
      <c r="MVQ19" s="16"/>
      <c r="MVY19" s="16"/>
      <c r="MWG19" s="16"/>
      <c r="MWO19" s="16"/>
      <c r="MWW19" s="16"/>
      <c r="MXE19" s="16"/>
      <c r="MXM19" s="16"/>
      <c r="MXU19" s="16"/>
      <c r="MYC19" s="16"/>
      <c r="MYK19" s="16"/>
      <c r="MYS19" s="16"/>
      <c r="MZA19" s="16"/>
      <c r="MZI19" s="16"/>
      <c r="MZQ19" s="16"/>
      <c r="MZY19" s="16"/>
      <c r="NAG19" s="16"/>
      <c r="NAO19" s="16"/>
      <c r="NAW19" s="16"/>
      <c r="NBE19" s="16"/>
      <c r="NBM19" s="16"/>
      <c r="NBU19" s="16"/>
      <c r="NCC19" s="16"/>
      <c r="NCK19" s="16"/>
      <c r="NCS19" s="16"/>
      <c r="NDA19" s="16"/>
      <c r="NDI19" s="16"/>
      <c r="NDQ19" s="16"/>
      <c r="NDY19" s="16"/>
      <c r="NEG19" s="16"/>
      <c r="NEO19" s="16"/>
      <c r="NEW19" s="16"/>
      <c r="NFE19" s="16"/>
      <c r="NFM19" s="16"/>
      <c r="NFU19" s="16"/>
      <c r="NGC19" s="16"/>
      <c r="NGK19" s="16"/>
      <c r="NGS19" s="16"/>
      <c r="NHA19" s="16"/>
      <c r="NHI19" s="16"/>
      <c r="NHQ19" s="16"/>
      <c r="NHY19" s="16"/>
      <c r="NIG19" s="16"/>
      <c r="NIO19" s="16"/>
      <c r="NIW19" s="16"/>
      <c r="NJE19" s="16"/>
      <c r="NJM19" s="16"/>
      <c r="NJU19" s="16"/>
      <c r="NKC19" s="16"/>
      <c r="NKK19" s="16"/>
      <c r="NKS19" s="16"/>
      <c r="NLA19" s="16"/>
      <c r="NLI19" s="16"/>
      <c r="NLQ19" s="16"/>
      <c r="NLY19" s="16"/>
      <c r="NMG19" s="16"/>
      <c r="NMO19" s="16"/>
      <c r="NMW19" s="16"/>
      <c r="NNE19" s="16"/>
      <c r="NNM19" s="16"/>
      <c r="NNU19" s="16"/>
      <c r="NOC19" s="16"/>
      <c r="NOK19" s="16"/>
      <c r="NOS19" s="16"/>
      <c r="NPA19" s="16"/>
      <c r="NPI19" s="16"/>
      <c r="NPQ19" s="16"/>
      <c r="NPY19" s="16"/>
      <c r="NQG19" s="16"/>
      <c r="NQO19" s="16"/>
      <c r="NQW19" s="16"/>
      <c r="NRE19" s="16"/>
      <c r="NRM19" s="16"/>
      <c r="NRU19" s="16"/>
      <c r="NSC19" s="16"/>
      <c r="NSK19" s="16"/>
      <c r="NSS19" s="16"/>
      <c r="NTA19" s="16"/>
      <c r="NTI19" s="16"/>
      <c r="NTQ19" s="16"/>
      <c r="NTY19" s="16"/>
      <c r="NUG19" s="16"/>
      <c r="NUO19" s="16"/>
      <c r="NUW19" s="16"/>
      <c r="NVE19" s="16"/>
      <c r="NVM19" s="16"/>
      <c r="NVU19" s="16"/>
      <c r="NWC19" s="16"/>
      <c r="NWK19" s="16"/>
      <c r="NWS19" s="16"/>
      <c r="NXA19" s="16"/>
      <c r="NXI19" s="16"/>
      <c r="NXQ19" s="16"/>
      <c r="NXY19" s="16"/>
      <c r="NYG19" s="16"/>
      <c r="NYO19" s="16"/>
      <c r="NYW19" s="16"/>
      <c r="NZE19" s="16"/>
      <c r="NZM19" s="16"/>
      <c r="NZU19" s="16"/>
      <c r="OAC19" s="16"/>
      <c r="OAK19" s="16"/>
      <c r="OAS19" s="16"/>
      <c r="OBA19" s="16"/>
      <c r="OBI19" s="16"/>
      <c r="OBQ19" s="16"/>
      <c r="OBY19" s="16"/>
      <c r="OCG19" s="16"/>
      <c r="OCO19" s="16"/>
      <c r="OCW19" s="16"/>
      <c r="ODE19" s="16"/>
      <c r="ODM19" s="16"/>
      <c r="ODU19" s="16"/>
      <c r="OEC19" s="16"/>
      <c r="OEK19" s="16"/>
      <c r="OES19" s="16"/>
      <c r="OFA19" s="16"/>
      <c r="OFI19" s="16"/>
      <c r="OFQ19" s="16"/>
      <c r="OFY19" s="16"/>
      <c r="OGG19" s="16"/>
      <c r="OGO19" s="16"/>
      <c r="OGW19" s="16"/>
      <c r="OHE19" s="16"/>
      <c r="OHM19" s="16"/>
      <c r="OHU19" s="16"/>
      <c r="OIC19" s="16"/>
      <c r="OIK19" s="16"/>
      <c r="OIS19" s="16"/>
      <c r="OJA19" s="16"/>
      <c r="OJI19" s="16"/>
      <c r="OJQ19" s="16"/>
      <c r="OJY19" s="16"/>
      <c r="OKG19" s="16"/>
      <c r="OKO19" s="16"/>
      <c r="OKW19" s="16"/>
      <c r="OLE19" s="16"/>
      <c r="OLM19" s="16"/>
      <c r="OLU19" s="16"/>
      <c r="OMC19" s="16"/>
      <c r="OMK19" s="16"/>
      <c r="OMS19" s="16"/>
      <c r="ONA19" s="16"/>
      <c r="ONI19" s="16"/>
      <c r="ONQ19" s="16"/>
      <c r="ONY19" s="16"/>
      <c r="OOG19" s="16"/>
      <c r="OOO19" s="16"/>
      <c r="OOW19" s="16"/>
      <c r="OPE19" s="16"/>
      <c r="OPM19" s="16"/>
      <c r="OPU19" s="16"/>
      <c r="OQC19" s="16"/>
      <c r="OQK19" s="16"/>
      <c r="OQS19" s="16"/>
      <c r="ORA19" s="16"/>
      <c r="ORI19" s="16"/>
      <c r="ORQ19" s="16"/>
      <c r="ORY19" s="16"/>
      <c r="OSG19" s="16"/>
      <c r="OSO19" s="16"/>
      <c r="OSW19" s="16"/>
      <c r="OTE19" s="16"/>
      <c r="OTM19" s="16"/>
      <c r="OTU19" s="16"/>
      <c r="OUC19" s="16"/>
      <c r="OUK19" s="16"/>
      <c r="OUS19" s="16"/>
      <c r="OVA19" s="16"/>
      <c r="OVI19" s="16"/>
      <c r="OVQ19" s="16"/>
      <c r="OVY19" s="16"/>
      <c r="OWG19" s="16"/>
      <c r="OWO19" s="16"/>
      <c r="OWW19" s="16"/>
      <c r="OXE19" s="16"/>
      <c r="OXM19" s="16"/>
      <c r="OXU19" s="16"/>
      <c r="OYC19" s="16"/>
      <c r="OYK19" s="16"/>
      <c r="OYS19" s="16"/>
      <c r="OZA19" s="16"/>
      <c r="OZI19" s="16"/>
      <c r="OZQ19" s="16"/>
      <c r="OZY19" s="16"/>
      <c r="PAG19" s="16"/>
      <c r="PAO19" s="16"/>
      <c r="PAW19" s="16"/>
      <c r="PBE19" s="16"/>
      <c r="PBM19" s="16"/>
      <c r="PBU19" s="16"/>
      <c r="PCC19" s="16"/>
      <c r="PCK19" s="16"/>
      <c r="PCS19" s="16"/>
      <c r="PDA19" s="16"/>
      <c r="PDI19" s="16"/>
      <c r="PDQ19" s="16"/>
      <c r="PDY19" s="16"/>
      <c r="PEG19" s="16"/>
      <c r="PEO19" s="16"/>
      <c r="PEW19" s="16"/>
      <c r="PFE19" s="16"/>
      <c r="PFM19" s="16"/>
      <c r="PFU19" s="16"/>
      <c r="PGC19" s="16"/>
      <c r="PGK19" s="16"/>
      <c r="PGS19" s="16"/>
      <c r="PHA19" s="16"/>
      <c r="PHI19" s="16"/>
      <c r="PHQ19" s="16"/>
      <c r="PHY19" s="16"/>
      <c r="PIG19" s="16"/>
      <c r="PIO19" s="16"/>
      <c r="PIW19" s="16"/>
      <c r="PJE19" s="16"/>
      <c r="PJM19" s="16"/>
      <c r="PJU19" s="16"/>
      <c r="PKC19" s="16"/>
      <c r="PKK19" s="16"/>
      <c r="PKS19" s="16"/>
      <c r="PLA19" s="16"/>
      <c r="PLI19" s="16"/>
      <c r="PLQ19" s="16"/>
      <c r="PLY19" s="16"/>
      <c r="PMG19" s="16"/>
      <c r="PMO19" s="16"/>
      <c r="PMW19" s="16"/>
      <c r="PNE19" s="16"/>
      <c r="PNM19" s="16"/>
      <c r="PNU19" s="16"/>
      <c r="POC19" s="16"/>
      <c r="POK19" s="16"/>
      <c r="POS19" s="16"/>
      <c r="PPA19" s="16"/>
      <c r="PPI19" s="16"/>
      <c r="PPQ19" s="16"/>
      <c r="PPY19" s="16"/>
      <c r="PQG19" s="16"/>
      <c r="PQO19" s="16"/>
      <c r="PQW19" s="16"/>
      <c r="PRE19" s="16"/>
      <c r="PRM19" s="16"/>
      <c r="PRU19" s="16"/>
      <c r="PSC19" s="16"/>
      <c r="PSK19" s="16"/>
      <c r="PSS19" s="16"/>
      <c r="PTA19" s="16"/>
      <c r="PTI19" s="16"/>
      <c r="PTQ19" s="16"/>
      <c r="PTY19" s="16"/>
      <c r="PUG19" s="16"/>
      <c r="PUO19" s="16"/>
      <c r="PUW19" s="16"/>
      <c r="PVE19" s="16"/>
      <c r="PVM19" s="16"/>
      <c r="PVU19" s="16"/>
      <c r="PWC19" s="16"/>
      <c r="PWK19" s="16"/>
      <c r="PWS19" s="16"/>
      <c r="PXA19" s="16"/>
      <c r="PXI19" s="16"/>
      <c r="PXQ19" s="16"/>
      <c r="PXY19" s="16"/>
      <c r="PYG19" s="16"/>
      <c r="PYO19" s="16"/>
      <c r="PYW19" s="16"/>
      <c r="PZE19" s="16"/>
      <c r="PZM19" s="16"/>
      <c r="PZU19" s="16"/>
      <c r="QAC19" s="16"/>
      <c r="QAK19" s="16"/>
      <c r="QAS19" s="16"/>
      <c r="QBA19" s="16"/>
      <c r="QBI19" s="16"/>
      <c r="QBQ19" s="16"/>
      <c r="QBY19" s="16"/>
      <c r="QCG19" s="16"/>
      <c r="QCO19" s="16"/>
      <c r="QCW19" s="16"/>
      <c r="QDE19" s="16"/>
      <c r="QDM19" s="16"/>
      <c r="QDU19" s="16"/>
      <c r="QEC19" s="16"/>
      <c r="QEK19" s="16"/>
      <c r="QES19" s="16"/>
      <c r="QFA19" s="16"/>
      <c r="QFI19" s="16"/>
      <c r="QFQ19" s="16"/>
      <c r="QFY19" s="16"/>
      <c r="QGG19" s="16"/>
      <c r="QGO19" s="16"/>
      <c r="QGW19" s="16"/>
      <c r="QHE19" s="16"/>
      <c r="QHM19" s="16"/>
      <c r="QHU19" s="16"/>
      <c r="QIC19" s="16"/>
      <c r="QIK19" s="16"/>
      <c r="QIS19" s="16"/>
      <c r="QJA19" s="16"/>
      <c r="QJI19" s="16"/>
      <c r="QJQ19" s="16"/>
      <c r="QJY19" s="16"/>
      <c r="QKG19" s="16"/>
      <c r="QKO19" s="16"/>
      <c r="QKW19" s="16"/>
      <c r="QLE19" s="16"/>
      <c r="QLM19" s="16"/>
      <c r="QLU19" s="16"/>
      <c r="QMC19" s="16"/>
      <c r="QMK19" s="16"/>
      <c r="QMS19" s="16"/>
      <c r="QNA19" s="16"/>
      <c r="QNI19" s="16"/>
      <c r="QNQ19" s="16"/>
      <c r="QNY19" s="16"/>
      <c r="QOG19" s="16"/>
      <c r="QOO19" s="16"/>
      <c r="QOW19" s="16"/>
      <c r="QPE19" s="16"/>
      <c r="QPM19" s="16"/>
      <c r="QPU19" s="16"/>
      <c r="QQC19" s="16"/>
      <c r="QQK19" s="16"/>
      <c r="QQS19" s="16"/>
      <c r="QRA19" s="16"/>
      <c r="QRI19" s="16"/>
      <c r="QRQ19" s="16"/>
      <c r="QRY19" s="16"/>
      <c r="QSG19" s="16"/>
      <c r="QSO19" s="16"/>
      <c r="QSW19" s="16"/>
      <c r="QTE19" s="16"/>
      <c r="QTM19" s="16"/>
      <c r="QTU19" s="16"/>
      <c r="QUC19" s="16"/>
      <c r="QUK19" s="16"/>
      <c r="QUS19" s="16"/>
      <c r="QVA19" s="16"/>
      <c r="QVI19" s="16"/>
      <c r="QVQ19" s="16"/>
      <c r="QVY19" s="16"/>
      <c r="QWG19" s="16"/>
      <c r="QWO19" s="16"/>
      <c r="QWW19" s="16"/>
      <c r="QXE19" s="16"/>
      <c r="QXM19" s="16"/>
      <c r="QXU19" s="16"/>
      <c r="QYC19" s="16"/>
      <c r="QYK19" s="16"/>
      <c r="QYS19" s="16"/>
      <c r="QZA19" s="16"/>
      <c r="QZI19" s="16"/>
      <c r="QZQ19" s="16"/>
      <c r="QZY19" s="16"/>
      <c r="RAG19" s="16"/>
      <c r="RAO19" s="16"/>
      <c r="RAW19" s="16"/>
      <c r="RBE19" s="16"/>
      <c r="RBM19" s="16"/>
      <c r="RBU19" s="16"/>
      <c r="RCC19" s="16"/>
      <c r="RCK19" s="16"/>
      <c r="RCS19" s="16"/>
      <c r="RDA19" s="16"/>
      <c r="RDI19" s="16"/>
      <c r="RDQ19" s="16"/>
      <c r="RDY19" s="16"/>
      <c r="REG19" s="16"/>
      <c r="REO19" s="16"/>
      <c r="REW19" s="16"/>
      <c r="RFE19" s="16"/>
      <c r="RFM19" s="16"/>
      <c r="RFU19" s="16"/>
      <c r="RGC19" s="16"/>
      <c r="RGK19" s="16"/>
      <c r="RGS19" s="16"/>
      <c r="RHA19" s="16"/>
      <c r="RHI19" s="16"/>
      <c r="RHQ19" s="16"/>
      <c r="RHY19" s="16"/>
      <c r="RIG19" s="16"/>
      <c r="RIO19" s="16"/>
      <c r="RIW19" s="16"/>
      <c r="RJE19" s="16"/>
      <c r="RJM19" s="16"/>
      <c r="RJU19" s="16"/>
      <c r="RKC19" s="16"/>
      <c r="RKK19" s="16"/>
      <c r="RKS19" s="16"/>
      <c r="RLA19" s="16"/>
      <c r="RLI19" s="16"/>
      <c r="RLQ19" s="16"/>
      <c r="RLY19" s="16"/>
      <c r="RMG19" s="16"/>
      <c r="RMO19" s="16"/>
      <c r="RMW19" s="16"/>
      <c r="RNE19" s="16"/>
      <c r="RNM19" s="16"/>
      <c r="RNU19" s="16"/>
      <c r="ROC19" s="16"/>
      <c r="ROK19" s="16"/>
      <c r="ROS19" s="16"/>
      <c r="RPA19" s="16"/>
      <c r="RPI19" s="16"/>
      <c r="RPQ19" s="16"/>
      <c r="RPY19" s="16"/>
      <c r="RQG19" s="16"/>
      <c r="RQO19" s="16"/>
      <c r="RQW19" s="16"/>
      <c r="RRE19" s="16"/>
      <c r="RRM19" s="16"/>
      <c r="RRU19" s="16"/>
      <c r="RSC19" s="16"/>
      <c r="RSK19" s="16"/>
      <c r="RSS19" s="16"/>
      <c r="RTA19" s="16"/>
      <c r="RTI19" s="16"/>
      <c r="RTQ19" s="16"/>
      <c r="RTY19" s="16"/>
      <c r="RUG19" s="16"/>
      <c r="RUO19" s="16"/>
      <c r="RUW19" s="16"/>
      <c r="RVE19" s="16"/>
      <c r="RVM19" s="16"/>
      <c r="RVU19" s="16"/>
      <c r="RWC19" s="16"/>
      <c r="RWK19" s="16"/>
      <c r="RWS19" s="16"/>
      <c r="RXA19" s="16"/>
      <c r="RXI19" s="16"/>
      <c r="RXQ19" s="16"/>
      <c r="RXY19" s="16"/>
      <c r="RYG19" s="16"/>
      <c r="RYO19" s="16"/>
      <c r="RYW19" s="16"/>
      <c r="RZE19" s="16"/>
      <c r="RZM19" s="16"/>
      <c r="RZU19" s="16"/>
      <c r="SAC19" s="16"/>
      <c r="SAK19" s="16"/>
      <c r="SAS19" s="16"/>
      <c r="SBA19" s="16"/>
      <c r="SBI19" s="16"/>
      <c r="SBQ19" s="16"/>
      <c r="SBY19" s="16"/>
      <c r="SCG19" s="16"/>
      <c r="SCO19" s="16"/>
      <c r="SCW19" s="16"/>
      <c r="SDE19" s="16"/>
      <c r="SDM19" s="16"/>
      <c r="SDU19" s="16"/>
      <c r="SEC19" s="16"/>
      <c r="SEK19" s="16"/>
      <c r="SES19" s="16"/>
      <c r="SFA19" s="16"/>
      <c r="SFI19" s="16"/>
      <c r="SFQ19" s="16"/>
      <c r="SFY19" s="16"/>
      <c r="SGG19" s="16"/>
      <c r="SGO19" s="16"/>
      <c r="SGW19" s="16"/>
      <c r="SHE19" s="16"/>
      <c r="SHM19" s="16"/>
      <c r="SHU19" s="16"/>
      <c r="SIC19" s="16"/>
      <c r="SIK19" s="16"/>
      <c r="SIS19" s="16"/>
      <c r="SJA19" s="16"/>
      <c r="SJI19" s="16"/>
      <c r="SJQ19" s="16"/>
      <c r="SJY19" s="16"/>
      <c r="SKG19" s="16"/>
      <c r="SKO19" s="16"/>
      <c r="SKW19" s="16"/>
      <c r="SLE19" s="16"/>
      <c r="SLM19" s="16"/>
      <c r="SLU19" s="16"/>
      <c r="SMC19" s="16"/>
      <c r="SMK19" s="16"/>
      <c r="SMS19" s="16"/>
      <c r="SNA19" s="16"/>
      <c r="SNI19" s="16"/>
      <c r="SNQ19" s="16"/>
      <c r="SNY19" s="16"/>
      <c r="SOG19" s="16"/>
      <c r="SOO19" s="16"/>
      <c r="SOW19" s="16"/>
      <c r="SPE19" s="16"/>
      <c r="SPM19" s="16"/>
      <c r="SPU19" s="16"/>
      <c r="SQC19" s="16"/>
      <c r="SQK19" s="16"/>
      <c r="SQS19" s="16"/>
      <c r="SRA19" s="16"/>
      <c r="SRI19" s="16"/>
      <c r="SRQ19" s="16"/>
      <c r="SRY19" s="16"/>
      <c r="SSG19" s="16"/>
      <c r="SSO19" s="16"/>
      <c r="SSW19" s="16"/>
      <c r="STE19" s="16"/>
      <c r="STM19" s="16"/>
      <c r="STU19" s="16"/>
      <c r="SUC19" s="16"/>
      <c r="SUK19" s="16"/>
      <c r="SUS19" s="16"/>
      <c r="SVA19" s="16"/>
      <c r="SVI19" s="16"/>
      <c r="SVQ19" s="16"/>
      <c r="SVY19" s="16"/>
      <c r="SWG19" s="16"/>
      <c r="SWO19" s="16"/>
      <c r="SWW19" s="16"/>
      <c r="SXE19" s="16"/>
      <c r="SXM19" s="16"/>
      <c r="SXU19" s="16"/>
      <c r="SYC19" s="16"/>
      <c r="SYK19" s="16"/>
      <c r="SYS19" s="16"/>
      <c r="SZA19" s="16"/>
      <c r="SZI19" s="16"/>
      <c r="SZQ19" s="16"/>
      <c r="SZY19" s="16"/>
      <c r="TAG19" s="16"/>
      <c r="TAO19" s="16"/>
      <c r="TAW19" s="16"/>
      <c r="TBE19" s="16"/>
      <c r="TBM19" s="16"/>
      <c r="TBU19" s="16"/>
      <c r="TCC19" s="16"/>
      <c r="TCK19" s="16"/>
      <c r="TCS19" s="16"/>
      <c r="TDA19" s="16"/>
      <c r="TDI19" s="16"/>
      <c r="TDQ19" s="16"/>
      <c r="TDY19" s="16"/>
      <c r="TEG19" s="16"/>
      <c r="TEO19" s="16"/>
      <c r="TEW19" s="16"/>
      <c r="TFE19" s="16"/>
      <c r="TFM19" s="16"/>
      <c r="TFU19" s="16"/>
      <c r="TGC19" s="16"/>
      <c r="TGK19" s="16"/>
      <c r="TGS19" s="16"/>
      <c r="THA19" s="16"/>
      <c r="THI19" s="16"/>
      <c r="THQ19" s="16"/>
      <c r="THY19" s="16"/>
      <c r="TIG19" s="16"/>
      <c r="TIO19" s="16"/>
      <c r="TIW19" s="16"/>
      <c r="TJE19" s="16"/>
      <c r="TJM19" s="16"/>
      <c r="TJU19" s="16"/>
      <c r="TKC19" s="16"/>
      <c r="TKK19" s="16"/>
      <c r="TKS19" s="16"/>
      <c r="TLA19" s="16"/>
      <c r="TLI19" s="16"/>
      <c r="TLQ19" s="16"/>
      <c r="TLY19" s="16"/>
      <c r="TMG19" s="16"/>
      <c r="TMO19" s="16"/>
      <c r="TMW19" s="16"/>
      <c r="TNE19" s="16"/>
      <c r="TNM19" s="16"/>
      <c r="TNU19" s="16"/>
      <c r="TOC19" s="16"/>
      <c r="TOK19" s="16"/>
      <c r="TOS19" s="16"/>
      <c r="TPA19" s="16"/>
      <c r="TPI19" s="16"/>
      <c r="TPQ19" s="16"/>
      <c r="TPY19" s="16"/>
      <c r="TQG19" s="16"/>
      <c r="TQO19" s="16"/>
      <c r="TQW19" s="16"/>
      <c r="TRE19" s="16"/>
      <c r="TRM19" s="16"/>
      <c r="TRU19" s="16"/>
      <c r="TSC19" s="16"/>
      <c r="TSK19" s="16"/>
      <c r="TSS19" s="16"/>
      <c r="TTA19" s="16"/>
      <c r="TTI19" s="16"/>
      <c r="TTQ19" s="16"/>
      <c r="TTY19" s="16"/>
      <c r="TUG19" s="16"/>
      <c r="TUO19" s="16"/>
      <c r="TUW19" s="16"/>
      <c r="TVE19" s="16"/>
      <c r="TVM19" s="16"/>
      <c r="TVU19" s="16"/>
      <c r="TWC19" s="16"/>
      <c r="TWK19" s="16"/>
      <c r="TWS19" s="16"/>
      <c r="TXA19" s="16"/>
      <c r="TXI19" s="16"/>
      <c r="TXQ19" s="16"/>
      <c r="TXY19" s="16"/>
      <c r="TYG19" s="16"/>
      <c r="TYO19" s="16"/>
      <c r="TYW19" s="16"/>
      <c r="TZE19" s="16"/>
      <c r="TZM19" s="16"/>
      <c r="TZU19" s="16"/>
      <c r="UAC19" s="16"/>
      <c r="UAK19" s="16"/>
      <c r="UAS19" s="16"/>
      <c r="UBA19" s="16"/>
      <c r="UBI19" s="16"/>
      <c r="UBQ19" s="16"/>
      <c r="UBY19" s="16"/>
      <c r="UCG19" s="16"/>
      <c r="UCO19" s="16"/>
      <c r="UCW19" s="16"/>
      <c r="UDE19" s="16"/>
      <c r="UDM19" s="16"/>
      <c r="UDU19" s="16"/>
      <c r="UEC19" s="16"/>
      <c r="UEK19" s="16"/>
      <c r="UES19" s="16"/>
      <c r="UFA19" s="16"/>
      <c r="UFI19" s="16"/>
      <c r="UFQ19" s="16"/>
      <c r="UFY19" s="16"/>
      <c r="UGG19" s="16"/>
      <c r="UGO19" s="16"/>
      <c r="UGW19" s="16"/>
      <c r="UHE19" s="16"/>
      <c r="UHM19" s="16"/>
      <c r="UHU19" s="16"/>
      <c r="UIC19" s="16"/>
      <c r="UIK19" s="16"/>
      <c r="UIS19" s="16"/>
      <c r="UJA19" s="16"/>
      <c r="UJI19" s="16"/>
      <c r="UJQ19" s="16"/>
      <c r="UJY19" s="16"/>
      <c r="UKG19" s="16"/>
      <c r="UKO19" s="16"/>
      <c r="UKW19" s="16"/>
      <c r="ULE19" s="16"/>
      <c r="ULM19" s="16"/>
      <c r="ULU19" s="16"/>
      <c r="UMC19" s="16"/>
      <c r="UMK19" s="16"/>
      <c r="UMS19" s="16"/>
      <c r="UNA19" s="16"/>
      <c r="UNI19" s="16"/>
      <c r="UNQ19" s="16"/>
      <c r="UNY19" s="16"/>
      <c r="UOG19" s="16"/>
      <c r="UOO19" s="16"/>
      <c r="UOW19" s="16"/>
      <c r="UPE19" s="16"/>
      <c r="UPM19" s="16"/>
      <c r="UPU19" s="16"/>
      <c r="UQC19" s="16"/>
      <c r="UQK19" s="16"/>
      <c r="UQS19" s="16"/>
      <c r="URA19" s="16"/>
      <c r="URI19" s="16"/>
      <c r="URQ19" s="16"/>
      <c r="URY19" s="16"/>
      <c r="USG19" s="16"/>
      <c r="USO19" s="16"/>
      <c r="USW19" s="16"/>
      <c r="UTE19" s="16"/>
      <c r="UTM19" s="16"/>
      <c r="UTU19" s="16"/>
      <c r="UUC19" s="16"/>
      <c r="UUK19" s="16"/>
      <c r="UUS19" s="16"/>
      <c r="UVA19" s="16"/>
      <c r="UVI19" s="16"/>
      <c r="UVQ19" s="16"/>
      <c r="UVY19" s="16"/>
      <c r="UWG19" s="16"/>
      <c r="UWO19" s="16"/>
      <c r="UWW19" s="16"/>
      <c r="UXE19" s="16"/>
      <c r="UXM19" s="16"/>
      <c r="UXU19" s="16"/>
      <c r="UYC19" s="16"/>
      <c r="UYK19" s="16"/>
      <c r="UYS19" s="16"/>
      <c r="UZA19" s="16"/>
      <c r="UZI19" s="16"/>
      <c r="UZQ19" s="16"/>
      <c r="UZY19" s="16"/>
      <c r="VAG19" s="16"/>
      <c r="VAO19" s="16"/>
      <c r="VAW19" s="16"/>
      <c r="VBE19" s="16"/>
      <c r="VBM19" s="16"/>
      <c r="VBU19" s="16"/>
      <c r="VCC19" s="16"/>
      <c r="VCK19" s="16"/>
      <c r="VCS19" s="16"/>
      <c r="VDA19" s="16"/>
      <c r="VDI19" s="16"/>
      <c r="VDQ19" s="16"/>
      <c r="VDY19" s="16"/>
      <c r="VEG19" s="16"/>
      <c r="VEO19" s="16"/>
      <c r="VEW19" s="16"/>
      <c r="VFE19" s="16"/>
      <c r="VFM19" s="16"/>
      <c r="VFU19" s="16"/>
      <c r="VGC19" s="16"/>
      <c r="VGK19" s="16"/>
      <c r="VGS19" s="16"/>
      <c r="VHA19" s="16"/>
      <c r="VHI19" s="16"/>
      <c r="VHQ19" s="16"/>
      <c r="VHY19" s="16"/>
      <c r="VIG19" s="16"/>
      <c r="VIO19" s="16"/>
      <c r="VIW19" s="16"/>
      <c r="VJE19" s="16"/>
      <c r="VJM19" s="16"/>
      <c r="VJU19" s="16"/>
      <c r="VKC19" s="16"/>
      <c r="VKK19" s="16"/>
      <c r="VKS19" s="16"/>
      <c r="VLA19" s="16"/>
      <c r="VLI19" s="16"/>
      <c r="VLQ19" s="16"/>
      <c r="VLY19" s="16"/>
      <c r="VMG19" s="16"/>
      <c r="VMO19" s="16"/>
      <c r="VMW19" s="16"/>
      <c r="VNE19" s="16"/>
      <c r="VNM19" s="16"/>
      <c r="VNU19" s="16"/>
      <c r="VOC19" s="16"/>
      <c r="VOK19" s="16"/>
      <c r="VOS19" s="16"/>
      <c r="VPA19" s="16"/>
      <c r="VPI19" s="16"/>
      <c r="VPQ19" s="16"/>
      <c r="VPY19" s="16"/>
      <c r="VQG19" s="16"/>
      <c r="VQO19" s="16"/>
      <c r="VQW19" s="16"/>
      <c r="VRE19" s="16"/>
      <c r="VRM19" s="16"/>
      <c r="VRU19" s="16"/>
      <c r="VSC19" s="16"/>
      <c r="VSK19" s="16"/>
      <c r="VSS19" s="16"/>
      <c r="VTA19" s="16"/>
      <c r="VTI19" s="16"/>
      <c r="VTQ19" s="16"/>
      <c r="VTY19" s="16"/>
      <c r="VUG19" s="16"/>
      <c r="VUO19" s="16"/>
      <c r="VUW19" s="16"/>
      <c r="VVE19" s="16"/>
      <c r="VVM19" s="16"/>
      <c r="VVU19" s="16"/>
      <c r="VWC19" s="16"/>
      <c r="VWK19" s="16"/>
      <c r="VWS19" s="16"/>
      <c r="VXA19" s="16"/>
      <c r="VXI19" s="16"/>
      <c r="VXQ19" s="16"/>
      <c r="VXY19" s="16"/>
      <c r="VYG19" s="16"/>
      <c r="VYO19" s="16"/>
      <c r="VYW19" s="16"/>
      <c r="VZE19" s="16"/>
      <c r="VZM19" s="16"/>
      <c r="VZU19" s="16"/>
      <c r="WAC19" s="16"/>
      <c r="WAK19" s="16"/>
      <c r="WAS19" s="16"/>
      <c r="WBA19" s="16"/>
      <c r="WBI19" s="16"/>
      <c r="WBQ19" s="16"/>
      <c r="WBY19" s="16"/>
      <c r="WCG19" s="16"/>
      <c r="WCO19" s="16"/>
      <c r="WCW19" s="16"/>
      <c r="WDE19" s="16"/>
      <c r="WDM19" s="16"/>
      <c r="WDU19" s="16"/>
      <c r="WEC19" s="16"/>
      <c r="WEK19" s="16"/>
      <c r="WES19" s="16"/>
      <c r="WFA19" s="16"/>
      <c r="WFI19" s="16"/>
      <c r="WFQ19" s="16"/>
      <c r="WFY19" s="16"/>
      <c r="WGG19" s="16"/>
      <c r="WGO19" s="16"/>
      <c r="WGW19" s="16"/>
      <c r="WHE19" s="16"/>
      <c r="WHM19" s="16"/>
      <c r="WHU19" s="16"/>
      <c r="WIC19" s="16"/>
      <c r="WIK19" s="16"/>
      <c r="WIS19" s="16"/>
      <c r="WJA19" s="16"/>
      <c r="WJI19" s="16"/>
      <c r="WJQ19" s="16"/>
      <c r="WJY19" s="16"/>
      <c r="WKG19" s="16"/>
      <c r="WKO19" s="16"/>
      <c r="WKW19" s="16"/>
      <c r="WLE19" s="16"/>
      <c r="WLM19" s="16"/>
      <c r="WLU19" s="16"/>
      <c r="WMC19" s="16"/>
      <c r="WMK19" s="16"/>
      <c r="WMS19" s="16"/>
      <c r="WNA19" s="16"/>
      <c r="WNI19" s="16"/>
      <c r="WNQ19" s="16"/>
      <c r="WNY19" s="16"/>
      <c r="WOG19" s="16"/>
      <c r="WOO19" s="16"/>
      <c r="WOW19" s="16"/>
      <c r="WPE19" s="16"/>
      <c r="WPM19" s="16"/>
      <c r="WPU19" s="16"/>
      <c r="WQC19" s="16"/>
      <c r="WQK19" s="16"/>
      <c r="WQS19" s="16"/>
      <c r="WRA19" s="16"/>
      <c r="WRI19" s="16"/>
      <c r="WRQ19" s="16"/>
      <c r="WRY19" s="16"/>
      <c r="WSG19" s="16"/>
      <c r="WSO19" s="16"/>
      <c r="WSW19" s="16"/>
      <c r="WTE19" s="16"/>
      <c r="WTM19" s="16"/>
      <c r="WTU19" s="16"/>
      <c r="WUC19" s="16"/>
      <c r="WUK19" s="16"/>
      <c r="WUS19" s="16"/>
      <c r="WVA19" s="16"/>
      <c r="WVI19" s="16"/>
      <c r="WVQ19" s="16"/>
      <c r="WVY19" s="16"/>
      <c r="WWG19" s="16"/>
      <c r="WWO19" s="16"/>
      <c r="WWW19" s="16"/>
      <c r="WXE19" s="16"/>
      <c r="WXM19" s="16"/>
      <c r="WXU19" s="16"/>
      <c r="WYC19" s="16"/>
      <c r="WYK19" s="16"/>
      <c r="WYS19" s="16"/>
      <c r="WZA19" s="16"/>
      <c r="WZI19" s="16"/>
      <c r="WZQ19" s="16"/>
      <c r="WZY19" s="16"/>
      <c r="XAG19" s="16"/>
      <c r="XAO19" s="16"/>
      <c r="XAW19" s="16"/>
      <c r="XBE19" s="16"/>
      <c r="XBM19" s="16"/>
      <c r="XBU19" s="16"/>
      <c r="XCC19" s="16"/>
      <c r="XCK19" s="16"/>
      <c r="XCS19" s="16"/>
      <c r="XDA19" s="16"/>
      <c r="XDI19" s="16"/>
      <c r="XDQ19" s="16"/>
      <c r="XDY19" s="16"/>
      <c r="XEG19" s="16"/>
      <c r="XEO19" s="16"/>
      <c r="XEW19" s="16"/>
    </row>
    <row r="20" spans="1:1017 1025:2041 2049:3065 3073:4089 4097:5113 5121:6137 6145:7161 7169:8185 8193:9209 9217:10233 10241:11257 11265:12281 12289:13305 13313:14329 14337:15353 15361:16377" x14ac:dyDescent="0.25">
      <c r="A20" s="16"/>
      <c r="I20" t="s">
        <v>59</v>
      </c>
      <c r="J20" t="s">
        <v>72</v>
      </c>
      <c r="K20" s="15"/>
      <c r="L20" s="1" t="s">
        <v>92</v>
      </c>
      <c r="M20" s="1">
        <v>34.630000000000003</v>
      </c>
      <c r="N20" s="1">
        <v>71.08</v>
      </c>
      <c r="O20" s="1">
        <v>195.3</v>
      </c>
      <c r="P20" s="1">
        <v>424.53</v>
      </c>
      <c r="Q20" s="1">
        <v>522.74</v>
      </c>
      <c r="R20" s="1">
        <v>676.87</v>
      </c>
      <c r="Y20" s="16"/>
      <c r="AG20" s="16"/>
      <c r="AO20" s="16"/>
      <c r="AW20" s="16"/>
      <c r="BE20" s="16"/>
      <c r="BM20" s="16"/>
      <c r="BU20" s="16"/>
      <c r="CC20" s="16"/>
      <c r="CK20" s="16"/>
      <c r="CS20" s="16"/>
      <c r="DA20" s="16"/>
      <c r="DI20" s="16"/>
      <c r="DQ20" s="16"/>
      <c r="DY20" s="16"/>
      <c r="EG20" s="16"/>
      <c r="EO20" s="16"/>
      <c r="EW20" s="16"/>
      <c r="FE20" s="16"/>
      <c r="FM20" s="16"/>
      <c r="FU20" s="16"/>
      <c r="GC20" s="16"/>
      <c r="GK20" s="16"/>
      <c r="GS20" s="16"/>
      <c r="HA20" s="16"/>
      <c r="HI20" s="16"/>
      <c r="HQ20" s="16"/>
      <c r="HY20" s="16"/>
      <c r="IG20" s="16"/>
      <c r="IO20" s="16"/>
      <c r="IW20" s="16"/>
      <c r="JE20" s="16"/>
      <c r="JM20" s="16"/>
      <c r="JU20" s="16"/>
      <c r="KC20" s="16"/>
      <c r="KK20" s="16"/>
      <c r="KS20" s="16"/>
      <c r="LA20" s="16"/>
      <c r="LI20" s="16"/>
      <c r="LQ20" s="16"/>
      <c r="LY20" s="16"/>
      <c r="MG20" s="16"/>
      <c r="MO20" s="16"/>
      <c r="MW20" s="16"/>
      <c r="NE20" s="16"/>
      <c r="NM20" s="16"/>
      <c r="NU20" s="16"/>
      <c r="OC20" s="16"/>
      <c r="OK20" s="16"/>
      <c r="OS20" s="16"/>
      <c r="PA20" s="16"/>
      <c r="PI20" s="16"/>
      <c r="PQ20" s="16"/>
      <c r="PY20" s="16"/>
      <c r="QG20" s="16"/>
      <c r="QO20" s="16"/>
      <c r="QW20" s="16"/>
      <c r="RE20" s="16"/>
      <c r="RM20" s="16"/>
      <c r="RU20" s="16"/>
      <c r="SC20" s="16"/>
      <c r="SK20" s="16"/>
      <c r="SS20" s="16"/>
      <c r="TA20" s="16"/>
      <c r="TI20" s="16"/>
      <c r="TQ20" s="16"/>
      <c r="TY20" s="16"/>
      <c r="UG20" s="16"/>
      <c r="UO20" s="16"/>
      <c r="UW20" s="16"/>
      <c r="VE20" s="16"/>
      <c r="VM20" s="16"/>
      <c r="VU20" s="16"/>
      <c r="WC20" s="16"/>
      <c r="WK20" s="16"/>
      <c r="WS20" s="16"/>
      <c r="XA20" s="16"/>
      <c r="XI20" s="16"/>
      <c r="XQ20" s="16"/>
      <c r="XY20" s="16"/>
      <c r="YG20" s="16"/>
      <c r="YO20" s="16"/>
      <c r="YW20" s="16"/>
      <c r="ZE20" s="16"/>
      <c r="ZM20" s="16"/>
      <c r="ZU20" s="16"/>
      <c r="AAC20" s="16"/>
      <c r="AAK20" s="16"/>
      <c r="AAS20" s="16"/>
      <c r="ABA20" s="16"/>
      <c r="ABI20" s="16"/>
      <c r="ABQ20" s="16"/>
      <c r="ABY20" s="16"/>
      <c r="ACG20" s="16"/>
      <c r="ACO20" s="16"/>
      <c r="ACW20" s="16"/>
      <c r="ADE20" s="16"/>
      <c r="ADM20" s="16"/>
      <c r="ADU20" s="16"/>
      <c r="AEC20" s="16"/>
      <c r="AEK20" s="16"/>
      <c r="AES20" s="16"/>
      <c r="AFA20" s="16"/>
      <c r="AFI20" s="16"/>
      <c r="AFQ20" s="16"/>
      <c r="AFY20" s="16"/>
      <c r="AGG20" s="16"/>
      <c r="AGO20" s="16"/>
      <c r="AGW20" s="16"/>
      <c r="AHE20" s="16"/>
      <c r="AHM20" s="16"/>
      <c r="AHU20" s="16"/>
      <c r="AIC20" s="16"/>
      <c r="AIK20" s="16"/>
      <c r="AIS20" s="16"/>
      <c r="AJA20" s="16"/>
      <c r="AJI20" s="16"/>
      <c r="AJQ20" s="16"/>
      <c r="AJY20" s="16"/>
      <c r="AKG20" s="16"/>
      <c r="AKO20" s="16"/>
      <c r="AKW20" s="16"/>
      <c r="ALE20" s="16"/>
      <c r="ALM20" s="16"/>
      <c r="ALU20" s="16"/>
      <c r="AMC20" s="16"/>
      <c r="AMK20" s="16"/>
      <c r="AMS20" s="16"/>
      <c r="ANA20" s="16"/>
      <c r="ANI20" s="16"/>
      <c r="ANQ20" s="16"/>
      <c r="ANY20" s="16"/>
      <c r="AOG20" s="16"/>
      <c r="AOO20" s="16"/>
      <c r="AOW20" s="16"/>
      <c r="APE20" s="16"/>
      <c r="APM20" s="16"/>
      <c r="APU20" s="16"/>
      <c r="AQC20" s="16"/>
      <c r="AQK20" s="16"/>
      <c r="AQS20" s="16"/>
      <c r="ARA20" s="16"/>
      <c r="ARI20" s="16"/>
      <c r="ARQ20" s="16"/>
      <c r="ARY20" s="16"/>
      <c r="ASG20" s="16"/>
      <c r="ASO20" s="16"/>
      <c r="ASW20" s="16"/>
      <c r="ATE20" s="16"/>
      <c r="ATM20" s="16"/>
      <c r="ATU20" s="16"/>
      <c r="AUC20" s="16"/>
      <c r="AUK20" s="16"/>
      <c r="AUS20" s="16"/>
      <c r="AVA20" s="16"/>
      <c r="AVI20" s="16"/>
      <c r="AVQ20" s="16"/>
      <c r="AVY20" s="16"/>
      <c r="AWG20" s="16"/>
      <c r="AWO20" s="16"/>
      <c r="AWW20" s="16"/>
      <c r="AXE20" s="16"/>
      <c r="AXM20" s="16"/>
      <c r="AXU20" s="16"/>
      <c r="AYC20" s="16"/>
      <c r="AYK20" s="16"/>
      <c r="AYS20" s="16"/>
      <c r="AZA20" s="16"/>
      <c r="AZI20" s="16"/>
      <c r="AZQ20" s="16"/>
      <c r="AZY20" s="16"/>
      <c r="BAG20" s="16"/>
      <c r="BAO20" s="16"/>
      <c r="BAW20" s="16"/>
      <c r="BBE20" s="16"/>
      <c r="BBM20" s="16"/>
      <c r="BBU20" s="16"/>
      <c r="BCC20" s="16"/>
      <c r="BCK20" s="16"/>
      <c r="BCS20" s="16"/>
      <c r="BDA20" s="16"/>
      <c r="BDI20" s="16"/>
      <c r="BDQ20" s="16"/>
      <c r="BDY20" s="16"/>
      <c r="BEG20" s="16"/>
      <c r="BEO20" s="16"/>
      <c r="BEW20" s="16"/>
      <c r="BFE20" s="16"/>
      <c r="BFM20" s="16"/>
      <c r="BFU20" s="16"/>
      <c r="BGC20" s="16"/>
      <c r="BGK20" s="16"/>
      <c r="BGS20" s="16"/>
      <c r="BHA20" s="16"/>
      <c r="BHI20" s="16"/>
      <c r="BHQ20" s="16"/>
      <c r="BHY20" s="16"/>
      <c r="BIG20" s="16"/>
      <c r="BIO20" s="16"/>
      <c r="BIW20" s="16"/>
      <c r="BJE20" s="16"/>
      <c r="BJM20" s="16"/>
      <c r="BJU20" s="16"/>
      <c r="BKC20" s="16"/>
      <c r="BKK20" s="16"/>
      <c r="BKS20" s="16"/>
      <c r="BLA20" s="16"/>
      <c r="BLI20" s="16"/>
      <c r="BLQ20" s="16"/>
      <c r="BLY20" s="16"/>
      <c r="BMG20" s="16"/>
      <c r="BMO20" s="16"/>
      <c r="BMW20" s="16"/>
      <c r="BNE20" s="16"/>
      <c r="BNM20" s="16"/>
      <c r="BNU20" s="16"/>
      <c r="BOC20" s="16"/>
      <c r="BOK20" s="16"/>
      <c r="BOS20" s="16"/>
      <c r="BPA20" s="16"/>
      <c r="BPI20" s="16"/>
      <c r="BPQ20" s="16"/>
      <c r="BPY20" s="16"/>
      <c r="BQG20" s="16"/>
      <c r="BQO20" s="16"/>
      <c r="BQW20" s="16"/>
      <c r="BRE20" s="16"/>
      <c r="BRM20" s="16"/>
      <c r="BRU20" s="16"/>
      <c r="BSC20" s="16"/>
      <c r="BSK20" s="16"/>
      <c r="BSS20" s="16"/>
      <c r="BTA20" s="16"/>
      <c r="BTI20" s="16"/>
      <c r="BTQ20" s="16"/>
      <c r="BTY20" s="16"/>
      <c r="BUG20" s="16"/>
      <c r="BUO20" s="16"/>
      <c r="BUW20" s="16"/>
      <c r="BVE20" s="16"/>
      <c r="BVM20" s="16"/>
      <c r="BVU20" s="16"/>
      <c r="BWC20" s="16"/>
      <c r="BWK20" s="16"/>
      <c r="BWS20" s="16"/>
      <c r="BXA20" s="16"/>
      <c r="BXI20" s="16"/>
      <c r="BXQ20" s="16"/>
      <c r="BXY20" s="16"/>
      <c r="BYG20" s="16"/>
      <c r="BYO20" s="16"/>
      <c r="BYW20" s="16"/>
      <c r="BZE20" s="16"/>
      <c r="BZM20" s="16"/>
      <c r="BZU20" s="16"/>
      <c r="CAC20" s="16"/>
      <c r="CAK20" s="16"/>
      <c r="CAS20" s="16"/>
      <c r="CBA20" s="16"/>
      <c r="CBI20" s="16"/>
      <c r="CBQ20" s="16"/>
      <c r="CBY20" s="16"/>
      <c r="CCG20" s="16"/>
      <c r="CCO20" s="16"/>
      <c r="CCW20" s="16"/>
      <c r="CDE20" s="16"/>
      <c r="CDM20" s="16"/>
      <c r="CDU20" s="16"/>
      <c r="CEC20" s="16"/>
      <c r="CEK20" s="16"/>
      <c r="CES20" s="16"/>
      <c r="CFA20" s="16"/>
      <c r="CFI20" s="16"/>
      <c r="CFQ20" s="16"/>
      <c r="CFY20" s="16"/>
      <c r="CGG20" s="16"/>
      <c r="CGO20" s="16"/>
      <c r="CGW20" s="16"/>
      <c r="CHE20" s="16"/>
      <c r="CHM20" s="16"/>
      <c r="CHU20" s="16"/>
      <c r="CIC20" s="16"/>
      <c r="CIK20" s="16"/>
      <c r="CIS20" s="16"/>
      <c r="CJA20" s="16"/>
      <c r="CJI20" s="16"/>
      <c r="CJQ20" s="16"/>
      <c r="CJY20" s="16"/>
      <c r="CKG20" s="16"/>
      <c r="CKO20" s="16"/>
      <c r="CKW20" s="16"/>
      <c r="CLE20" s="16"/>
      <c r="CLM20" s="16"/>
      <c r="CLU20" s="16"/>
      <c r="CMC20" s="16"/>
      <c r="CMK20" s="16"/>
      <c r="CMS20" s="16"/>
      <c r="CNA20" s="16"/>
      <c r="CNI20" s="16"/>
      <c r="CNQ20" s="16"/>
      <c r="CNY20" s="16"/>
      <c r="COG20" s="16"/>
      <c r="COO20" s="16"/>
      <c r="COW20" s="16"/>
      <c r="CPE20" s="16"/>
      <c r="CPM20" s="16"/>
      <c r="CPU20" s="16"/>
      <c r="CQC20" s="16"/>
      <c r="CQK20" s="16"/>
      <c r="CQS20" s="16"/>
      <c r="CRA20" s="16"/>
      <c r="CRI20" s="16"/>
      <c r="CRQ20" s="16"/>
      <c r="CRY20" s="16"/>
      <c r="CSG20" s="16"/>
      <c r="CSO20" s="16"/>
      <c r="CSW20" s="16"/>
      <c r="CTE20" s="16"/>
      <c r="CTM20" s="16"/>
      <c r="CTU20" s="16"/>
      <c r="CUC20" s="16"/>
      <c r="CUK20" s="16"/>
      <c r="CUS20" s="16"/>
      <c r="CVA20" s="16"/>
      <c r="CVI20" s="16"/>
      <c r="CVQ20" s="16"/>
      <c r="CVY20" s="16"/>
      <c r="CWG20" s="16"/>
      <c r="CWO20" s="16"/>
      <c r="CWW20" s="16"/>
      <c r="CXE20" s="16"/>
      <c r="CXM20" s="16"/>
      <c r="CXU20" s="16"/>
      <c r="CYC20" s="16"/>
      <c r="CYK20" s="16"/>
      <c r="CYS20" s="16"/>
      <c r="CZA20" s="16"/>
      <c r="CZI20" s="16"/>
      <c r="CZQ20" s="16"/>
      <c r="CZY20" s="16"/>
      <c r="DAG20" s="16"/>
      <c r="DAO20" s="16"/>
      <c r="DAW20" s="16"/>
      <c r="DBE20" s="16"/>
      <c r="DBM20" s="16"/>
      <c r="DBU20" s="16"/>
      <c r="DCC20" s="16"/>
      <c r="DCK20" s="16"/>
      <c r="DCS20" s="16"/>
      <c r="DDA20" s="16"/>
      <c r="DDI20" s="16"/>
      <c r="DDQ20" s="16"/>
      <c r="DDY20" s="16"/>
      <c r="DEG20" s="16"/>
      <c r="DEO20" s="16"/>
      <c r="DEW20" s="16"/>
      <c r="DFE20" s="16"/>
      <c r="DFM20" s="16"/>
      <c r="DFU20" s="16"/>
      <c r="DGC20" s="16"/>
      <c r="DGK20" s="16"/>
      <c r="DGS20" s="16"/>
      <c r="DHA20" s="16"/>
      <c r="DHI20" s="16"/>
      <c r="DHQ20" s="16"/>
      <c r="DHY20" s="16"/>
      <c r="DIG20" s="16"/>
      <c r="DIO20" s="16"/>
      <c r="DIW20" s="16"/>
      <c r="DJE20" s="16"/>
      <c r="DJM20" s="16"/>
      <c r="DJU20" s="16"/>
      <c r="DKC20" s="16"/>
      <c r="DKK20" s="16"/>
      <c r="DKS20" s="16"/>
      <c r="DLA20" s="16"/>
      <c r="DLI20" s="16"/>
      <c r="DLQ20" s="16"/>
      <c r="DLY20" s="16"/>
      <c r="DMG20" s="16"/>
      <c r="DMO20" s="16"/>
      <c r="DMW20" s="16"/>
      <c r="DNE20" s="16"/>
      <c r="DNM20" s="16"/>
      <c r="DNU20" s="16"/>
      <c r="DOC20" s="16"/>
      <c r="DOK20" s="16"/>
      <c r="DOS20" s="16"/>
      <c r="DPA20" s="16"/>
      <c r="DPI20" s="16"/>
      <c r="DPQ20" s="16"/>
      <c r="DPY20" s="16"/>
      <c r="DQG20" s="16"/>
      <c r="DQO20" s="16"/>
      <c r="DQW20" s="16"/>
      <c r="DRE20" s="16"/>
      <c r="DRM20" s="16"/>
      <c r="DRU20" s="16"/>
      <c r="DSC20" s="16"/>
      <c r="DSK20" s="16"/>
      <c r="DSS20" s="16"/>
      <c r="DTA20" s="16"/>
      <c r="DTI20" s="16"/>
      <c r="DTQ20" s="16"/>
      <c r="DTY20" s="16"/>
      <c r="DUG20" s="16"/>
      <c r="DUO20" s="16"/>
      <c r="DUW20" s="16"/>
      <c r="DVE20" s="16"/>
      <c r="DVM20" s="16"/>
      <c r="DVU20" s="16"/>
      <c r="DWC20" s="16"/>
      <c r="DWK20" s="16"/>
      <c r="DWS20" s="16"/>
      <c r="DXA20" s="16"/>
      <c r="DXI20" s="16"/>
      <c r="DXQ20" s="16"/>
      <c r="DXY20" s="16"/>
      <c r="DYG20" s="16"/>
      <c r="DYO20" s="16"/>
      <c r="DYW20" s="16"/>
      <c r="DZE20" s="16"/>
      <c r="DZM20" s="16"/>
      <c r="DZU20" s="16"/>
      <c r="EAC20" s="16"/>
      <c r="EAK20" s="16"/>
      <c r="EAS20" s="16"/>
      <c r="EBA20" s="16"/>
      <c r="EBI20" s="16"/>
      <c r="EBQ20" s="16"/>
      <c r="EBY20" s="16"/>
      <c r="ECG20" s="16"/>
      <c r="ECO20" s="16"/>
      <c r="ECW20" s="16"/>
      <c r="EDE20" s="16"/>
      <c r="EDM20" s="16"/>
      <c r="EDU20" s="16"/>
      <c r="EEC20" s="16"/>
      <c r="EEK20" s="16"/>
      <c r="EES20" s="16"/>
      <c r="EFA20" s="16"/>
      <c r="EFI20" s="16"/>
      <c r="EFQ20" s="16"/>
      <c r="EFY20" s="16"/>
      <c r="EGG20" s="16"/>
      <c r="EGO20" s="16"/>
      <c r="EGW20" s="16"/>
      <c r="EHE20" s="16"/>
      <c r="EHM20" s="16"/>
      <c r="EHU20" s="16"/>
      <c r="EIC20" s="16"/>
      <c r="EIK20" s="16"/>
      <c r="EIS20" s="16"/>
      <c r="EJA20" s="16"/>
      <c r="EJI20" s="16"/>
      <c r="EJQ20" s="16"/>
      <c r="EJY20" s="16"/>
      <c r="EKG20" s="16"/>
      <c r="EKO20" s="16"/>
      <c r="EKW20" s="16"/>
      <c r="ELE20" s="16"/>
      <c r="ELM20" s="16"/>
      <c r="ELU20" s="16"/>
      <c r="EMC20" s="16"/>
      <c r="EMK20" s="16"/>
      <c r="EMS20" s="16"/>
      <c r="ENA20" s="16"/>
      <c r="ENI20" s="16"/>
      <c r="ENQ20" s="16"/>
      <c r="ENY20" s="16"/>
      <c r="EOG20" s="16"/>
      <c r="EOO20" s="16"/>
      <c r="EOW20" s="16"/>
      <c r="EPE20" s="16"/>
      <c r="EPM20" s="16"/>
      <c r="EPU20" s="16"/>
      <c r="EQC20" s="16"/>
      <c r="EQK20" s="16"/>
      <c r="EQS20" s="16"/>
      <c r="ERA20" s="16"/>
      <c r="ERI20" s="16"/>
      <c r="ERQ20" s="16"/>
      <c r="ERY20" s="16"/>
      <c r="ESG20" s="16"/>
      <c r="ESO20" s="16"/>
      <c r="ESW20" s="16"/>
      <c r="ETE20" s="16"/>
      <c r="ETM20" s="16"/>
      <c r="ETU20" s="16"/>
      <c r="EUC20" s="16"/>
      <c r="EUK20" s="16"/>
      <c r="EUS20" s="16"/>
      <c r="EVA20" s="16"/>
      <c r="EVI20" s="16"/>
      <c r="EVQ20" s="16"/>
      <c r="EVY20" s="16"/>
      <c r="EWG20" s="16"/>
      <c r="EWO20" s="16"/>
      <c r="EWW20" s="16"/>
      <c r="EXE20" s="16"/>
      <c r="EXM20" s="16"/>
      <c r="EXU20" s="16"/>
      <c r="EYC20" s="16"/>
      <c r="EYK20" s="16"/>
      <c r="EYS20" s="16"/>
      <c r="EZA20" s="16"/>
      <c r="EZI20" s="16"/>
      <c r="EZQ20" s="16"/>
      <c r="EZY20" s="16"/>
      <c r="FAG20" s="16"/>
      <c r="FAO20" s="16"/>
      <c r="FAW20" s="16"/>
      <c r="FBE20" s="16"/>
      <c r="FBM20" s="16"/>
      <c r="FBU20" s="16"/>
      <c r="FCC20" s="16"/>
      <c r="FCK20" s="16"/>
      <c r="FCS20" s="16"/>
      <c r="FDA20" s="16"/>
      <c r="FDI20" s="16"/>
      <c r="FDQ20" s="16"/>
      <c r="FDY20" s="16"/>
      <c r="FEG20" s="16"/>
      <c r="FEO20" s="16"/>
      <c r="FEW20" s="16"/>
      <c r="FFE20" s="16"/>
      <c r="FFM20" s="16"/>
      <c r="FFU20" s="16"/>
      <c r="FGC20" s="16"/>
      <c r="FGK20" s="16"/>
      <c r="FGS20" s="16"/>
      <c r="FHA20" s="16"/>
      <c r="FHI20" s="16"/>
      <c r="FHQ20" s="16"/>
      <c r="FHY20" s="16"/>
      <c r="FIG20" s="16"/>
      <c r="FIO20" s="16"/>
      <c r="FIW20" s="16"/>
      <c r="FJE20" s="16"/>
      <c r="FJM20" s="16"/>
      <c r="FJU20" s="16"/>
      <c r="FKC20" s="16"/>
      <c r="FKK20" s="16"/>
      <c r="FKS20" s="16"/>
      <c r="FLA20" s="16"/>
      <c r="FLI20" s="16"/>
      <c r="FLQ20" s="16"/>
      <c r="FLY20" s="16"/>
      <c r="FMG20" s="16"/>
      <c r="FMO20" s="16"/>
      <c r="FMW20" s="16"/>
      <c r="FNE20" s="16"/>
      <c r="FNM20" s="16"/>
      <c r="FNU20" s="16"/>
      <c r="FOC20" s="16"/>
      <c r="FOK20" s="16"/>
      <c r="FOS20" s="16"/>
      <c r="FPA20" s="16"/>
      <c r="FPI20" s="16"/>
      <c r="FPQ20" s="16"/>
      <c r="FPY20" s="16"/>
      <c r="FQG20" s="16"/>
      <c r="FQO20" s="16"/>
      <c r="FQW20" s="16"/>
      <c r="FRE20" s="16"/>
      <c r="FRM20" s="16"/>
      <c r="FRU20" s="16"/>
      <c r="FSC20" s="16"/>
      <c r="FSK20" s="16"/>
      <c r="FSS20" s="16"/>
      <c r="FTA20" s="16"/>
      <c r="FTI20" s="16"/>
      <c r="FTQ20" s="16"/>
      <c r="FTY20" s="16"/>
      <c r="FUG20" s="16"/>
      <c r="FUO20" s="16"/>
      <c r="FUW20" s="16"/>
      <c r="FVE20" s="16"/>
      <c r="FVM20" s="16"/>
      <c r="FVU20" s="16"/>
      <c r="FWC20" s="16"/>
      <c r="FWK20" s="16"/>
      <c r="FWS20" s="16"/>
      <c r="FXA20" s="16"/>
      <c r="FXI20" s="16"/>
      <c r="FXQ20" s="16"/>
      <c r="FXY20" s="16"/>
      <c r="FYG20" s="16"/>
      <c r="FYO20" s="16"/>
      <c r="FYW20" s="16"/>
      <c r="FZE20" s="16"/>
      <c r="FZM20" s="16"/>
      <c r="FZU20" s="16"/>
      <c r="GAC20" s="16"/>
      <c r="GAK20" s="16"/>
      <c r="GAS20" s="16"/>
      <c r="GBA20" s="16"/>
      <c r="GBI20" s="16"/>
      <c r="GBQ20" s="16"/>
      <c r="GBY20" s="16"/>
      <c r="GCG20" s="16"/>
      <c r="GCO20" s="16"/>
      <c r="GCW20" s="16"/>
      <c r="GDE20" s="16"/>
      <c r="GDM20" s="16"/>
      <c r="GDU20" s="16"/>
      <c r="GEC20" s="16"/>
      <c r="GEK20" s="16"/>
      <c r="GES20" s="16"/>
      <c r="GFA20" s="16"/>
      <c r="GFI20" s="16"/>
      <c r="GFQ20" s="16"/>
      <c r="GFY20" s="16"/>
      <c r="GGG20" s="16"/>
      <c r="GGO20" s="16"/>
      <c r="GGW20" s="16"/>
      <c r="GHE20" s="16"/>
      <c r="GHM20" s="16"/>
      <c r="GHU20" s="16"/>
      <c r="GIC20" s="16"/>
      <c r="GIK20" s="16"/>
      <c r="GIS20" s="16"/>
      <c r="GJA20" s="16"/>
      <c r="GJI20" s="16"/>
      <c r="GJQ20" s="16"/>
      <c r="GJY20" s="16"/>
      <c r="GKG20" s="16"/>
      <c r="GKO20" s="16"/>
      <c r="GKW20" s="16"/>
      <c r="GLE20" s="16"/>
      <c r="GLM20" s="16"/>
      <c r="GLU20" s="16"/>
      <c r="GMC20" s="16"/>
      <c r="GMK20" s="16"/>
      <c r="GMS20" s="16"/>
      <c r="GNA20" s="16"/>
      <c r="GNI20" s="16"/>
      <c r="GNQ20" s="16"/>
      <c r="GNY20" s="16"/>
      <c r="GOG20" s="16"/>
      <c r="GOO20" s="16"/>
      <c r="GOW20" s="16"/>
      <c r="GPE20" s="16"/>
      <c r="GPM20" s="16"/>
      <c r="GPU20" s="16"/>
      <c r="GQC20" s="16"/>
      <c r="GQK20" s="16"/>
      <c r="GQS20" s="16"/>
      <c r="GRA20" s="16"/>
      <c r="GRI20" s="16"/>
      <c r="GRQ20" s="16"/>
      <c r="GRY20" s="16"/>
      <c r="GSG20" s="16"/>
      <c r="GSO20" s="16"/>
      <c r="GSW20" s="16"/>
      <c r="GTE20" s="16"/>
      <c r="GTM20" s="16"/>
      <c r="GTU20" s="16"/>
      <c r="GUC20" s="16"/>
      <c r="GUK20" s="16"/>
      <c r="GUS20" s="16"/>
      <c r="GVA20" s="16"/>
      <c r="GVI20" s="16"/>
      <c r="GVQ20" s="16"/>
      <c r="GVY20" s="16"/>
      <c r="GWG20" s="16"/>
      <c r="GWO20" s="16"/>
      <c r="GWW20" s="16"/>
      <c r="GXE20" s="16"/>
      <c r="GXM20" s="16"/>
      <c r="GXU20" s="16"/>
      <c r="GYC20" s="16"/>
      <c r="GYK20" s="16"/>
      <c r="GYS20" s="16"/>
      <c r="GZA20" s="16"/>
      <c r="GZI20" s="16"/>
      <c r="GZQ20" s="16"/>
      <c r="GZY20" s="16"/>
      <c r="HAG20" s="16"/>
      <c r="HAO20" s="16"/>
      <c r="HAW20" s="16"/>
      <c r="HBE20" s="16"/>
      <c r="HBM20" s="16"/>
      <c r="HBU20" s="16"/>
      <c r="HCC20" s="16"/>
      <c r="HCK20" s="16"/>
      <c r="HCS20" s="16"/>
      <c r="HDA20" s="16"/>
      <c r="HDI20" s="16"/>
      <c r="HDQ20" s="16"/>
      <c r="HDY20" s="16"/>
      <c r="HEG20" s="16"/>
      <c r="HEO20" s="16"/>
      <c r="HEW20" s="16"/>
      <c r="HFE20" s="16"/>
      <c r="HFM20" s="16"/>
      <c r="HFU20" s="16"/>
      <c r="HGC20" s="16"/>
      <c r="HGK20" s="16"/>
      <c r="HGS20" s="16"/>
      <c r="HHA20" s="16"/>
      <c r="HHI20" s="16"/>
      <c r="HHQ20" s="16"/>
      <c r="HHY20" s="16"/>
      <c r="HIG20" s="16"/>
      <c r="HIO20" s="16"/>
      <c r="HIW20" s="16"/>
      <c r="HJE20" s="16"/>
      <c r="HJM20" s="16"/>
      <c r="HJU20" s="16"/>
      <c r="HKC20" s="16"/>
      <c r="HKK20" s="16"/>
      <c r="HKS20" s="16"/>
      <c r="HLA20" s="16"/>
      <c r="HLI20" s="16"/>
      <c r="HLQ20" s="16"/>
      <c r="HLY20" s="16"/>
      <c r="HMG20" s="16"/>
      <c r="HMO20" s="16"/>
      <c r="HMW20" s="16"/>
      <c r="HNE20" s="16"/>
      <c r="HNM20" s="16"/>
      <c r="HNU20" s="16"/>
      <c r="HOC20" s="16"/>
      <c r="HOK20" s="16"/>
      <c r="HOS20" s="16"/>
      <c r="HPA20" s="16"/>
      <c r="HPI20" s="16"/>
      <c r="HPQ20" s="16"/>
      <c r="HPY20" s="16"/>
      <c r="HQG20" s="16"/>
      <c r="HQO20" s="16"/>
      <c r="HQW20" s="16"/>
      <c r="HRE20" s="16"/>
      <c r="HRM20" s="16"/>
      <c r="HRU20" s="16"/>
      <c r="HSC20" s="16"/>
      <c r="HSK20" s="16"/>
      <c r="HSS20" s="16"/>
      <c r="HTA20" s="16"/>
      <c r="HTI20" s="16"/>
      <c r="HTQ20" s="16"/>
      <c r="HTY20" s="16"/>
      <c r="HUG20" s="16"/>
      <c r="HUO20" s="16"/>
      <c r="HUW20" s="16"/>
      <c r="HVE20" s="16"/>
      <c r="HVM20" s="16"/>
      <c r="HVU20" s="16"/>
      <c r="HWC20" s="16"/>
      <c r="HWK20" s="16"/>
      <c r="HWS20" s="16"/>
      <c r="HXA20" s="16"/>
      <c r="HXI20" s="16"/>
      <c r="HXQ20" s="16"/>
      <c r="HXY20" s="16"/>
      <c r="HYG20" s="16"/>
      <c r="HYO20" s="16"/>
      <c r="HYW20" s="16"/>
      <c r="HZE20" s="16"/>
      <c r="HZM20" s="16"/>
      <c r="HZU20" s="16"/>
      <c r="IAC20" s="16"/>
      <c r="IAK20" s="16"/>
      <c r="IAS20" s="16"/>
      <c r="IBA20" s="16"/>
      <c r="IBI20" s="16"/>
      <c r="IBQ20" s="16"/>
      <c r="IBY20" s="16"/>
      <c r="ICG20" s="16"/>
      <c r="ICO20" s="16"/>
      <c r="ICW20" s="16"/>
      <c r="IDE20" s="16"/>
      <c r="IDM20" s="16"/>
      <c r="IDU20" s="16"/>
      <c r="IEC20" s="16"/>
      <c r="IEK20" s="16"/>
      <c r="IES20" s="16"/>
      <c r="IFA20" s="16"/>
      <c r="IFI20" s="16"/>
      <c r="IFQ20" s="16"/>
      <c r="IFY20" s="16"/>
      <c r="IGG20" s="16"/>
      <c r="IGO20" s="16"/>
      <c r="IGW20" s="16"/>
      <c r="IHE20" s="16"/>
      <c r="IHM20" s="16"/>
      <c r="IHU20" s="16"/>
      <c r="IIC20" s="16"/>
      <c r="IIK20" s="16"/>
      <c r="IIS20" s="16"/>
      <c r="IJA20" s="16"/>
      <c r="IJI20" s="16"/>
      <c r="IJQ20" s="16"/>
      <c r="IJY20" s="16"/>
      <c r="IKG20" s="16"/>
      <c r="IKO20" s="16"/>
      <c r="IKW20" s="16"/>
      <c r="ILE20" s="16"/>
      <c r="ILM20" s="16"/>
      <c r="ILU20" s="16"/>
      <c r="IMC20" s="16"/>
      <c r="IMK20" s="16"/>
      <c r="IMS20" s="16"/>
      <c r="INA20" s="16"/>
      <c r="INI20" s="16"/>
      <c r="INQ20" s="16"/>
      <c r="INY20" s="16"/>
      <c r="IOG20" s="16"/>
      <c r="IOO20" s="16"/>
      <c r="IOW20" s="16"/>
      <c r="IPE20" s="16"/>
      <c r="IPM20" s="16"/>
      <c r="IPU20" s="16"/>
      <c r="IQC20" s="16"/>
      <c r="IQK20" s="16"/>
      <c r="IQS20" s="16"/>
      <c r="IRA20" s="16"/>
      <c r="IRI20" s="16"/>
      <c r="IRQ20" s="16"/>
      <c r="IRY20" s="16"/>
      <c r="ISG20" s="16"/>
      <c r="ISO20" s="16"/>
      <c r="ISW20" s="16"/>
      <c r="ITE20" s="16"/>
      <c r="ITM20" s="16"/>
      <c r="ITU20" s="16"/>
      <c r="IUC20" s="16"/>
      <c r="IUK20" s="16"/>
      <c r="IUS20" s="16"/>
      <c r="IVA20" s="16"/>
      <c r="IVI20" s="16"/>
      <c r="IVQ20" s="16"/>
      <c r="IVY20" s="16"/>
      <c r="IWG20" s="16"/>
      <c r="IWO20" s="16"/>
      <c r="IWW20" s="16"/>
      <c r="IXE20" s="16"/>
      <c r="IXM20" s="16"/>
      <c r="IXU20" s="16"/>
      <c r="IYC20" s="16"/>
      <c r="IYK20" s="16"/>
      <c r="IYS20" s="16"/>
      <c r="IZA20" s="16"/>
      <c r="IZI20" s="16"/>
      <c r="IZQ20" s="16"/>
      <c r="IZY20" s="16"/>
      <c r="JAG20" s="16"/>
      <c r="JAO20" s="16"/>
      <c r="JAW20" s="16"/>
      <c r="JBE20" s="16"/>
      <c r="JBM20" s="16"/>
      <c r="JBU20" s="16"/>
      <c r="JCC20" s="16"/>
      <c r="JCK20" s="16"/>
      <c r="JCS20" s="16"/>
      <c r="JDA20" s="16"/>
      <c r="JDI20" s="16"/>
      <c r="JDQ20" s="16"/>
      <c r="JDY20" s="16"/>
      <c r="JEG20" s="16"/>
      <c r="JEO20" s="16"/>
      <c r="JEW20" s="16"/>
      <c r="JFE20" s="16"/>
      <c r="JFM20" s="16"/>
      <c r="JFU20" s="16"/>
      <c r="JGC20" s="16"/>
      <c r="JGK20" s="16"/>
      <c r="JGS20" s="16"/>
      <c r="JHA20" s="16"/>
      <c r="JHI20" s="16"/>
      <c r="JHQ20" s="16"/>
      <c r="JHY20" s="16"/>
      <c r="JIG20" s="16"/>
      <c r="JIO20" s="16"/>
      <c r="JIW20" s="16"/>
      <c r="JJE20" s="16"/>
      <c r="JJM20" s="16"/>
      <c r="JJU20" s="16"/>
      <c r="JKC20" s="16"/>
      <c r="JKK20" s="16"/>
      <c r="JKS20" s="16"/>
      <c r="JLA20" s="16"/>
      <c r="JLI20" s="16"/>
      <c r="JLQ20" s="16"/>
      <c r="JLY20" s="16"/>
      <c r="JMG20" s="16"/>
      <c r="JMO20" s="16"/>
      <c r="JMW20" s="16"/>
      <c r="JNE20" s="16"/>
      <c r="JNM20" s="16"/>
      <c r="JNU20" s="16"/>
      <c r="JOC20" s="16"/>
      <c r="JOK20" s="16"/>
      <c r="JOS20" s="16"/>
      <c r="JPA20" s="16"/>
      <c r="JPI20" s="16"/>
      <c r="JPQ20" s="16"/>
      <c r="JPY20" s="16"/>
      <c r="JQG20" s="16"/>
      <c r="JQO20" s="16"/>
      <c r="JQW20" s="16"/>
      <c r="JRE20" s="16"/>
      <c r="JRM20" s="16"/>
      <c r="JRU20" s="16"/>
      <c r="JSC20" s="16"/>
      <c r="JSK20" s="16"/>
      <c r="JSS20" s="16"/>
      <c r="JTA20" s="16"/>
      <c r="JTI20" s="16"/>
      <c r="JTQ20" s="16"/>
      <c r="JTY20" s="16"/>
      <c r="JUG20" s="16"/>
      <c r="JUO20" s="16"/>
      <c r="JUW20" s="16"/>
      <c r="JVE20" s="16"/>
      <c r="JVM20" s="16"/>
      <c r="JVU20" s="16"/>
      <c r="JWC20" s="16"/>
      <c r="JWK20" s="16"/>
      <c r="JWS20" s="16"/>
      <c r="JXA20" s="16"/>
      <c r="JXI20" s="16"/>
      <c r="JXQ20" s="16"/>
      <c r="JXY20" s="16"/>
      <c r="JYG20" s="16"/>
      <c r="JYO20" s="16"/>
      <c r="JYW20" s="16"/>
      <c r="JZE20" s="16"/>
      <c r="JZM20" s="16"/>
      <c r="JZU20" s="16"/>
      <c r="KAC20" s="16"/>
      <c r="KAK20" s="16"/>
      <c r="KAS20" s="16"/>
      <c r="KBA20" s="16"/>
      <c r="KBI20" s="16"/>
      <c r="KBQ20" s="16"/>
      <c r="KBY20" s="16"/>
      <c r="KCG20" s="16"/>
      <c r="KCO20" s="16"/>
      <c r="KCW20" s="16"/>
      <c r="KDE20" s="16"/>
      <c r="KDM20" s="16"/>
      <c r="KDU20" s="16"/>
      <c r="KEC20" s="16"/>
      <c r="KEK20" s="16"/>
      <c r="KES20" s="16"/>
      <c r="KFA20" s="16"/>
      <c r="KFI20" s="16"/>
      <c r="KFQ20" s="16"/>
      <c r="KFY20" s="16"/>
      <c r="KGG20" s="16"/>
      <c r="KGO20" s="16"/>
      <c r="KGW20" s="16"/>
      <c r="KHE20" s="16"/>
      <c r="KHM20" s="16"/>
      <c r="KHU20" s="16"/>
      <c r="KIC20" s="16"/>
      <c r="KIK20" s="16"/>
      <c r="KIS20" s="16"/>
      <c r="KJA20" s="16"/>
      <c r="KJI20" s="16"/>
      <c r="KJQ20" s="16"/>
      <c r="KJY20" s="16"/>
      <c r="KKG20" s="16"/>
      <c r="KKO20" s="16"/>
      <c r="KKW20" s="16"/>
      <c r="KLE20" s="16"/>
      <c r="KLM20" s="16"/>
      <c r="KLU20" s="16"/>
      <c r="KMC20" s="16"/>
      <c r="KMK20" s="16"/>
      <c r="KMS20" s="16"/>
      <c r="KNA20" s="16"/>
      <c r="KNI20" s="16"/>
      <c r="KNQ20" s="16"/>
      <c r="KNY20" s="16"/>
      <c r="KOG20" s="16"/>
      <c r="KOO20" s="16"/>
      <c r="KOW20" s="16"/>
      <c r="KPE20" s="16"/>
      <c r="KPM20" s="16"/>
      <c r="KPU20" s="16"/>
      <c r="KQC20" s="16"/>
      <c r="KQK20" s="16"/>
      <c r="KQS20" s="16"/>
      <c r="KRA20" s="16"/>
      <c r="KRI20" s="16"/>
      <c r="KRQ20" s="16"/>
      <c r="KRY20" s="16"/>
      <c r="KSG20" s="16"/>
      <c r="KSO20" s="16"/>
      <c r="KSW20" s="16"/>
      <c r="KTE20" s="16"/>
      <c r="KTM20" s="16"/>
      <c r="KTU20" s="16"/>
      <c r="KUC20" s="16"/>
      <c r="KUK20" s="16"/>
      <c r="KUS20" s="16"/>
      <c r="KVA20" s="16"/>
      <c r="KVI20" s="16"/>
      <c r="KVQ20" s="16"/>
      <c r="KVY20" s="16"/>
      <c r="KWG20" s="16"/>
      <c r="KWO20" s="16"/>
      <c r="KWW20" s="16"/>
      <c r="KXE20" s="16"/>
      <c r="KXM20" s="16"/>
      <c r="KXU20" s="16"/>
      <c r="KYC20" s="16"/>
      <c r="KYK20" s="16"/>
      <c r="KYS20" s="16"/>
      <c r="KZA20" s="16"/>
      <c r="KZI20" s="16"/>
      <c r="KZQ20" s="16"/>
      <c r="KZY20" s="16"/>
      <c r="LAG20" s="16"/>
      <c r="LAO20" s="16"/>
      <c r="LAW20" s="16"/>
      <c r="LBE20" s="16"/>
      <c r="LBM20" s="16"/>
      <c r="LBU20" s="16"/>
      <c r="LCC20" s="16"/>
      <c r="LCK20" s="16"/>
      <c r="LCS20" s="16"/>
      <c r="LDA20" s="16"/>
      <c r="LDI20" s="16"/>
      <c r="LDQ20" s="16"/>
      <c r="LDY20" s="16"/>
      <c r="LEG20" s="16"/>
      <c r="LEO20" s="16"/>
      <c r="LEW20" s="16"/>
      <c r="LFE20" s="16"/>
      <c r="LFM20" s="16"/>
      <c r="LFU20" s="16"/>
      <c r="LGC20" s="16"/>
      <c r="LGK20" s="16"/>
      <c r="LGS20" s="16"/>
      <c r="LHA20" s="16"/>
      <c r="LHI20" s="16"/>
      <c r="LHQ20" s="16"/>
      <c r="LHY20" s="16"/>
      <c r="LIG20" s="16"/>
      <c r="LIO20" s="16"/>
      <c r="LIW20" s="16"/>
      <c r="LJE20" s="16"/>
      <c r="LJM20" s="16"/>
      <c r="LJU20" s="16"/>
      <c r="LKC20" s="16"/>
      <c r="LKK20" s="16"/>
      <c r="LKS20" s="16"/>
      <c r="LLA20" s="16"/>
      <c r="LLI20" s="16"/>
      <c r="LLQ20" s="16"/>
      <c r="LLY20" s="16"/>
      <c r="LMG20" s="16"/>
      <c r="LMO20" s="16"/>
      <c r="LMW20" s="16"/>
      <c r="LNE20" s="16"/>
      <c r="LNM20" s="16"/>
      <c r="LNU20" s="16"/>
      <c r="LOC20" s="16"/>
      <c r="LOK20" s="16"/>
      <c r="LOS20" s="16"/>
      <c r="LPA20" s="16"/>
      <c r="LPI20" s="16"/>
      <c r="LPQ20" s="16"/>
      <c r="LPY20" s="16"/>
      <c r="LQG20" s="16"/>
      <c r="LQO20" s="16"/>
      <c r="LQW20" s="16"/>
      <c r="LRE20" s="16"/>
      <c r="LRM20" s="16"/>
      <c r="LRU20" s="16"/>
      <c r="LSC20" s="16"/>
      <c r="LSK20" s="16"/>
      <c r="LSS20" s="16"/>
      <c r="LTA20" s="16"/>
      <c r="LTI20" s="16"/>
      <c r="LTQ20" s="16"/>
      <c r="LTY20" s="16"/>
      <c r="LUG20" s="16"/>
      <c r="LUO20" s="16"/>
      <c r="LUW20" s="16"/>
      <c r="LVE20" s="16"/>
      <c r="LVM20" s="16"/>
      <c r="LVU20" s="16"/>
      <c r="LWC20" s="16"/>
      <c r="LWK20" s="16"/>
      <c r="LWS20" s="16"/>
      <c r="LXA20" s="16"/>
      <c r="LXI20" s="16"/>
      <c r="LXQ20" s="16"/>
      <c r="LXY20" s="16"/>
      <c r="LYG20" s="16"/>
      <c r="LYO20" s="16"/>
      <c r="LYW20" s="16"/>
      <c r="LZE20" s="16"/>
      <c r="LZM20" s="16"/>
      <c r="LZU20" s="16"/>
      <c r="MAC20" s="16"/>
      <c r="MAK20" s="16"/>
      <c r="MAS20" s="16"/>
      <c r="MBA20" s="16"/>
      <c r="MBI20" s="16"/>
      <c r="MBQ20" s="16"/>
      <c r="MBY20" s="16"/>
      <c r="MCG20" s="16"/>
      <c r="MCO20" s="16"/>
      <c r="MCW20" s="16"/>
      <c r="MDE20" s="16"/>
      <c r="MDM20" s="16"/>
      <c r="MDU20" s="16"/>
      <c r="MEC20" s="16"/>
      <c r="MEK20" s="16"/>
      <c r="MES20" s="16"/>
      <c r="MFA20" s="16"/>
      <c r="MFI20" s="16"/>
      <c r="MFQ20" s="16"/>
      <c r="MFY20" s="16"/>
      <c r="MGG20" s="16"/>
      <c r="MGO20" s="16"/>
      <c r="MGW20" s="16"/>
      <c r="MHE20" s="16"/>
      <c r="MHM20" s="16"/>
      <c r="MHU20" s="16"/>
      <c r="MIC20" s="16"/>
      <c r="MIK20" s="16"/>
      <c r="MIS20" s="16"/>
      <c r="MJA20" s="16"/>
      <c r="MJI20" s="16"/>
      <c r="MJQ20" s="16"/>
      <c r="MJY20" s="16"/>
      <c r="MKG20" s="16"/>
      <c r="MKO20" s="16"/>
      <c r="MKW20" s="16"/>
      <c r="MLE20" s="16"/>
      <c r="MLM20" s="16"/>
      <c r="MLU20" s="16"/>
      <c r="MMC20" s="16"/>
      <c r="MMK20" s="16"/>
      <c r="MMS20" s="16"/>
      <c r="MNA20" s="16"/>
      <c r="MNI20" s="16"/>
      <c r="MNQ20" s="16"/>
      <c r="MNY20" s="16"/>
      <c r="MOG20" s="16"/>
      <c r="MOO20" s="16"/>
      <c r="MOW20" s="16"/>
      <c r="MPE20" s="16"/>
      <c r="MPM20" s="16"/>
      <c r="MPU20" s="16"/>
      <c r="MQC20" s="16"/>
      <c r="MQK20" s="16"/>
      <c r="MQS20" s="16"/>
      <c r="MRA20" s="16"/>
      <c r="MRI20" s="16"/>
      <c r="MRQ20" s="16"/>
      <c r="MRY20" s="16"/>
      <c r="MSG20" s="16"/>
      <c r="MSO20" s="16"/>
      <c r="MSW20" s="16"/>
      <c r="MTE20" s="16"/>
      <c r="MTM20" s="16"/>
      <c r="MTU20" s="16"/>
      <c r="MUC20" s="16"/>
      <c r="MUK20" s="16"/>
      <c r="MUS20" s="16"/>
      <c r="MVA20" s="16"/>
      <c r="MVI20" s="16"/>
      <c r="MVQ20" s="16"/>
      <c r="MVY20" s="16"/>
      <c r="MWG20" s="16"/>
      <c r="MWO20" s="16"/>
      <c r="MWW20" s="16"/>
      <c r="MXE20" s="16"/>
      <c r="MXM20" s="16"/>
      <c r="MXU20" s="16"/>
      <c r="MYC20" s="16"/>
      <c r="MYK20" s="16"/>
      <c r="MYS20" s="16"/>
      <c r="MZA20" s="16"/>
      <c r="MZI20" s="16"/>
      <c r="MZQ20" s="16"/>
      <c r="MZY20" s="16"/>
      <c r="NAG20" s="16"/>
      <c r="NAO20" s="16"/>
      <c r="NAW20" s="16"/>
      <c r="NBE20" s="16"/>
      <c r="NBM20" s="16"/>
      <c r="NBU20" s="16"/>
      <c r="NCC20" s="16"/>
      <c r="NCK20" s="16"/>
      <c r="NCS20" s="16"/>
      <c r="NDA20" s="16"/>
      <c r="NDI20" s="16"/>
      <c r="NDQ20" s="16"/>
      <c r="NDY20" s="16"/>
      <c r="NEG20" s="16"/>
      <c r="NEO20" s="16"/>
      <c r="NEW20" s="16"/>
      <c r="NFE20" s="16"/>
      <c r="NFM20" s="16"/>
      <c r="NFU20" s="16"/>
      <c r="NGC20" s="16"/>
      <c r="NGK20" s="16"/>
      <c r="NGS20" s="16"/>
      <c r="NHA20" s="16"/>
      <c r="NHI20" s="16"/>
      <c r="NHQ20" s="16"/>
      <c r="NHY20" s="16"/>
      <c r="NIG20" s="16"/>
      <c r="NIO20" s="16"/>
      <c r="NIW20" s="16"/>
      <c r="NJE20" s="16"/>
      <c r="NJM20" s="16"/>
      <c r="NJU20" s="16"/>
      <c r="NKC20" s="16"/>
      <c r="NKK20" s="16"/>
      <c r="NKS20" s="16"/>
      <c r="NLA20" s="16"/>
      <c r="NLI20" s="16"/>
      <c r="NLQ20" s="16"/>
      <c r="NLY20" s="16"/>
      <c r="NMG20" s="16"/>
      <c r="NMO20" s="16"/>
      <c r="NMW20" s="16"/>
      <c r="NNE20" s="16"/>
      <c r="NNM20" s="16"/>
      <c r="NNU20" s="16"/>
      <c r="NOC20" s="16"/>
      <c r="NOK20" s="16"/>
      <c r="NOS20" s="16"/>
      <c r="NPA20" s="16"/>
      <c r="NPI20" s="16"/>
      <c r="NPQ20" s="16"/>
      <c r="NPY20" s="16"/>
      <c r="NQG20" s="16"/>
      <c r="NQO20" s="16"/>
      <c r="NQW20" s="16"/>
      <c r="NRE20" s="16"/>
      <c r="NRM20" s="16"/>
      <c r="NRU20" s="16"/>
      <c r="NSC20" s="16"/>
      <c r="NSK20" s="16"/>
      <c r="NSS20" s="16"/>
      <c r="NTA20" s="16"/>
      <c r="NTI20" s="16"/>
      <c r="NTQ20" s="16"/>
      <c r="NTY20" s="16"/>
      <c r="NUG20" s="16"/>
      <c r="NUO20" s="16"/>
      <c r="NUW20" s="16"/>
      <c r="NVE20" s="16"/>
      <c r="NVM20" s="16"/>
      <c r="NVU20" s="16"/>
      <c r="NWC20" s="16"/>
      <c r="NWK20" s="16"/>
      <c r="NWS20" s="16"/>
      <c r="NXA20" s="16"/>
      <c r="NXI20" s="16"/>
      <c r="NXQ20" s="16"/>
      <c r="NXY20" s="16"/>
      <c r="NYG20" s="16"/>
      <c r="NYO20" s="16"/>
      <c r="NYW20" s="16"/>
      <c r="NZE20" s="16"/>
      <c r="NZM20" s="16"/>
      <c r="NZU20" s="16"/>
      <c r="OAC20" s="16"/>
      <c r="OAK20" s="16"/>
      <c r="OAS20" s="16"/>
      <c r="OBA20" s="16"/>
      <c r="OBI20" s="16"/>
      <c r="OBQ20" s="16"/>
      <c r="OBY20" s="16"/>
      <c r="OCG20" s="16"/>
      <c r="OCO20" s="16"/>
      <c r="OCW20" s="16"/>
      <c r="ODE20" s="16"/>
      <c r="ODM20" s="16"/>
      <c r="ODU20" s="16"/>
      <c r="OEC20" s="16"/>
      <c r="OEK20" s="16"/>
      <c r="OES20" s="16"/>
      <c r="OFA20" s="16"/>
      <c r="OFI20" s="16"/>
      <c r="OFQ20" s="16"/>
      <c r="OFY20" s="16"/>
      <c r="OGG20" s="16"/>
      <c r="OGO20" s="16"/>
      <c r="OGW20" s="16"/>
      <c r="OHE20" s="16"/>
      <c r="OHM20" s="16"/>
      <c r="OHU20" s="16"/>
      <c r="OIC20" s="16"/>
      <c r="OIK20" s="16"/>
      <c r="OIS20" s="16"/>
      <c r="OJA20" s="16"/>
      <c r="OJI20" s="16"/>
      <c r="OJQ20" s="16"/>
      <c r="OJY20" s="16"/>
      <c r="OKG20" s="16"/>
      <c r="OKO20" s="16"/>
      <c r="OKW20" s="16"/>
      <c r="OLE20" s="16"/>
      <c r="OLM20" s="16"/>
      <c r="OLU20" s="16"/>
      <c r="OMC20" s="16"/>
      <c r="OMK20" s="16"/>
      <c r="OMS20" s="16"/>
      <c r="ONA20" s="16"/>
      <c r="ONI20" s="16"/>
      <c r="ONQ20" s="16"/>
      <c r="ONY20" s="16"/>
      <c r="OOG20" s="16"/>
      <c r="OOO20" s="16"/>
      <c r="OOW20" s="16"/>
      <c r="OPE20" s="16"/>
      <c r="OPM20" s="16"/>
      <c r="OPU20" s="16"/>
      <c r="OQC20" s="16"/>
      <c r="OQK20" s="16"/>
      <c r="OQS20" s="16"/>
      <c r="ORA20" s="16"/>
      <c r="ORI20" s="16"/>
      <c r="ORQ20" s="16"/>
      <c r="ORY20" s="16"/>
      <c r="OSG20" s="16"/>
      <c r="OSO20" s="16"/>
      <c r="OSW20" s="16"/>
      <c r="OTE20" s="16"/>
      <c r="OTM20" s="16"/>
      <c r="OTU20" s="16"/>
      <c r="OUC20" s="16"/>
      <c r="OUK20" s="16"/>
      <c r="OUS20" s="16"/>
      <c r="OVA20" s="16"/>
      <c r="OVI20" s="16"/>
      <c r="OVQ20" s="16"/>
      <c r="OVY20" s="16"/>
      <c r="OWG20" s="16"/>
      <c r="OWO20" s="16"/>
      <c r="OWW20" s="16"/>
      <c r="OXE20" s="16"/>
      <c r="OXM20" s="16"/>
      <c r="OXU20" s="16"/>
      <c r="OYC20" s="16"/>
      <c r="OYK20" s="16"/>
      <c r="OYS20" s="16"/>
      <c r="OZA20" s="16"/>
      <c r="OZI20" s="16"/>
      <c r="OZQ20" s="16"/>
      <c r="OZY20" s="16"/>
      <c r="PAG20" s="16"/>
      <c r="PAO20" s="16"/>
      <c r="PAW20" s="16"/>
      <c r="PBE20" s="16"/>
      <c r="PBM20" s="16"/>
      <c r="PBU20" s="16"/>
      <c r="PCC20" s="16"/>
      <c r="PCK20" s="16"/>
      <c r="PCS20" s="16"/>
      <c r="PDA20" s="16"/>
      <c r="PDI20" s="16"/>
      <c r="PDQ20" s="16"/>
      <c r="PDY20" s="16"/>
      <c r="PEG20" s="16"/>
      <c r="PEO20" s="16"/>
      <c r="PEW20" s="16"/>
      <c r="PFE20" s="16"/>
      <c r="PFM20" s="16"/>
      <c r="PFU20" s="16"/>
      <c r="PGC20" s="16"/>
      <c r="PGK20" s="16"/>
      <c r="PGS20" s="16"/>
      <c r="PHA20" s="16"/>
      <c r="PHI20" s="16"/>
      <c r="PHQ20" s="16"/>
      <c r="PHY20" s="16"/>
      <c r="PIG20" s="16"/>
      <c r="PIO20" s="16"/>
      <c r="PIW20" s="16"/>
      <c r="PJE20" s="16"/>
      <c r="PJM20" s="16"/>
      <c r="PJU20" s="16"/>
      <c r="PKC20" s="16"/>
      <c r="PKK20" s="16"/>
      <c r="PKS20" s="16"/>
      <c r="PLA20" s="16"/>
      <c r="PLI20" s="16"/>
      <c r="PLQ20" s="16"/>
      <c r="PLY20" s="16"/>
      <c r="PMG20" s="16"/>
      <c r="PMO20" s="16"/>
      <c r="PMW20" s="16"/>
      <c r="PNE20" s="16"/>
      <c r="PNM20" s="16"/>
      <c r="PNU20" s="16"/>
      <c r="POC20" s="16"/>
      <c r="POK20" s="16"/>
      <c r="POS20" s="16"/>
      <c r="PPA20" s="16"/>
      <c r="PPI20" s="16"/>
      <c r="PPQ20" s="16"/>
      <c r="PPY20" s="16"/>
      <c r="PQG20" s="16"/>
      <c r="PQO20" s="16"/>
      <c r="PQW20" s="16"/>
      <c r="PRE20" s="16"/>
      <c r="PRM20" s="16"/>
      <c r="PRU20" s="16"/>
      <c r="PSC20" s="16"/>
      <c r="PSK20" s="16"/>
      <c r="PSS20" s="16"/>
      <c r="PTA20" s="16"/>
      <c r="PTI20" s="16"/>
      <c r="PTQ20" s="16"/>
      <c r="PTY20" s="16"/>
      <c r="PUG20" s="16"/>
      <c r="PUO20" s="16"/>
      <c r="PUW20" s="16"/>
      <c r="PVE20" s="16"/>
      <c r="PVM20" s="16"/>
      <c r="PVU20" s="16"/>
      <c r="PWC20" s="16"/>
      <c r="PWK20" s="16"/>
      <c r="PWS20" s="16"/>
      <c r="PXA20" s="16"/>
      <c r="PXI20" s="16"/>
      <c r="PXQ20" s="16"/>
      <c r="PXY20" s="16"/>
      <c r="PYG20" s="16"/>
      <c r="PYO20" s="16"/>
      <c r="PYW20" s="16"/>
      <c r="PZE20" s="16"/>
      <c r="PZM20" s="16"/>
      <c r="PZU20" s="16"/>
      <c r="QAC20" s="16"/>
      <c r="QAK20" s="16"/>
      <c r="QAS20" s="16"/>
      <c r="QBA20" s="16"/>
      <c r="QBI20" s="16"/>
      <c r="QBQ20" s="16"/>
      <c r="QBY20" s="16"/>
      <c r="QCG20" s="16"/>
      <c r="QCO20" s="16"/>
      <c r="QCW20" s="16"/>
      <c r="QDE20" s="16"/>
      <c r="QDM20" s="16"/>
      <c r="QDU20" s="16"/>
      <c r="QEC20" s="16"/>
      <c r="QEK20" s="16"/>
      <c r="QES20" s="16"/>
      <c r="QFA20" s="16"/>
      <c r="QFI20" s="16"/>
      <c r="QFQ20" s="16"/>
      <c r="QFY20" s="16"/>
      <c r="QGG20" s="16"/>
      <c r="QGO20" s="16"/>
      <c r="QGW20" s="16"/>
      <c r="QHE20" s="16"/>
      <c r="QHM20" s="16"/>
      <c r="QHU20" s="16"/>
      <c r="QIC20" s="16"/>
      <c r="QIK20" s="16"/>
      <c r="QIS20" s="16"/>
      <c r="QJA20" s="16"/>
      <c r="QJI20" s="16"/>
      <c r="QJQ20" s="16"/>
      <c r="QJY20" s="16"/>
      <c r="QKG20" s="16"/>
      <c r="QKO20" s="16"/>
      <c r="QKW20" s="16"/>
      <c r="QLE20" s="16"/>
      <c r="QLM20" s="16"/>
      <c r="QLU20" s="16"/>
      <c r="QMC20" s="16"/>
      <c r="QMK20" s="16"/>
      <c r="QMS20" s="16"/>
      <c r="QNA20" s="16"/>
      <c r="QNI20" s="16"/>
      <c r="QNQ20" s="16"/>
      <c r="QNY20" s="16"/>
      <c r="QOG20" s="16"/>
      <c r="QOO20" s="16"/>
      <c r="QOW20" s="16"/>
      <c r="QPE20" s="16"/>
      <c r="QPM20" s="16"/>
      <c r="QPU20" s="16"/>
      <c r="QQC20" s="16"/>
      <c r="QQK20" s="16"/>
      <c r="QQS20" s="16"/>
      <c r="QRA20" s="16"/>
      <c r="QRI20" s="16"/>
      <c r="QRQ20" s="16"/>
      <c r="QRY20" s="16"/>
      <c r="QSG20" s="16"/>
      <c r="QSO20" s="16"/>
      <c r="QSW20" s="16"/>
      <c r="QTE20" s="16"/>
      <c r="QTM20" s="16"/>
      <c r="QTU20" s="16"/>
      <c r="QUC20" s="16"/>
      <c r="QUK20" s="16"/>
      <c r="QUS20" s="16"/>
      <c r="QVA20" s="16"/>
      <c r="QVI20" s="16"/>
      <c r="QVQ20" s="16"/>
      <c r="QVY20" s="16"/>
      <c r="QWG20" s="16"/>
      <c r="QWO20" s="16"/>
      <c r="QWW20" s="16"/>
      <c r="QXE20" s="16"/>
      <c r="QXM20" s="16"/>
      <c r="QXU20" s="16"/>
      <c r="QYC20" s="16"/>
      <c r="QYK20" s="16"/>
      <c r="QYS20" s="16"/>
      <c r="QZA20" s="16"/>
      <c r="QZI20" s="16"/>
      <c r="QZQ20" s="16"/>
      <c r="QZY20" s="16"/>
      <c r="RAG20" s="16"/>
      <c r="RAO20" s="16"/>
      <c r="RAW20" s="16"/>
      <c r="RBE20" s="16"/>
      <c r="RBM20" s="16"/>
      <c r="RBU20" s="16"/>
      <c r="RCC20" s="16"/>
      <c r="RCK20" s="16"/>
      <c r="RCS20" s="16"/>
      <c r="RDA20" s="16"/>
      <c r="RDI20" s="16"/>
      <c r="RDQ20" s="16"/>
      <c r="RDY20" s="16"/>
      <c r="REG20" s="16"/>
      <c r="REO20" s="16"/>
      <c r="REW20" s="16"/>
      <c r="RFE20" s="16"/>
      <c r="RFM20" s="16"/>
      <c r="RFU20" s="16"/>
      <c r="RGC20" s="16"/>
      <c r="RGK20" s="16"/>
      <c r="RGS20" s="16"/>
      <c r="RHA20" s="16"/>
      <c r="RHI20" s="16"/>
      <c r="RHQ20" s="16"/>
      <c r="RHY20" s="16"/>
      <c r="RIG20" s="16"/>
      <c r="RIO20" s="16"/>
      <c r="RIW20" s="16"/>
      <c r="RJE20" s="16"/>
      <c r="RJM20" s="16"/>
      <c r="RJU20" s="16"/>
      <c r="RKC20" s="16"/>
      <c r="RKK20" s="16"/>
      <c r="RKS20" s="16"/>
      <c r="RLA20" s="16"/>
      <c r="RLI20" s="16"/>
      <c r="RLQ20" s="16"/>
      <c r="RLY20" s="16"/>
      <c r="RMG20" s="16"/>
      <c r="RMO20" s="16"/>
      <c r="RMW20" s="16"/>
      <c r="RNE20" s="16"/>
      <c r="RNM20" s="16"/>
      <c r="RNU20" s="16"/>
      <c r="ROC20" s="16"/>
      <c r="ROK20" s="16"/>
      <c r="ROS20" s="16"/>
      <c r="RPA20" s="16"/>
      <c r="RPI20" s="16"/>
      <c r="RPQ20" s="16"/>
      <c r="RPY20" s="16"/>
      <c r="RQG20" s="16"/>
      <c r="RQO20" s="16"/>
      <c r="RQW20" s="16"/>
      <c r="RRE20" s="16"/>
      <c r="RRM20" s="16"/>
      <c r="RRU20" s="16"/>
      <c r="RSC20" s="16"/>
      <c r="RSK20" s="16"/>
      <c r="RSS20" s="16"/>
      <c r="RTA20" s="16"/>
      <c r="RTI20" s="16"/>
      <c r="RTQ20" s="16"/>
      <c r="RTY20" s="16"/>
      <c r="RUG20" s="16"/>
      <c r="RUO20" s="16"/>
      <c r="RUW20" s="16"/>
      <c r="RVE20" s="16"/>
      <c r="RVM20" s="16"/>
      <c r="RVU20" s="16"/>
      <c r="RWC20" s="16"/>
      <c r="RWK20" s="16"/>
      <c r="RWS20" s="16"/>
      <c r="RXA20" s="16"/>
      <c r="RXI20" s="16"/>
      <c r="RXQ20" s="16"/>
      <c r="RXY20" s="16"/>
      <c r="RYG20" s="16"/>
      <c r="RYO20" s="16"/>
      <c r="RYW20" s="16"/>
      <c r="RZE20" s="16"/>
      <c r="RZM20" s="16"/>
      <c r="RZU20" s="16"/>
      <c r="SAC20" s="16"/>
      <c r="SAK20" s="16"/>
      <c r="SAS20" s="16"/>
      <c r="SBA20" s="16"/>
      <c r="SBI20" s="16"/>
      <c r="SBQ20" s="16"/>
      <c r="SBY20" s="16"/>
      <c r="SCG20" s="16"/>
      <c r="SCO20" s="16"/>
      <c r="SCW20" s="16"/>
      <c r="SDE20" s="16"/>
      <c r="SDM20" s="16"/>
      <c r="SDU20" s="16"/>
      <c r="SEC20" s="16"/>
      <c r="SEK20" s="16"/>
      <c r="SES20" s="16"/>
      <c r="SFA20" s="16"/>
      <c r="SFI20" s="16"/>
      <c r="SFQ20" s="16"/>
      <c r="SFY20" s="16"/>
      <c r="SGG20" s="16"/>
      <c r="SGO20" s="16"/>
      <c r="SGW20" s="16"/>
      <c r="SHE20" s="16"/>
      <c r="SHM20" s="16"/>
      <c r="SHU20" s="16"/>
      <c r="SIC20" s="16"/>
      <c r="SIK20" s="16"/>
      <c r="SIS20" s="16"/>
      <c r="SJA20" s="16"/>
      <c r="SJI20" s="16"/>
      <c r="SJQ20" s="16"/>
      <c r="SJY20" s="16"/>
      <c r="SKG20" s="16"/>
      <c r="SKO20" s="16"/>
      <c r="SKW20" s="16"/>
      <c r="SLE20" s="16"/>
      <c r="SLM20" s="16"/>
      <c r="SLU20" s="16"/>
      <c r="SMC20" s="16"/>
      <c r="SMK20" s="16"/>
      <c r="SMS20" s="16"/>
      <c r="SNA20" s="16"/>
      <c r="SNI20" s="16"/>
      <c r="SNQ20" s="16"/>
      <c r="SNY20" s="16"/>
      <c r="SOG20" s="16"/>
      <c r="SOO20" s="16"/>
      <c r="SOW20" s="16"/>
      <c r="SPE20" s="16"/>
      <c r="SPM20" s="16"/>
      <c r="SPU20" s="16"/>
      <c r="SQC20" s="16"/>
      <c r="SQK20" s="16"/>
      <c r="SQS20" s="16"/>
      <c r="SRA20" s="16"/>
      <c r="SRI20" s="16"/>
      <c r="SRQ20" s="16"/>
      <c r="SRY20" s="16"/>
      <c r="SSG20" s="16"/>
      <c r="SSO20" s="16"/>
      <c r="SSW20" s="16"/>
      <c r="STE20" s="16"/>
      <c r="STM20" s="16"/>
      <c r="STU20" s="16"/>
      <c r="SUC20" s="16"/>
      <c r="SUK20" s="16"/>
      <c r="SUS20" s="16"/>
      <c r="SVA20" s="16"/>
      <c r="SVI20" s="16"/>
      <c r="SVQ20" s="16"/>
      <c r="SVY20" s="16"/>
      <c r="SWG20" s="16"/>
      <c r="SWO20" s="16"/>
      <c r="SWW20" s="16"/>
      <c r="SXE20" s="16"/>
      <c r="SXM20" s="16"/>
      <c r="SXU20" s="16"/>
      <c r="SYC20" s="16"/>
      <c r="SYK20" s="16"/>
      <c r="SYS20" s="16"/>
      <c r="SZA20" s="16"/>
      <c r="SZI20" s="16"/>
      <c r="SZQ20" s="16"/>
      <c r="SZY20" s="16"/>
      <c r="TAG20" s="16"/>
      <c r="TAO20" s="16"/>
      <c r="TAW20" s="16"/>
      <c r="TBE20" s="16"/>
      <c r="TBM20" s="16"/>
      <c r="TBU20" s="16"/>
      <c r="TCC20" s="16"/>
      <c r="TCK20" s="16"/>
      <c r="TCS20" s="16"/>
      <c r="TDA20" s="16"/>
      <c r="TDI20" s="16"/>
      <c r="TDQ20" s="16"/>
      <c r="TDY20" s="16"/>
      <c r="TEG20" s="16"/>
      <c r="TEO20" s="16"/>
      <c r="TEW20" s="16"/>
      <c r="TFE20" s="16"/>
      <c r="TFM20" s="16"/>
      <c r="TFU20" s="16"/>
      <c r="TGC20" s="16"/>
      <c r="TGK20" s="16"/>
      <c r="TGS20" s="16"/>
      <c r="THA20" s="16"/>
      <c r="THI20" s="16"/>
      <c r="THQ20" s="16"/>
      <c r="THY20" s="16"/>
      <c r="TIG20" s="16"/>
      <c r="TIO20" s="16"/>
      <c r="TIW20" s="16"/>
      <c r="TJE20" s="16"/>
      <c r="TJM20" s="16"/>
      <c r="TJU20" s="16"/>
      <c r="TKC20" s="16"/>
      <c r="TKK20" s="16"/>
      <c r="TKS20" s="16"/>
      <c r="TLA20" s="16"/>
      <c r="TLI20" s="16"/>
      <c r="TLQ20" s="16"/>
      <c r="TLY20" s="16"/>
      <c r="TMG20" s="16"/>
      <c r="TMO20" s="16"/>
      <c r="TMW20" s="16"/>
      <c r="TNE20" s="16"/>
      <c r="TNM20" s="16"/>
      <c r="TNU20" s="16"/>
      <c r="TOC20" s="16"/>
      <c r="TOK20" s="16"/>
      <c r="TOS20" s="16"/>
      <c r="TPA20" s="16"/>
      <c r="TPI20" s="16"/>
      <c r="TPQ20" s="16"/>
      <c r="TPY20" s="16"/>
      <c r="TQG20" s="16"/>
      <c r="TQO20" s="16"/>
      <c r="TQW20" s="16"/>
      <c r="TRE20" s="16"/>
      <c r="TRM20" s="16"/>
      <c r="TRU20" s="16"/>
      <c r="TSC20" s="16"/>
      <c r="TSK20" s="16"/>
      <c r="TSS20" s="16"/>
      <c r="TTA20" s="16"/>
      <c r="TTI20" s="16"/>
      <c r="TTQ20" s="16"/>
      <c r="TTY20" s="16"/>
      <c r="TUG20" s="16"/>
      <c r="TUO20" s="16"/>
      <c r="TUW20" s="16"/>
      <c r="TVE20" s="16"/>
      <c r="TVM20" s="16"/>
      <c r="TVU20" s="16"/>
      <c r="TWC20" s="16"/>
      <c r="TWK20" s="16"/>
      <c r="TWS20" s="16"/>
      <c r="TXA20" s="16"/>
      <c r="TXI20" s="16"/>
      <c r="TXQ20" s="16"/>
      <c r="TXY20" s="16"/>
      <c r="TYG20" s="16"/>
      <c r="TYO20" s="16"/>
      <c r="TYW20" s="16"/>
      <c r="TZE20" s="16"/>
      <c r="TZM20" s="16"/>
      <c r="TZU20" s="16"/>
      <c r="UAC20" s="16"/>
      <c r="UAK20" s="16"/>
      <c r="UAS20" s="16"/>
      <c r="UBA20" s="16"/>
      <c r="UBI20" s="16"/>
      <c r="UBQ20" s="16"/>
      <c r="UBY20" s="16"/>
      <c r="UCG20" s="16"/>
      <c r="UCO20" s="16"/>
      <c r="UCW20" s="16"/>
      <c r="UDE20" s="16"/>
      <c r="UDM20" s="16"/>
      <c r="UDU20" s="16"/>
      <c r="UEC20" s="16"/>
      <c r="UEK20" s="16"/>
      <c r="UES20" s="16"/>
      <c r="UFA20" s="16"/>
      <c r="UFI20" s="16"/>
      <c r="UFQ20" s="16"/>
      <c r="UFY20" s="16"/>
      <c r="UGG20" s="16"/>
      <c r="UGO20" s="16"/>
      <c r="UGW20" s="16"/>
      <c r="UHE20" s="16"/>
      <c r="UHM20" s="16"/>
      <c r="UHU20" s="16"/>
      <c r="UIC20" s="16"/>
      <c r="UIK20" s="16"/>
      <c r="UIS20" s="16"/>
      <c r="UJA20" s="16"/>
      <c r="UJI20" s="16"/>
      <c r="UJQ20" s="16"/>
      <c r="UJY20" s="16"/>
      <c r="UKG20" s="16"/>
      <c r="UKO20" s="16"/>
      <c r="UKW20" s="16"/>
      <c r="ULE20" s="16"/>
      <c r="ULM20" s="16"/>
      <c r="ULU20" s="16"/>
      <c r="UMC20" s="16"/>
      <c r="UMK20" s="16"/>
      <c r="UMS20" s="16"/>
      <c r="UNA20" s="16"/>
      <c r="UNI20" s="16"/>
      <c r="UNQ20" s="16"/>
      <c r="UNY20" s="16"/>
      <c r="UOG20" s="16"/>
      <c r="UOO20" s="16"/>
      <c r="UOW20" s="16"/>
      <c r="UPE20" s="16"/>
      <c r="UPM20" s="16"/>
      <c r="UPU20" s="16"/>
      <c r="UQC20" s="16"/>
      <c r="UQK20" s="16"/>
      <c r="UQS20" s="16"/>
      <c r="URA20" s="16"/>
      <c r="URI20" s="16"/>
      <c r="URQ20" s="16"/>
      <c r="URY20" s="16"/>
      <c r="USG20" s="16"/>
      <c r="USO20" s="16"/>
      <c r="USW20" s="16"/>
      <c r="UTE20" s="16"/>
      <c r="UTM20" s="16"/>
      <c r="UTU20" s="16"/>
      <c r="UUC20" s="16"/>
      <c r="UUK20" s="16"/>
      <c r="UUS20" s="16"/>
      <c r="UVA20" s="16"/>
      <c r="UVI20" s="16"/>
      <c r="UVQ20" s="16"/>
      <c r="UVY20" s="16"/>
      <c r="UWG20" s="16"/>
      <c r="UWO20" s="16"/>
      <c r="UWW20" s="16"/>
      <c r="UXE20" s="16"/>
      <c r="UXM20" s="16"/>
      <c r="UXU20" s="16"/>
      <c r="UYC20" s="16"/>
      <c r="UYK20" s="16"/>
      <c r="UYS20" s="16"/>
      <c r="UZA20" s="16"/>
      <c r="UZI20" s="16"/>
      <c r="UZQ20" s="16"/>
      <c r="UZY20" s="16"/>
      <c r="VAG20" s="16"/>
      <c r="VAO20" s="16"/>
      <c r="VAW20" s="16"/>
      <c r="VBE20" s="16"/>
      <c r="VBM20" s="16"/>
      <c r="VBU20" s="16"/>
      <c r="VCC20" s="16"/>
      <c r="VCK20" s="16"/>
      <c r="VCS20" s="16"/>
      <c r="VDA20" s="16"/>
      <c r="VDI20" s="16"/>
      <c r="VDQ20" s="16"/>
      <c r="VDY20" s="16"/>
      <c r="VEG20" s="16"/>
      <c r="VEO20" s="16"/>
      <c r="VEW20" s="16"/>
      <c r="VFE20" s="16"/>
      <c r="VFM20" s="16"/>
      <c r="VFU20" s="16"/>
      <c r="VGC20" s="16"/>
      <c r="VGK20" s="16"/>
      <c r="VGS20" s="16"/>
      <c r="VHA20" s="16"/>
      <c r="VHI20" s="16"/>
      <c r="VHQ20" s="16"/>
      <c r="VHY20" s="16"/>
      <c r="VIG20" s="16"/>
      <c r="VIO20" s="16"/>
      <c r="VIW20" s="16"/>
      <c r="VJE20" s="16"/>
      <c r="VJM20" s="16"/>
      <c r="VJU20" s="16"/>
      <c r="VKC20" s="16"/>
      <c r="VKK20" s="16"/>
      <c r="VKS20" s="16"/>
      <c r="VLA20" s="16"/>
      <c r="VLI20" s="16"/>
      <c r="VLQ20" s="16"/>
      <c r="VLY20" s="16"/>
      <c r="VMG20" s="16"/>
      <c r="VMO20" s="16"/>
      <c r="VMW20" s="16"/>
      <c r="VNE20" s="16"/>
      <c r="VNM20" s="16"/>
      <c r="VNU20" s="16"/>
      <c r="VOC20" s="16"/>
      <c r="VOK20" s="16"/>
      <c r="VOS20" s="16"/>
      <c r="VPA20" s="16"/>
      <c r="VPI20" s="16"/>
      <c r="VPQ20" s="16"/>
      <c r="VPY20" s="16"/>
      <c r="VQG20" s="16"/>
      <c r="VQO20" s="16"/>
      <c r="VQW20" s="16"/>
      <c r="VRE20" s="16"/>
      <c r="VRM20" s="16"/>
      <c r="VRU20" s="16"/>
      <c r="VSC20" s="16"/>
      <c r="VSK20" s="16"/>
      <c r="VSS20" s="16"/>
      <c r="VTA20" s="16"/>
      <c r="VTI20" s="16"/>
      <c r="VTQ20" s="16"/>
      <c r="VTY20" s="16"/>
      <c r="VUG20" s="16"/>
      <c r="VUO20" s="16"/>
      <c r="VUW20" s="16"/>
      <c r="VVE20" s="16"/>
      <c r="VVM20" s="16"/>
      <c r="VVU20" s="16"/>
      <c r="VWC20" s="16"/>
      <c r="VWK20" s="16"/>
      <c r="VWS20" s="16"/>
      <c r="VXA20" s="16"/>
      <c r="VXI20" s="16"/>
      <c r="VXQ20" s="16"/>
      <c r="VXY20" s="16"/>
      <c r="VYG20" s="16"/>
      <c r="VYO20" s="16"/>
      <c r="VYW20" s="16"/>
      <c r="VZE20" s="16"/>
      <c r="VZM20" s="16"/>
      <c r="VZU20" s="16"/>
      <c r="WAC20" s="16"/>
      <c r="WAK20" s="16"/>
      <c r="WAS20" s="16"/>
      <c r="WBA20" s="16"/>
      <c r="WBI20" s="16"/>
      <c r="WBQ20" s="16"/>
      <c r="WBY20" s="16"/>
      <c r="WCG20" s="16"/>
      <c r="WCO20" s="16"/>
      <c r="WCW20" s="16"/>
      <c r="WDE20" s="16"/>
      <c r="WDM20" s="16"/>
      <c r="WDU20" s="16"/>
      <c r="WEC20" s="16"/>
      <c r="WEK20" s="16"/>
      <c r="WES20" s="16"/>
      <c r="WFA20" s="16"/>
      <c r="WFI20" s="16"/>
      <c r="WFQ20" s="16"/>
      <c r="WFY20" s="16"/>
      <c r="WGG20" s="16"/>
      <c r="WGO20" s="16"/>
      <c r="WGW20" s="16"/>
      <c r="WHE20" s="16"/>
      <c r="WHM20" s="16"/>
      <c r="WHU20" s="16"/>
      <c r="WIC20" s="16"/>
      <c r="WIK20" s="16"/>
      <c r="WIS20" s="16"/>
      <c r="WJA20" s="16"/>
      <c r="WJI20" s="16"/>
      <c r="WJQ20" s="16"/>
      <c r="WJY20" s="16"/>
      <c r="WKG20" s="16"/>
      <c r="WKO20" s="16"/>
      <c r="WKW20" s="16"/>
      <c r="WLE20" s="16"/>
      <c r="WLM20" s="16"/>
      <c r="WLU20" s="16"/>
      <c r="WMC20" s="16"/>
      <c r="WMK20" s="16"/>
      <c r="WMS20" s="16"/>
      <c r="WNA20" s="16"/>
      <c r="WNI20" s="16"/>
      <c r="WNQ20" s="16"/>
      <c r="WNY20" s="16"/>
      <c r="WOG20" s="16"/>
      <c r="WOO20" s="16"/>
      <c r="WOW20" s="16"/>
      <c r="WPE20" s="16"/>
      <c r="WPM20" s="16"/>
      <c r="WPU20" s="16"/>
      <c r="WQC20" s="16"/>
      <c r="WQK20" s="16"/>
      <c r="WQS20" s="16"/>
      <c r="WRA20" s="16"/>
      <c r="WRI20" s="16"/>
      <c r="WRQ20" s="16"/>
      <c r="WRY20" s="16"/>
      <c r="WSG20" s="16"/>
      <c r="WSO20" s="16"/>
      <c r="WSW20" s="16"/>
      <c r="WTE20" s="16"/>
      <c r="WTM20" s="16"/>
      <c r="WTU20" s="16"/>
      <c r="WUC20" s="16"/>
      <c r="WUK20" s="16"/>
      <c r="WUS20" s="16"/>
      <c r="WVA20" s="16"/>
      <c r="WVI20" s="16"/>
      <c r="WVQ20" s="16"/>
      <c r="WVY20" s="16"/>
      <c r="WWG20" s="16"/>
      <c r="WWO20" s="16"/>
      <c r="WWW20" s="16"/>
      <c r="WXE20" s="16"/>
      <c r="WXM20" s="16"/>
      <c r="WXU20" s="16"/>
      <c r="WYC20" s="16"/>
      <c r="WYK20" s="16"/>
      <c r="WYS20" s="16"/>
      <c r="WZA20" s="16"/>
      <c r="WZI20" s="16"/>
      <c r="WZQ20" s="16"/>
      <c r="WZY20" s="16"/>
      <c r="XAG20" s="16"/>
      <c r="XAO20" s="16"/>
      <c r="XAW20" s="16"/>
      <c r="XBE20" s="16"/>
      <c r="XBM20" s="16"/>
      <c r="XBU20" s="16"/>
      <c r="XCC20" s="16"/>
      <c r="XCK20" s="16"/>
      <c r="XCS20" s="16"/>
      <c r="XDA20" s="16"/>
      <c r="XDI20" s="16"/>
      <c r="XDQ20" s="16"/>
      <c r="XDY20" s="16"/>
      <c r="XEG20" s="16"/>
      <c r="XEO20" s="16"/>
      <c r="XEW20" s="16"/>
    </row>
    <row r="21" spans="1:1017 1025:2041 2049:3065 3073:4089 4097:5113 5121:6137 6145:7161 7169:8185 8193:9209 9217:10233 10241:11257 11265:12281 12289:13305 13313:14329 14337:15353 15361:16377" x14ac:dyDescent="0.25">
      <c r="A21" s="16"/>
      <c r="I21" t="s">
        <v>60</v>
      </c>
      <c r="J21" t="s">
        <v>72</v>
      </c>
      <c r="Y21" s="16"/>
      <c r="AG21" s="16"/>
      <c r="AO21" s="16"/>
      <c r="AW21" s="16"/>
      <c r="BE21" s="16"/>
      <c r="BM21" s="16"/>
      <c r="BU21" s="16"/>
      <c r="CC21" s="16"/>
      <c r="CK21" s="16"/>
      <c r="CS21" s="16"/>
      <c r="DA21" s="16"/>
      <c r="DI21" s="16"/>
      <c r="DQ21" s="16"/>
      <c r="DY21" s="16"/>
      <c r="EG21" s="16"/>
      <c r="EO21" s="16"/>
      <c r="EW21" s="16"/>
      <c r="FE21" s="16"/>
      <c r="FM21" s="16"/>
      <c r="FU21" s="16"/>
      <c r="GC21" s="16"/>
      <c r="GK21" s="16"/>
      <c r="GS21" s="16"/>
      <c r="HA21" s="16"/>
      <c r="HI21" s="16"/>
      <c r="HQ21" s="16"/>
      <c r="HY21" s="16"/>
      <c r="IG21" s="16"/>
      <c r="IO21" s="16"/>
      <c r="IW21" s="16"/>
      <c r="JE21" s="16"/>
      <c r="JM21" s="16"/>
      <c r="JU21" s="16"/>
      <c r="KC21" s="16"/>
      <c r="KK21" s="16"/>
      <c r="KS21" s="16"/>
      <c r="LA21" s="16"/>
      <c r="LI21" s="16"/>
      <c r="LQ21" s="16"/>
      <c r="LY21" s="16"/>
      <c r="MG21" s="16"/>
      <c r="MO21" s="16"/>
      <c r="MW21" s="16"/>
      <c r="NE21" s="16"/>
      <c r="NM21" s="16"/>
      <c r="NU21" s="16"/>
      <c r="OC21" s="16"/>
      <c r="OK21" s="16"/>
      <c r="OS21" s="16"/>
      <c r="PA21" s="16"/>
      <c r="PI21" s="16"/>
      <c r="PQ21" s="16"/>
      <c r="PY21" s="16"/>
      <c r="QG21" s="16"/>
      <c r="QO21" s="16"/>
      <c r="QW21" s="16"/>
      <c r="RE21" s="16"/>
      <c r="RM21" s="16"/>
      <c r="RU21" s="16"/>
      <c r="SC21" s="16"/>
      <c r="SK21" s="16"/>
      <c r="SS21" s="16"/>
      <c r="TA21" s="16"/>
      <c r="TI21" s="16"/>
      <c r="TQ21" s="16"/>
      <c r="TY21" s="16"/>
      <c r="UG21" s="16"/>
      <c r="UO21" s="16"/>
      <c r="UW21" s="16"/>
      <c r="VE21" s="16"/>
      <c r="VM21" s="16"/>
      <c r="VU21" s="16"/>
      <c r="WC21" s="16"/>
      <c r="WK21" s="16"/>
      <c r="WS21" s="16"/>
      <c r="XA21" s="16"/>
      <c r="XI21" s="16"/>
      <c r="XQ21" s="16"/>
      <c r="XY21" s="16"/>
      <c r="YG21" s="16"/>
      <c r="YO21" s="16"/>
      <c r="YW21" s="16"/>
      <c r="ZE21" s="16"/>
      <c r="ZM21" s="16"/>
      <c r="ZU21" s="16"/>
      <c r="AAC21" s="16"/>
      <c r="AAK21" s="16"/>
      <c r="AAS21" s="16"/>
      <c r="ABA21" s="16"/>
      <c r="ABI21" s="16"/>
      <c r="ABQ21" s="16"/>
      <c r="ABY21" s="16"/>
      <c r="ACG21" s="16"/>
      <c r="ACO21" s="16"/>
      <c r="ACW21" s="16"/>
      <c r="ADE21" s="16"/>
      <c r="ADM21" s="16"/>
      <c r="ADU21" s="16"/>
      <c r="AEC21" s="16"/>
      <c r="AEK21" s="16"/>
      <c r="AES21" s="16"/>
      <c r="AFA21" s="16"/>
      <c r="AFI21" s="16"/>
      <c r="AFQ21" s="16"/>
      <c r="AFY21" s="16"/>
      <c r="AGG21" s="16"/>
      <c r="AGO21" s="16"/>
      <c r="AGW21" s="16"/>
      <c r="AHE21" s="16"/>
      <c r="AHM21" s="16"/>
      <c r="AHU21" s="16"/>
      <c r="AIC21" s="16"/>
      <c r="AIK21" s="16"/>
      <c r="AIS21" s="16"/>
      <c r="AJA21" s="16"/>
      <c r="AJI21" s="16"/>
      <c r="AJQ21" s="16"/>
      <c r="AJY21" s="16"/>
      <c r="AKG21" s="16"/>
      <c r="AKO21" s="16"/>
      <c r="AKW21" s="16"/>
      <c r="ALE21" s="16"/>
      <c r="ALM21" s="16"/>
      <c r="ALU21" s="16"/>
      <c r="AMC21" s="16"/>
      <c r="AMK21" s="16"/>
      <c r="AMS21" s="16"/>
      <c r="ANA21" s="16"/>
      <c r="ANI21" s="16"/>
      <c r="ANQ21" s="16"/>
      <c r="ANY21" s="16"/>
      <c r="AOG21" s="16"/>
      <c r="AOO21" s="16"/>
      <c r="AOW21" s="16"/>
      <c r="APE21" s="16"/>
      <c r="APM21" s="16"/>
      <c r="APU21" s="16"/>
      <c r="AQC21" s="16"/>
      <c r="AQK21" s="16"/>
      <c r="AQS21" s="16"/>
      <c r="ARA21" s="16"/>
      <c r="ARI21" s="16"/>
      <c r="ARQ21" s="16"/>
      <c r="ARY21" s="16"/>
      <c r="ASG21" s="16"/>
      <c r="ASO21" s="16"/>
      <c r="ASW21" s="16"/>
      <c r="ATE21" s="16"/>
      <c r="ATM21" s="16"/>
      <c r="ATU21" s="16"/>
      <c r="AUC21" s="16"/>
      <c r="AUK21" s="16"/>
      <c r="AUS21" s="16"/>
      <c r="AVA21" s="16"/>
      <c r="AVI21" s="16"/>
      <c r="AVQ21" s="16"/>
      <c r="AVY21" s="16"/>
      <c r="AWG21" s="16"/>
      <c r="AWO21" s="16"/>
      <c r="AWW21" s="16"/>
      <c r="AXE21" s="16"/>
      <c r="AXM21" s="16"/>
      <c r="AXU21" s="16"/>
      <c r="AYC21" s="16"/>
      <c r="AYK21" s="16"/>
      <c r="AYS21" s="16"/>
      <c r="AZA21" s="16"/>
      <c r="AZI21" s="16"/>
      <c r="AZQ21" s="16"/>
      <c r="AZY21" s="16"/>
      <c r="BAG21" s="16"/>
      <c r="BAO21" s="16"/>
      <c r="BAW21" s="16"/>
      <c r="BBE21" s="16"/>
      <c r="BBM21" s="16"/>
      <c r="BBU21" s="16"/>
      <c r="BCC21" s="16"/>
      <c r="BCK21" s="16"/>
      <c r="BCS21" s="16"/>
      <c r="BDA21" s="16"/>
      <c r="BDI21" s="16"/>
      <c r="BDQ21" s="16"/>
      <c r="BDY21" s="16"/>
      <c r="BEG21" s="16"/>
      <c r="BEO21" s="16"/>
      <c r="BEW21" s="16"/>
      <c r="BFE21" s="16"/>
      <c r="BFM21" s="16"/>
      <c r="BFU21" s="16"/>
      <c r="BGC21" s="16"/>
      <c r="BGK21" s="16"/>
      <c r="BGS21" s="16"/>
      <c r="BHA21" s="16"/>
      <c r="BHI21" s="16"/>
      <c r="BHQ21" s="16"/>
      <c r="BHY21" s="16"/>
      <c r="BIG21" s="16"/>
      <c r="BIO21" s="16"/>
      <c r="BIW21" s="16"/>
      <c r="BJE21" s="16"/>
      <c r="BJM21" s="16"/>
      <c r="BJU21" s="16"/>
      <c r="BKC21" s="16"/>
      <c r="BKK21" s="16"/>
      <c r="BKS21" s="16"/>
      <c r="BLA21" s="16"/>
      <c r="BLI21" s="16"/>
      <c r="BLQ21" s="16"/>
      <c r="BLY21" s="16"/>
      <c r="BMG21" s="16"/>
      <c r="BMO21" s="16"/>
      <c r="BMW21" s="16"/>
      <c r="BNE21" s="16"/>
      <c r="BNM21" s="16"/>
      <c r="BNU21" s="16"/>
      <c r="BOC21" s="16"/>
      <c r="BOK21" s="16"/>
      <c r="BOS21" s="16"/>
      <c r="BPA21" s="16"/>
      <c r="BPI21" s="16"/>
      <c r="BPQ21" s="16"/>
      <c r="BPY21" s="16"/>
      <c r="BQG21" s="16"/>
      <c r="BQO21" s="16"/>
      <c r="BQW21" s="16"/>
      <c r="BRE21" s="16"/>
      <c r="BRM21" s="16"/>
      <c r="BRU21" s="16"/>
      <c r="BSC21" s="16"/>
      <c r="BSK21" s="16"/>
      <c r="BSS21" s="16"/>
      <c r="BTA21" s="16"/>
      <c r="BTI21" s="16"/>
      <c r="BTQ21" s="16"/>
      <c r="BTY21" s="16"/>
      <c r="BUG21" s="16"/>
      <c r="BUO21" s="16"/>
      <c r="BUW21" s="16"/>
      <c r="BVE21" s="16"/>
      <c r="BVM21" s="16"/>
      <c r="BVU21" s="16"/>
      <c r="BWC21" s="16"/>
      <c r="BWK21" s="16"/>
      <c r="BWS21" s="16"/>
      <c r="BXA21" s="16"/>
      <c r="BXI21" s="16"/>
      <c r="BXQ21" s="16"/>
      <c r="BXY21" s="16"/>
      <c r="BYG21" s="16"/>
      <c r="BYO21" s="16"/>
      <c r="BYW21" s="16"/>
      <c r="BZE21" s="16"/>
      <c r="BZM21" s="16"/>
      <c r="BZU21" s="16"/>
      <c r="CAC21" s="16"/>
      <c r="CAK21" s="16"/>
      <c r="CAS21" s="16"/>
      <c r="CBA21" s="16"/>
      <c r="CBI21" s="16"/>
      <c r="CBQ21" s="16"/>
      <c r="CBY21" s="16"/>
      <c r="CCG21" s="16"/>
      <c r="CCO21" s="16"/>
      <c r="CCW21" s="16"/>
      <c r="CDE21" s="16"/>
      <c r="CDM21" s="16"/>
      <c r="CDU21" s="16"/>
      <c r="CEC21" s="16"/>
      <c r="CEK21" s="16"/>
      <c r="CES21" s="16"/>
      <c r="CFA21" s="16"/>
      <c r="CFI21" s="16"/>
      <c r="CFQ21" s="16"/>
      <c r="CFY21" s="16"/>
      <c r="CGG21" s="16"/>
      <c r="CGO21" s="16"/>
      <c r="CGW21" s="16"/>
      <c r="CHE21" s="16"/>
      <c r="CHM21" s="16"/>
      <c r="CHU21" s="16"/>
      <c r="CIC21" s="16"/>
      <c r="CIK21" s="16"/>
      <c r="CIS21" s="16"/>
      <c r="CJA21" s="16"/>
      <c r="CJI21" s="16"/>
      <c r="CJQ21" s="16"/>
      <c r="CJY21" s="16"/>
      <c r="CKG21" s="16"/>
      <c r="CKO21" s="16"/>
      <c r="CKW21" s="16"/>
      <c r="CLE21" s="16"/>
      <c r="CLM21" s="16"/>
      <c r="CLU21" s="16"/>
      <c r="CMC21" s="16"/>
      <c r="CMK21" s="16"/>
      <c r="CMS21" s="16"/>
      <c r="CNA21" s="16"/>
      <c r="CNI21" s="16"/>
      <c r="CNQ21" s="16"/>
      <c r="CNY21" s="16"/>
      <c r="COG21" s="16"/>
      <c r="COO21" s="16"/>
      <c r="COW21" s="16"/>
      <c r="CPE21" s="16"/>
      <c r="CPM21" s="16"/>
      <c r="CPU21" s="16"/>
      <c r="CQC21" s="16"/>
      <c r="CQK21" s="16"/>
      <c r="CQS21" s="16"/>
      <c r="CRA21" s="16"/>
      <c r="CRI21" s="16"/>
      <c r="CRQ21" s="16"/>
      <c r="CRY21" s="16"/>
      <c r="CSG21" s="16"/>
      <c r="CSO21" s="16"/>
      <c r="CSW21" s="16"/>
      <c r="CTE21" s="16"/>
      <c r="CTM21" s="16"/>
      <c r="CTU21" s="16"/>
      <c r="CUC21" s="16"/>
      <c r="CUK21" s="16"/>
      <c r="CUS21" s="16"/>
      <c r="CVA21" s="16"/>
      <c r="CVI21" s="16"/>
      <c r="CVQ21" s="16"/>
      <c r="CVY21" s="16"/>
      <c r="CWG21" s="16"/>
      <c r="CWO21" s="16"/>
      <c r="CWW21" s="16"/>
      <c r="CXE21" s="16"/>
      <c r="CXM21" s="16"/>
      <c r="CXU21" s="16"/>
      <c r="CYC21" s="16"/>
      <c r="CYK21" s="16"/>
      <c r="CYS21" s="16"/>
      <c r="CZA21" s="16"/>
      <c r="CZI21" s="16"/>
      <c r="CZQ21" s="16"/>
      <c r="CZY21" s="16"/>
      <c r="DAG21" s="16"/>
      <c r="DAO21" s="16"/>
      <c r="DAW21" s="16"/>
      <c r="DBE21" s="16"/>
      <c r="DBM21" s="16"/>
      <c r="DBU21" s="16"/>
      <c r="DCC21" s="16"/>
      <c r="DCK21" s="16"/>
      <c r="DCS21" s="16"/>
      <c r="DDA21" s="16"/>
      <c r="DDI21" s="16"/>
      <c r="DDQ21" s="16"/>
      <c r="DDY21" s="16"/>
      <c r="DEG21" s="16"/>
      <c r="DEO21" s="16"/>
      <c r="DEW21" s="16"/>
      <c r="DFE21" s="16"/>
      <c r="DFM21" s="16"/>
      <c r="DFU21" s="16"/>
      <c r="DGC21" s="16"/>
      <c r="DGK21" s="16"/>
      <c r="DGS21" s="16"/>
      <c r="DHA21" s="16"/>
      <c r="DHI21" s="16"/>
      <c r="DHQ21" s="16"/>
      <c r="DHY21" s="16"/>
      <c r="DIG21" s="16"/>
      <c r="DIO21" s="16"/>
      <c r="DIW21" s="16"/>
      <c r="DJE21" s="16"/>
      <c r="DJM21" s="16"/>
      <c r="DJU21" s="16"/>
      <c r="DKC21" s="16"/>
      <c r="DKK21" s="16"/>
      <c r="DKS21" s="16"/>
      <c r="DLA21" s="16"/>
      <c r="DLI21" s="16"/>
      <c r="DLQ21" s="16"/>
      <c r="DLY21" s="16"/>
      <c r="DMG21" s="16"/>
      <c r="DMO21" s="16"/>
      <c r="DMW21" s="16"/>
      <c r="DNE21" s="16"/>
      <c r="DNM21" s="16"/>
      <c r="DNU21" s="16"/>
      <c r="DOC21" s="16"/>
      <c r="DOK21" s="16"/>
      <c r="DOS21" s="16"/>
      <c r="DPA21" s="16"/>
      <c r="DPI21" s="16"/>
      <c r="DPQ21" s="16"/>
      <c r="DPY21" s="16"/>
      <c r="DQG21" s="16"/>
      <c r="DQO21" s="16"/>
      <c r="DQW21" s="16"/>
      <c r="DRE21" s="16"/>
      <c r="DRM21" s="16"/>
      <c r="DRU21" s="16"/>
      <c r="DSC21" s="16"/>
      <c r="DSK21" s="16"/>
      <c r="DSS21" s="16"/>
      <c r="DTA21" s="16"/>
      <c r="DTI21" s="16"/>
      <c r="DTQ21" s="16"/>
      <c r="DTY21" s="16"/>
      <c r="DUG21" s="16"/>
      <c r="DUO21" s="16"/>
      <c r="DUW21" s="16"/>
      <c r="DVE21" s="16"/>
      <c r="DVM21" s="16"/>
      <c r="DVU21" s="16"/>
      <c r="DWC21" s="16"/>
      <c r="DWK21" s="16"/>
      <c r="DWS21" s="16"/>
      <c r="DXA21" s="16"/>
      <c r="DXI21" s="16"/>
      <c r="DXQ21" s="16"/>
      <c r="DXY21" s="16"/>
      <c r="DYG21" s="16"/>
      <c r="DYO21" s="16"/>
      <c r="DYW21" s="16"/>
      <c r="DZE21" s="16"/>
      <c r="DZM21" s="16"/>
      <c r="DZU21" s="16"/>
      <c r="EAC21" s="16"/>
      <c r="EAK21" s="16"/>
      <c r="EAS21" s="16"/>
      <c r="EBA21" s="16"/>
      <c r="EBI21" s="16"/>
      <c r="EBQ21" s="16"/>
      <c r="EBY21" s="16"/>
      <c r="ECG21" s="16"/>
      <c r="ECO21" s="16"/>
      <c r="ECW21" s="16"/>
      <c r="EDE21" s="16"/>
      <c r="EDM21" s="16"/>
      <c r="EDU21" s="16"/>
      <c r="EEC21" s="16"/>
      <c r="EEK21" s="16"/>
      <c r="EES21" s="16"/>
      <c r="EFA21" s="16"/>
      <c r="EFI21" s="16"/>
      <c r="EFQ21" s="16"/>
      <c r="EFY21" s="16"/>
      <c r="EGG21" s="16"/>
      <c r="EGO21" s="16"/>
      <c r="EGW21" s="16"/>
      <c r="EHE21" s="16"/>
      <c r="EHM21" s="16"/>
      <c r="EHU21" s="16"/>
      <c r="EIC21" s="16"/>
      <c r="EIK21" s="16"/>
      <c r="EIS21" s="16"/>
      <c r="EJA21" s="16"/>
      <c r="EJI21" s="16"/>
      <c r="EJQ21" s="16"/>
      <c r="EJY21" s="16"/>
      <c r="EKG21" s="16"/>
      <c r="EKO21" s="16"/>
      <c r="EKW21" s="16"/>
      <c r="ELE21" s="16"/>
      <c r="ELM21" s="16"/>
      <c r="ELU21" s="16"/>
      <c r="EMC21" s="16"/>
      <c r="EMK21" s="16"/>
      <c r="EMS21" s="16"/>
      <c r="ENA21" s="16"/>
      <c r="ENI21" s="16"/>
      <c r="ENQ21" s="16"/>
      <c r="ENY21" s="16"/>
      <c r="EOG21" s="16"/>
      <c r="EOO21" s="16"/>
      <c r="EOW21" s="16"/>
      <c r="EPE21" s="16"/>
      <c r="EPM21" s="16"/>
      <c r="EPU21" s="16"/>
      <c r="EQC21" s="16"/>
      <c r="EQK21" s="16"/>
      <c r="EQS21" s="16"/>
      <c r="ERA21" s="16"/>
      <c r="ERI21" s="16"/>
      <c r="ERQ21" s="16"/>
      <c r="ERY21" s="16"/>
      <c r="ESG21" s="16"/>
      <c r="ESO21" s="16"/>
      <c r="ESW21" s="16"/>
      <c r="ETE21" s="16"/>
      <c r="ETM21" s="16"/>
      <c r="ETU21" s="16"/>
      <c r="EUC21" s="16"/>
      <c r="EUK21" s="16"/>
      <c r="EUS21" s="16"/>
      <c r="EVA21" s="16"/>
      <c r="EVI21" s="16"/>
      <c r="EVQ21" s="16"/>
      <c r="EVY21" s="16"/>
      <c r="EWG21" s="16"/>
      <c r="EWO21" s="16"/>
      <c r="EWW21" s="16"/>
      <c r="EXE21" s="16"/>
      <c r="EXM21" s="16"/>
      <c r="EXU21" s="16"/>
      <c r="EYC21" s="16"/>
      <c r="EYK21" s="16"/>
      <c r="EYS21" s="16"/>
      <c r="EZA21" s="16"/>
      <c r="EZI21" s="16"/>
      <c r="EZQ21" s="16"/>
      <c r="EZY21" s="16"/>
      <c r="FAG21" s="16"/>
      <c r="FAO21" s="16"/>
      <c r="FAW21" s="16"/>
      <c r="FBE21" s="16"/>
      <c r="FBM21" s="16"/>
      <c r="FBU21" s="16"/>
      <c r="FCC21" s="16"/>
      <c r="FCK21" s="16"/>
      <c r="FCS21" s="16"/>
      <c r="FDA21" s="16"/>
      <c r="FDI21" s="16"/>
      <c r="FDQ21" s="16"/>
      <c r="FDY21" s="16"/>
      <c r="FEG21" s="16"/>
      <c r="FEO21" s="16"/>
      <c r="FEW21" s="16"/>
      <c r="FFE21" s="16"/>
      <c r="FFM21" s="16"/>
      <c r="FFU21" s="16"/>
      <c r="FGC21" s="16"/>
      <c r="FGK21" s="16"/>
      <c r="FGS21" s="16"/>
      <c r="FHA21" s="16"/>
      <c r="FHI21" s="16"/>
      <c r="FHQ21" s="16"/>
      <c r="FHY21" s="16"/>
      <c r="FIG21" s="16"/>
      <c r="FIO21" s="16"/>
      <c r="FIW21" s="16"/>
      <c r="FJE21" s="16"/>
      <c r="FJM21" s="16"/>
      <c r="FJU21" s="16"/>
      <c r="FKC21" s="16"/>
      <c r="FKK21" s="16"/>
      <c r="FKS21" s="16"/>
      <c r="FLA21" s="16"/>
      <c r="FLI21" s="16"/>
      <c r="FLQ21" s="16"/>
      <c r="FLY21" s="16"/>
      <c r="FMG21" s="16"/>
      <c r="FMO21" s="16"/>
      <c r="FMW21" s="16"/>
      <c r="FNE21" s="16"/>
      <c r="FNM21" s="16"/>
      <c r="FNU21" s="16"/>
      <c r="FOC21" s="16"/>
      <c r="FOK21" s="16"/>
      <c r="FOS21" s="16"/>
      <c r="FPA21" s="16"/>
      <c r="FPI21" s="16"/>
      <c r="FPQ21" s="16"/>
      <c r="FPY21" s="16"/>
      <c r="FQG21" s="16"/>
      <c r="FQO21" s="16"/>
      <c r="FQW21" s="16"/>
      <c r="FRE21" s="16"/>
      <c r="FRM21" s="16"/>
      <c r="FRU21" s="16"/>
      <c r="FSC21" s="16"/>
      <c r="FSK21" s="16"/>
      <c r="FSS21" s="16"/>
      <c r="FTA21" s="16"/>
      <c r="FTI21" s="16"/>
      <c r="FTQ21" s="16"/>
      <c r="FTY21" s="16"/>
      <c r="FUG21" s="16"/>
      <c r="FUO21" s="16"/>
      <c r="FUW21" s="16"/>
      <c r="FVE21" s="16"/>
      <c r="FVM21" s="16"/>
      <c r="FVU21" s="16"/>
      <c r="FWC21" s="16"/>
      <c r="FWK21" s="16"/>
      <c r="FWS21" s="16"/>
      <c r="FXA21" s="16"/>
      <c r="FXI21" s="16"/>
      <c r="FXQ21" s="16"/>
      <c r="FXY21" s="16"/>
      <c r="FYG21" s="16"/>
      <c r="FYO21" s="16"/>
      <c r="FYW21" s="16"/>
      <c r="FZE21" s="16"/>
      <c r="FZM21" s="16"/>
      <c r="FZU21" s="16"/>
      <c r="GAC21" s="16"/>
      <c r="GAK21" s="16"/>
      <c r="GAS21" s="16"/>
      <c r="GBA21" s="16"/>
      <c r="GBI21" s="16"/>
      <c r="GBQ21" s="16"/>
      <c r="GBY21" s="16"/>
      <c r="GCG21" s="16"/>
      <c r="GCO21" s="16"/>
      <c r="GCW21" s="16"/>
      <c r="GDE21" s="16"/>
      <c r="GDM21" s="16"/>
      <c r="GDU21" s="16"/>
      <c r="GEC21" s="16"/>
      <c r="GEK21" s="16"/>
      <c r="GES21" s="16"/>
      <c r="GFA21" s="16"/>
      <c r="GFI21" s="16"/>
      <c r="GFQ21" s="16"/>
      <c r="GFY21" s="16"/>
      <c r="GGG21" s="16"/>
      <c r="GGO21" s="16"/>
      <c r="GGW21" s="16"/>
      <c r="GHE21" s="16"/>
      <c r="GHM21" s="16"/>
      <c r="GHU21" s="16"/>
      <c r="GIC21" s="16"/>
      <c r="GIK21" s="16"/>
      <c r="GIS21" s="16"/>
      <c r="GJA21" s="16"/>
      <c r="GJI21" s="16"/>
      <c r="GJQ21" s="16"/>
      <c r="GJY21" s="16"/>
      <c r="GKG21" s="16"/>
      <c r="GKO21" s="16"/>
      <c r="GKW21" s="16"/>
      <c r="GLE21" s="16"/>
      <c r="GLM21" s="16"/>
      <c r="GLU21" s="16"/>
      <c r="GMC21" s="16"/>
      <c r="GMK21" s="16"/>
      <c r="GMS21" s="16"/>
      <c r="GNA21" s="16"/>
      <c r="GNI21" s="16"/>
      <c r="GNQ21" s="16"/>
      <c r="GNY21" s="16"/>
      <c r="GOG21" s="16"/>
      <c r="GOO21" s="16"/>
      <c r="GOW21" s="16"/>
      <c r="GPE21" s="16"/>
      <c r="GPM21" s="16"/>
      <c r="GPU21" s="16"/>
      <c r="GQC21" s="16"/>
      <c r="GQK21" s="16"/>
      <c r="GQS21" s="16"/>
      <c r="GRA21" s="16"/>
      <c r="GRI21" s="16"/>
      <c r="GRQ21" s="16"/>
      <c r="GRY21" s="16"/>
      <c r="GSG21" s="16"/>
      <c r="GSO21" s="16"/>
      <c r="GSW21" s="16"/>
      <c r="GTE21" s="16"/>
      <c r="GTM21" s="16"/>
      <c r="GTU21" s="16"/>
      <c r="GUC21" s="16"/>
      <c r="GUK21" s="16"/>
      <c r="GUS21" s="16"/>
      <c r="GVA21" s="16"/>
      <c r="GVI21" s="16"/>
      <c r="GVQ21" s="16"/>
      <c r="GVY21" s="16"/>
      <c r="GWG21" s="16"/>
      <c r="GWO21" s="16"/>
      <c r="GWW21" s="16"/>
      <c r="GXE21" s="16"/>
      <c r="GXM21" s="16"/>
      <c r="GXU21" s="16"/>
      <c r="GYC21" s="16"/>
      <c r="GYK21" s="16"/>
      <c r="GYS21" s="16"/>
      <c r="GZA21" s="16"/>
      <c r="GZI21" s="16"/>
      <c r="GZQ21" s="16"/>
      <c r="GZY21" s="16"/>
      <c r="HAG21" s="16"/>
      <c r="HAO21" s="16"/>
      <c r="HAW21" s="16"/>
      <c r="HBE21" s="16"/>
      <c r="HBM21" s="16"/>
      <c r="HBU21" s="16"/>
      <c r="HCC21" s="16"/>
      <c r="HCK21" s="16"/>
      <c r="HCS21" s="16"/>
      <c r="HDA21" s="16"/>
      <c r="HDI21" s="16"/>
      <c r="HDQ21" s="16"/>
      <c r="HDY21" s="16"/>
      <c r="HEG21" s="16"/>
      <c r="HEO21" s="16"/>
      <c r="HEW21" s="16"/>
      <c r="HFE21" s="16"/>
      <c r="HFM21" s="16"/>
      <c r="HFU21" s="16"/>
      <c r="HGC21" s="16"/>
      <c r="HGK21" s="16"/>
      <c r="HGS21" s="16"/>
      <c r="HHA21" s="16"/>
      <c r="HHI21" s="16"/>
      <c r="HHQ21" s="16"/>
      <c r="HHY21" s="16"/>
      <c r="HIG21" s="16"/>
      <c r="HIO21" s="16"/>
      <c r="HIW21" s="16"/>
      <c r="HJE21" s="16"/>
      <c r="HJM21" s="16"/>
      <c r="HJU21" s="16"/>
      <c r="HKC21" s="16"/>
      <c r="HKK21" s="16"/>
      <c r="HKS21" s="16"/>
      <c r="HLA21" s="16"/>
      <c r="HLI21" s="16"/>
      <c r="HLQ21" s="16"/>
      <c r="HLY21" s="16"/>
      <c r="HMG21" s="16"/>
      <c r="HMO21" s="16"/>
      <c r="HMW21" s="16"/>
      <c r="HNE21" s="16"/>
      <c r="HNM21" s="16"/>
      <c r="HNU21" s="16"/>
      <c r="HOC21" s="16"/>
      <c r="HOK21" s="16"/>
      <c r="HOS21" s="16"/>
      <c r="HPA21" s="16"/>
      <c r="HPI21" s="16"/>
      <c r="HPQ21" s="16"/>
      <c r="HPY21" s="16"/>
      <c r="HQG21" s="16"/>
      <c r="HQO21" s="16"/>
      <c r="HQW21" s="16"/>
      <c r="HRE21" s="16"/>
      <c r="HRM21" s="16"/>
      <c r="HRU21" s="16"/>
      <c r="HSC21" s="16"/>
      <c r="HSK21" s="16"/>
      <c r="HSS21" s="16"/>
      <c r="HTA21" s="16"/>
      <c r="HTI21" s="16"/>
      <c r="HTQ21" s="16"/>
      <c r="HTY21" s="16"/>
      <c r="HUG21" s="16"/>
      <c r="HUO21" s="16"/>
      <c r="HUW21" s="16"/>
      <c r="HVE21" s="16"/>
      <c r="HVM21" s="16"/>
      <c r="HVU21" s="16"/>
      <c r="HWC21" s="16"/>
      <c r="HWK21" s="16"/>
      <c r="HWS21" s="16"/>
      <c r="HXA21" s="16"/>
      <c r="HXI21" s="16"/>
      <c r="HXQ21" s="16"/>
      <c r="HXY21" s="16"/>
      <c r="HYG21" s="16"/>
      <c r="HYO21" s="16"/>
      <c r="HYW21" s="16"/>
      <c r="HZE21" s="16"/>
      <c r="HZM21" s="16"/>
      <c r="HZU21" s="16"/>
      <c r="IAC21" s="16"/>
      <c r="IAK21" s="16"/>
      <c r="IAS21" s="16"/>
      <c r="IBA21" s="16"/>
      <c r="IBI21" s="16"/>
      <c r="IBQ21" s="16"/>
      <c r="IBY21" s="16"/>
      <c r="ICG21" s="16"/>
      <c r="ICO21" s="16"/>
      <c r="ICW21" s="16"/>
      <c r="IDE21" s="16"/>
      <c r="IDM21" s="16"/>
      <c r="IDU21" s="16"/>
      <c r="IEC21" s="16"/>
      <c r="IEK21" s="16"/>
      <c r="IES21" s="16"/>
      <c r="IFA21" s="16"/>
      <c r="IFI21" s="16"/>
      <c r="IFQ21" s="16"/>
      <c r="IFY21" s="16"/>
      <c r="IGG21" s="16"/>
      <c r="IGO21" s="16"/>
      <c r="IGW21" s="16"/>
      <c r="IHE21" s="16"/>
      <c r="IHM21" s="16"/>
      <c r="IHU21" s="16"/>
      <c r="IIC21" s="16"/>
      <c r="IIK21" s="16"/>
      <c r="IIS21" s="16"/>
      <c r="IJA21" s="16"/>
      <c r="IJI21" s="16"/>
      <c r="IJQ21" s="16"/>
      <c r="IJY21" s="16"/>
      <c r="IKG21" s="16"/>
      <c r="IKO21" s="16"/>
      <c r="IKW21" s="16"/>
      <c r="ILE21" s="16"/>
      <c r="ILM21" s="16"/>
      <c r="ILU21" s="16"/>
      <c r="IMC21" s="16"/>
      <c r="IMK21" s="16"/>
      <c r="IMS21" s="16"/>
      <c r="INA21" s="16"/>
      <c r="INI21" s="16"/>
      <c r="INQ21" s="16"/>
      <c r="INY21" s="16"/>
      <c r="IOG21" s="16"/>
      <c r="IOO21" s="16"/>
      <c r="IOW21" s="16"/>
      <c r="IPE21" s="16"/>
      <c r="IPM21" s="16"/>
      <c r="IPU21" s="16"/>
      <c r="IQC21" s="16"/>
      <c r="IQK21" s="16"/>
      <c r="IQS21" s="16"/>
      <c r="IRA21" s="16"/>
      <c r="IRI21" s="16"/>
      <c r="IRQ21" s="16"/>
      <c r="IRY21" s="16"/>
      <c r="ISG21" s="16"/>
      <c r="ISO21" s="16"/>
      <c r="ISW21" s="16"/>
      <c r="ITE21" s="16"/>
      <c r="ITM21" s="16"/>
      <c r="ITU21" s="16"/>
      <c r="IUC21" s="16"/>
      <c r="IUK21" s="16"/>
      <c r="IUS21" s="16"/>
      <c r="IVA21" s="16"/>
      <c r="IVI21" s="16"/>
      <c r="IVQ21" s="16"/>
      <c r="IVY21" s="16"/>
      <c r="IWG21" s="16"/>
      <c r="IWO21" s="16"/>
      <c r="IWW21" s="16"/>
      <c r="IXE21" s="16"/>
      <c r="IXM21" s="16"/>
      <c r="IXU21" s="16"/>
      <c r="IYC21" s="16"/>
      <c r="IYK21" s="16"/>
      <c r="IYS21" s="16"/>
      <c r="IZA21" s="16"/>
      <c r="IZI21" s="16"/>
      <c r="IZQ21" s="16"/>
      <c r="IZY21" s="16"/>
      <c r="JAG21" s="16"/>
      <c r="JAO21" s="16"/>
      <c r="JAW21" s="16"/>
      <c r="JBE21" s="16"/>
      <c r="JBM21" s="16"/>
      <c r="JBU21" s="16"/>
      <c r="JCC21" s="16"/>
      <c r="JCK21" s="16"/>
      <c r="JCS21" s="16"/>
      <c r="JDA21" s="16"/>
      <c r="JDI21" s="16"/>
      <c r="JDQ21" s="16"/>
      <c r="JDY21" s="16"/>
      <c r="JEG21" s="16"/>
      <c r="JEO21" s="16"/>
      <c r="JEW21" s="16"/>
      <c r="JFE21" s="16"/>
      <c r="JFM21" s="16"/>
      <c r="JFU21" s="16"/>
      <c r="JGC21" s="16"/>
      <c r="JGK21" s="16"/>
      <c r="JGS21" s="16"/>
      <c r="JHA21" s="16"/>
      <c r="JHI21" s="16"/>
      <c r="JHQ21" s="16"/>
      <c r="JHY21" s="16"/>
      <c r="JIG21" s="16"/>
      <c r="JIO21" s="16"/>
      <c r="JIW21" s="16"/>
      <c r="JJE21" s="16"/>
      <c r="JJM21" s="16"/>
      <c r="JJU21" s="16"/>
      <c r="JKC21" s="16"/>
      <c r="JKK21" s="16"/>
      <c r="JKS21" s="16"/>
      <c r="JLA21" s="16"/>
      <c r="JLI21" s="16"/>
      <c r="JLQ21" s="16"/>
      <c r="JLY21" s="16"/>
      <c r="JMG21" s="16"/>
      <c r="JMO21" s="16"/>
      <c r="JMW21" s="16"/>
      <c r="JNE21" s="16"/>
      <c r="JNM21" s="16"/>
      <c r="JNU21" s="16"/>
      <c r="JOC21" s="16"/>
      <c r="JOK21" s="16"/>
      <c r="JOS21" s="16"/>
      <c r="JPA21" s="16"/>
      <c r="JPI21" s="16"/>
      <c r="JPQ21" s="16"/>
      <c r="JPY21" s="16"/>
      <c r="JQG21" s="16"/>
      <c r="JQO21" s="16"/>
      <c r="JQW21" s="16"/>
      <c r="JRE21" s="16"/>
      <c r="JRM21" s="16"/>
      <c r="JRU21" s="16"/>
      <c r="JSC21" s="16"/>
      <c r="JSK21" s="16"/>
      <c r="JSS21" s="16"/>
      <c r="JTA21" s="16"/>
      <c r="JTI21" s="16"/>
      <c r="JTQ21" s="16"/>
      <c r="JTY21" s="16"/>
      <c r="JUG21" s="16"/>
      <c r="JUO21" s="16"/>
      <c r="JUW21" s="16"/>
      <c r="JVE21" s="16"/>
      <c r="JVM21" s="16"/>
      <c r="JVU21" s="16"/>
      <c r="JWC21" s="16"/>
      <c r="JWK21" s="16"/>
      <c r="JWS21" s="16"/>
      <c r="JXA21" s="16"/>
      <c r="JXI21" s="16"/>
      <c r="JXQ21" s="16"/>
      <c r="JXY21" s="16"/>
      <c r="JYG21" s="16"/>
      <c r="JYO21" s="16"/>
      <c r="JYW21" s="16"/>
      <c r="JZE21" s="16"/>
      <c r="JZM21" s="16"/>
      <c r="JZU21" s="16"/>
      <c r="KAC21" s="16"/>
      <c r="KAK21" s="16"/>
      <c r="KAS21" s="16"/>
      <c r="KBA21" s="16"/>
      <c r="KBI21" s="16"/>
      <c r="KBQ21" s="16"/>
      <c r="KBY21" s="16"/>
      <c r="KCG21" s="16"/>
      <c r="KCO21" s="16"/>
      <c r="KCW21" s="16"/>
      <c r="KDE21" s="16"/>
      <c r="KDM21" s="16"/>
      <c r="KDU21" s="16"/>
      <c r="KEC21" s="16"/>
      <c r="KEK21" s="16"/>
      <c r="KES21" s="16"/>
      <c r="KFA21" s="16"/>
      <c r="KFI21" s="16"/>
      <c r="KFQ21" s="16"/>
      <c r="KFY21" s="16"/>
      <c r="KGG21" s="16"/>
      <c r="KGO21" s="16"/>
      <c r="KGW21" s="16"/>
      <c r="KHE21" s="16"/>
      <c r="KHM21" s="16"/>
      <c r="KHU21" s="16"/>
      <c r="KIC21" s="16"/>
      <c r="KIK21" s="16"/>
      <c r="KIS21" s="16"/>
      <c r="KJA21" s="16"/>
      <c r="KJI21" s="16"/>
      <c r="KJQ21" s="16"/>
      <c r="KJY21" s="16"/>
      <c r="KKG21" s="16"/>
      <c r="KKO21" s="16"/>
      <c r="KKW21" s="16"/>
      <c r="KLE21" s="16"/>
      <c r="KLM21" s="16"/>
      <c r="KLU21" s="16"/>
      <c r="KMC21" s="16"/>
      <c r="KMK21" s="16"/>
      <c r="KMS21" s="16"/>
      <c r="KNA21" s="16"/>
      <c r="KNI21" s="16"/>
      <c r="KNQ21" s="16"/>
      <c r="KNY21" s="16"/>
      <c r="KOG21" s="16"/>
      <c r="KOO21" s="16"/>
      <c r="KOW21" s="16"/>
      <c r="KPE21" s="16"/>
      <c r="KPM21" s="16"/>
      <c r="KPU21" s="16"/>
      <c r="KQC21" s="16"/>
      <c r="KQK21" s="16"/>
      <c r="KQS21" s="16"/>
      <c r="KRA21" s="16"/>
      <c r="KRI21" s="16"/>
      <c r="KRQ21" s="16"/>
      <c r="KRY21" s="16"/>
      <c r="KSG21" s="16"/>
      <c r="KSO21" s="16"/>
      <c r="KSW21" s="16"/>
      <c r="KTE21" s="16"/>
      <c r="KTM21" s="16"/>
      <c r="KTU21" s="16"/>
      <c r="KUC21" s="16"/>
      <c r="KUK21" s="16"/>
      <c r="KUS21" s="16"/>
      <c r="KVA21" s="16"/>
      <c r="KVI21" s="16"/>
      <c r="KVQ21" s="16"/>
      <c r="KVY21" s="16"/>
      <c r="KWG21" s="16"/>
      <c r="KWO21" s="16"/>
      <c r="KWW21" s="16"/>
      <c r="KXE21" s="16"/>
      <c r="KXM21" s="16"/>
      <c r="KXU21" s="16"/>
      <c r="KYC21" s="16"/>
      <c r="KYK21" s="16"/>
      <c r="KYS21" s="16"/>
      <c r="KZA21" s="16"/>
      <c r="KZI21" s="16"/>
      <c r="KZQ21" s="16"/>
      <c r="KZY21" s="16"/>
      <c r="LAG21" s="16"/>
      <c r="LAO21" s="16"/>
      <c r="LAW21" s="16"/>
      <c r="LBE21" s="16"/>
      <c r="LBM21" s="16"/>
      <c r="LBU21" s="16"/>
      <c r="LCC21" s="16"/>
      <c r="LCK21" s="16"/>
      <c r="LCS21" s="16"/>
      <c r="LDA21" s="16"/>
      <c r="LDI21" s="16"/>
      <c r="LDQ21" s="16"/>
      <c r="LDY21" s="16"/>
      <c r="LEG21" s="16"/>
      <c r="LEO21" s="16"/>
      <c r="LEW21" s="16"/>
      <c r="LFE21" s="16"/>
      <c r="LFM21" s="16"/>
      <c r="LFU21" s="16"/>
      <c r="LGC21" s="16"/>
      <c r="LGK21" s="16"/>
      <c r="LGS21" s="16"/>
      <c r="LHA21" s="16"/>
      <c r="LHI21" s="16"/>
      <c r="LHQ21" s="16"/>
      <c r="LHY21" s="16"/>
      <c r="LIG21" s="16"/>
      <c r="LIO21" s="16"/>
      <c r="LIW21" s="16"/>
      <c r="LJE21" s="16"/>
      <c r="LJM21" s="16"/>
      <c r="LJU21" s="16"/>
      <c r="LKC21" s="16"/>
      <c r="LKK21" s="16"/>
      <c r="LKS21" s="16"/>
      <c r="LLA21" s="16"/>
      <c r="LLI21" s="16"/>
      <c r="LLQ21" s="16"/>
      <c r="LLY21" s="16"/>
      <c r="LMG21" s="16"/>
      <c r="LMO21" s="16"/>
      <c r="LMW21" s="16"/>
      <c r="LNE21" s="16"/>
      <c r="LNM21" s="16"/>
      <c r="LNU21" s="16"/>
      <c r="LOC21" s="16"/>
      <c r="LOK21" s="16"/>
      <c r="LOS21" s="16"/>
      <c r="LPA21" s="16"/>
      <c r="LPI21" s="16"/>
      <c r="LPQ21" s="16"/>
      <c r="LPY21" s="16"/>
      <c r="LQG21" s="16"/>
      <c r="LQO21" s="16"/>
      <c r="LQW21" s="16"/>
      <c r="LRE21" s="16"/>
      <c r="LRM21" s="16"/>
      <c r="LRU21" s="16"/>
      <c r="LSC21" s="16"/>
      <c r="LSK21" s="16"/>
      <c r="LSS21" s="16"/>
      <c r="LTA21" s="16"/>
      <c r="LTI21" s="16"/>
      <c r="LTQ21" s="16"/>
      <c r="LTY21" s="16"/>
      <c r="LUG21" s="16"/>
      <c r="LUO21" s="16"/>
      <c r="LUW21" s="16"/>
      <c r="LVE21" s="16"/>
      <c r="LVM21" s="16"/>
      <c r="LVU21" s="16"/>
      <c r="LWC21" s="16"/>
      <c r="LWK21" s="16"/>
      <c r="LWS21" s="16"/>
      <c r="LXA21" s="16"/>
      <c r="LXI21" s="16"/>
      <c r="LXQ21" s="16"/>
      <c r="LXY21" s="16"/>
      <c r="LYG21" s="16"/>
      <c r="LYO21" s="16"/>
      <c r="LYW21" s="16"/>
      <c r="LZE21" s="16"/>
      <c r="LZM21" s="16"/>
      <c r="LZU21" s="16"/>
      <c r="MAC21" s="16"/>
      <c r="MAK21" s="16"/>
      <c r="MAS21" s="16"/>
      <c r="MBA21" s="16"/>
      <c r="MBI21" s="16"/>
      <c r="MBQ21" s="16"/>
      <c r="MBY21" s="16"/>
      <c r="MCG21" s="16"/>
      <c r="MCO21" s="16"/>
      <c r="MCW21" s="16"/>
      <c r="MDE21" s="16"/>
      <c r="MDM21" s="16"/>
      <c r="MDU21" s="16"/>
      <c r="MEC21" s="16"/>
      <c r="MEK21" s="16"/>
      <c r="MES21" s="16"/>
      <c r="MFA21" s="16"/>
      <c r="MFI21" s="16"/>
      <c r="MFQ21" s="16"/>
      <c r="MFY21" s="16"/>
      <c r="MGG21" s="16"/>
      <c r="MGO21" s="16"/>
      <c r="MGW21" s="16"/>
      <c r="MHE21" s="16"/>
      <c r="MHM21" s="16"/>
      <c r="MHU21" s="16"/>
      <c r="MIC21" s="16"/>
      <c r="MIK21" s="16"/>
      <c r="MIS21" s="16"/>
      <c r="MJA21" s="16"/>
      <c r="MJI21" s="16"/>
      <c r="MJQ21" s="16"/>
      <c r="MJY21" s="16"/>
      <c r="MKG21" s="16"/>
      <c r="MKO21" s="16"/>
      <c r="MKW21" s="16"/>
      <c r="MLE21" s="16"/>
      <c r="MLM21" s="16"/>
      <c r="MLU21" s="16"/>
      <c r="MMC21" s="16"/>
      <c r="MMK21" s="16"/>
      <c r="MMS21" s="16"/>
      <c r="MNA21" s="16"/>
      <c r="MNI21" s="16"/>
      <c r="MNQ21" s="16"/>
      <c r="MNY21" s="16"/>
      <c r="MOG21" s="16"/>
      <c r="MOO21" s="16"/>
      <c r="MOW21" s="16"/>
      <c r="MPE21" s="16"/>
      <c r="MPM21" s="16"/>
      <c r="MPU21" s="16"/>
      <c r="MQC21" s="16"/>
      <c r="MQK21" s="16"/>
      <c r="MQS21" s="16"/>
      <c r="MRA21" s="16"/>
      <c r="MRI21" s="16"/>
      <c r="MRQ21" s="16"/>
      <c r="MRY21" s="16"/>
      <c r="MSG21" s="16"/>
      <c r="MSO21" s="16"/>
      <c r="MSW21" s="16"/>
      <c r="MTE21" s="16"/>
      <c r="MTM21" s="16"/>
      <c r="MTU21" s="16"/>
      <c r="MUC21" s="16"/>
      <c r="MUK21" s="16"/>
      <c r="MUS21" s="16"/>
      <c r="MVA21" s="16"/>
      <c r="MVI21" s="16"/>
      <c r="MVQ21" s="16"/>
      <c r="MVY21" s="16"/>
      <c r="MWG21" s="16"/>
      <c r="MWO21" s="16"/>
      <c r="MWW21" s="16"/>
      <c r="MXE21" s="16"/>
      <c r="MXM21" s="16"/>
      <c r="MXU21" s="16"/>
      <c r="MYC21" s="16"/>
      <c r="MYK21" s="16"/>
      <c r="MYS21" s="16"/>
      <c r="MZA21" s="16"/>
      <c r="MZI21" s="16"/>
      <c r="MZQ21" s="16"/>
      <c r="MZY21" s="16"/>
      <c r="NAG21" s="16"/>
      <c r="NAO21" s="16"/>
      <c r="NAW21" s="16"/>
      <c r="NBE21" s="16"/>
      <c r="NBM21" s="16"/>
      <c r="NBU21" s="16"/>
      <c r="NCC21" s="16"/>
      <c r="NCK21" s="16"/>
      <c r="NCS21" s="16"/>
      <c r="NDA21" s="16"/>
      <c r="NDI21" s="16"/>
      <c r="NDQ21" s="16"/>
      <c r="NDY21" s="16"/>
      <c r="NEG21" s="16"/>
      <c r="NEO21" s="16"/>
      <c r="NEW21" s="16"/>
      <c r="NFE21" s="16"/>
      <c r="NFM21" s="16"/>
      <c r="NFU21" s="16"/>
      <c r="NGC21" s="16"/>
      <c r="NGK21" s="16"/>
      <c r="NGS21" s="16"/>
      <c r="NHA21" s="16"/>
      <c r="NHI21" s="16"/>
      <c r="NHQ21" s="16"/>
      <c r="NHY21" s="16"/>
      <c r="NIG21" s="16"/>
      <c r="NIO21" s="16"/>
      <c r="NIW21" s="16"/>
      <c r="NJE21" s="16"/>
      <c r="NJM21" s="16"/>
      <c r="NJU21" s="16"/>
      <c r="NKC21" s="16"/>
      <c r="NKK21" s="16"/>
      <c r="NKS21" s="16"/>
      <c r="NLA21" s="16"/>
      <c r="NLI21" s="16"/>
      <c r="NLQ21" s="16"/>
      <c r="NLY21" s="16"/>
      <c r="NMG21" s="16"/>
      <c r="NMO21" s="16"/>
      <c r="NMW21" s="16"/>
      <c r="NNE21" s="16"/>
      <c r="NNM21" s="16"/>
      <c r="NNU21" s="16"/>
      <c r="NOC21" s="16"/>
      <c r="NOK21" s="16"/>
      <c r="NOS21" s="16"/>
      <c r="NPA21" s="16"/>
      <c r="NPI21" s="16"/>
      <c r="NPQ21" s="16"/>
      <c r="NPY21" s="16"/>
      <c r="NQG21" s="16"/>
      <c r="NQO21" s="16"/>
      <c r="NQW21" s="16"/>
      <c r="NRE21" s="16"/>
      <c r="NRM21" s="16"/>
      <c r="NRU21" s="16"/>
      <c r="NSC21" s="16"/>
      <c r="NSK21" s="16"/>
      <c r="NSS21" s="16"/>
      <c r="NTA21" s="16"/>
      <c r="NTI21" s="16"/>
      <c r="NTQ21" s="16"/>
      <c r="NTY21" s="16"/>
      <c r="NUG21" s="16"/>
      <c r="NUO21" s="16"/>
      <c r="NUW21" s="16"/>
      <c r="NVE21" s="16"/>
      <c r="NVM21" s="16"/>
      <c r="NVU21" s="16"/>
      <c r="NWC21" s="16"/>
      <c r="NWK21" s="16"/>
      <c r="NWS21" s="16"/>
      <c r="NXA21" s="16"/>
      <c r="NXI21" s="16"/>
      <c r="NXQ21" s="16"/>
      <c r="NXY21" s="16"/>
      <c r="NYG21" s="16"/>
      <c r="NYO21" s="16"/>
      <c r="NYW21" s="16"/>
      <c r="NZE21" s="16"/>
      <c r="NZM21" s="16"/>
      <c r="NZU21" s="16"/>
      <c r="OAC21" s="16"/>
      <c r="OAK21" s="16"/>
      <c r="OAS21" s="16"/>
      <c r="OBA21" s="16"/>
      <c r="OBI21" s="16"/>
      <c r="OBQ21" s="16"/>
      <c r="OBY21" s="16"/>
      <c r="OCG21" s="16"/>
      <c r="OCO21" s="16"/>
      <c r="OCW21" s="16"/>
      <c r="ODE21" s="16"/>
      <c r="ODM21" s="16"/>
      <c r="ODU21" s="16"/>
      <c r="OEC21" s="16"/>
      <c r="OEK21" s="16"/>
      <c r="OES21" s="16"/>
      <c r="OFA21" s="16"/>
      <c r="OFI21" s="16"/>
      <c r="OFQ21" s="16"/>
      <c r="OFY21" s="16"/>
      <c r="OGG21" s="16"/>
      <c r="OGO21" s="16"/>
      <c r="OGW21" s="16"/>
      <c r="OHE21" s="16"/>
      <c r="OHM21" s="16"/>
      <c r="OHU21" s="16"/>
      <c r="OIC21" s="16"/>
      <c r="OIK21" s="16"/>
      <c r="OIS21" s="16"/>
      <c r="OJA21" s="16"/>
      <c r="OJI21" s="16"/>
      <c r="OJQ21" s="16"/>
      <c r="OJY21" s="16"/>
      <c r="OKG21" s="16"/>
      <c r="OKO21" s="16"/>
      <c r="OKW21" s="16"/>
      <c r="OLE21" s="16"/>
      <c r="OLM21" s="16"/>
      <c r="OLU21" s="16"/>
      <c r="OMC21" s="16"/>
      <c r="OMK21" s="16"/>
      <c r="OMS21" s="16"/>
      <c r="ONA21" s="16"/>
      <c r="ONI21" s="16"/>
      <c r="ONQ21" s="16"/>
      <c r="ONY21" s="16"/>
      <c r="OOG21" s="16"/>
      <c r="OOO21" s="16"/>
      <c r="OOW21" s="16"/>
      <c r="OPE21" s="16"/>
      <c r="OPM21" s="16"/>
      <c r="OPU21" s="16"/>
      <c r="OQC21" s="16"/>
      <c r="OQK21" s="16"/>
      <c r="OQS21" s="16"/>
      <c r="ORA21" s="16"/>
      <c r="ORI21" s="16"/>
      <c r="ORQ21" s="16"/>
      <c r="ORY21" s="16"/>
      <c r="OSG21" s="16"/>
      <c r="OSO21" s="16"/>
      <c r="OSW21" s="16"/>
      <c r="OTE21" s="16"/>
      <c r="OTM21" s="16"/>
      <c r="OTU21" s="16"/>
      <c r="OUC21" s="16"/>
      <c r="OUK21" s="16"/>
      <c r="OUS21" s="16"/>
      <c r="OVA21" s="16"/>
      <c r="OVI21" s="16"/>
      <c r="OVQ21" s="16"/>
      <c r="OVY21" s="16"/>
      <c r="OWG21" s="16"/>
      <c r="OWO21" s="16"/>
      <c r="OWW21" s="16"/>
      <c r="OXE21" s="16"/>
      <c r="OXM21" s="16"/>
      <c r="OXU21" s="16"/>
      <c r="OYC21" s="16"/>
      <c r="OYK21" s="16"/>
      <c r="OYS21" s="16"/>
      <c r="OZA21" s="16"/>
      <c r="OZI21" s="16"/>
      <c r="OZQ21" s="16"/>
      <c r="OZY21" s="16"/>
      <c r="PAG21" s="16"/>
      <c r="PAO21" s="16"/>
      <c r="PAW21" s="16"/>
      <c r="PBE21" s="16"/>
      <c r="PBM21" s="16"/>
      <c r="PBU21" s="16"/>
      <c r="PCC21" s="16"/>
      <c r="PCK21" s="16"/>
      <c r="PCS21" s="16"/>
      <c r="PDA21" s="16"/>
      <c r="PDI21" s="16"/>
      <c r="PDQ21" s="16"/>
      <c r="PDY21" s="16"/>
      <c r="PEG21" s="16"/>
      <c r="PEO21" s="16"/>
      <c r="PEW21" s="16"/>
      <c r="PFE21" s="16"/>
      <c r="PFM21" s="16"/>
      <c r="PFU21" s="16"/>
      <c r="PGC21" s="16"/>
      <c r="PGK21" s="16"/>
      <c r="PGS21" s="16"/>
      <c r="PHA21" s="16"/>
      <c r="PHI21" s="16"/>
      <c r="PHQ21" s="16"/>
      <c r="PHY21" s="16"/>
      <c r="PIG21" s="16"/>
      <c r="PIO21" s="16"/>
      <c r="PIW21" s="16"/>
      <c r="PJE21" s="16"/>
      <c r="PJM21" s="16"/>
      <c r="PJU21" s="16"/>
      <c r="PKC21" s="16"/>
      <c r="PKK21" s="16"/>
      <c r="PKS21" s="16"/>
      <c r="PLA21" s="16"/>
      <c r="PLI21" s="16"/>
      <c r="PLQ21" s="16"/>
      <c r="PLY21" s="16"/>
      <c r="PMG21" s="16"/>
      <c r="PMO21" s="16"/>
      <c r="PMW21" s="16"/>
      <c r="PNE21" s="16"/>
      <c r="PNM21" s="16"/>
      <c r="PNU21" s="16"/>
      <c r="POC21" s="16"/>
      <c r="POK21" s="16"/>
      <c r="POS21" s="16"/>
      <c r="PPA21" s="16"/>
      <c r="PPI21" s="16"/>
      <c r="PPQ21" s="16"/>
      <c r="PPY21" s="16"/>
      <c r="PQG21" s="16"/>
      <c r="PQO21" s="16"/>
      <c r="PQW21" s="16"/>
      <c r="PRE21" s="16"/>
      <c r="PRM21" s="16"/>
      <c r="PRU21" s="16"/>
      <c r="PSC21" s="16"/>
      <c r="PSK21" s="16"/>
      <c r="PSS21" s="16"/>
      <c r="PTA21" s="16"/>
      <c r="PTI21" s="16"/>
      <c r="PTQ21" s="16"/>
      <c r="PTY21" s="16"/>
      <c r="PUG21" s="16"/>
      <c r="PUO21" s="16"/>
      <c r="PUW21" s="16"/>
      <c r="PVE21" s="16"/>
      <c r="PVM21" s="16"/>
      <c r="PVU21" s="16"/>
      <c r="PWC21" s="16"/>
      <c r="PWK21" s="16"/>
      <c r="PWS21" s="16"/>
      <c r="PXA21" s="16"/>
      <c r="PXI21" s="16"/>
      <c r="PXQ21" s="16"/>
      <c r="PXY21" s="16"/>
      <c r="PYG21" s="16"/>
      <c r="PYO21" s="16"/>
      <c r="PYW21" s="16"/>
      <c r="PZE21" s="16"/>
      <c r="PZM21" s="16"/>
      <c r="PZU21" s="16"/>
      <c r="QAC21" s="16"/>
      <c r="QAK21" s="16"/>
      <c r="QAS21" s="16"/>
      <c r="QBA21" s="16"/>
      <c r="QBI21" s="16"/>
      <c r="QBQ21" s="16"/>
      <c r="QBY21" s="16"/>
      <c r="QCG21" s="16"/>
      <c r="QCO21" s="16"/>
      <c r="QCW21" s="16"/>
      <c r="QDE21" s="16"/>
      <c r="QDM21" s="16"/>
      <c r="QDU21" s="16"/>
      <c r="QEC21" s="16"/>
      <c r="QEK21" s="16"/>
      <c r="QES21" s="16"/>
      <c r="QFA21" s="16"/>
      <c r="QFI21" s="16"/>
      <c r="QFQ21" s="16"/>
      <c r="QFY21" s="16"/>
      <c r="QGG21" s="16"/>
      <c r="QGO21" s="16"/>
      <c r="QGW21" s="16"/>
      <c r="QHE21" s="16"/>
      <c r="QHM21" s="16"/>
      <c r="QHU21" s="16"/>
      <c r="QIC21" s="16"/>
      <c r="QIK21" s="16"/>
      <c r="QIS21" s="16"/>
      <c r="QJA21" s="16"/>
      <c r="QJI21" s="16"/>
      <c r="QJQ21" s="16"/>
      <c r="QJY21" s="16"/>
      <c r="QKG21" s="16"/>
      <c r="QKO21" s="16"/>
      <c r="QKW21" s="16"/>
      <c r="QLE21" s="16"/>
      <c r="QLM21" s="16"/>
      <c r="QLU21" s="16"/>
      <c r="QMC21" s="16"/>
      <c r="QMK21" s="16"/>
      <c r="QMS21" s="16"/>
      <c r="QNA21" s="16"/>
      <c r="QNI21" s="16"/>
      <c r="QNQ21" s="16"/>
      <c r="QNY21" s="16"/>
      <c r="QOG21" s="16"/>
      <c r="QOO21" s="16"/>
      <c r="QOW21" s="16"/>
      <c r="QPE21" s="16"/>
      <c r="QPM21" s="16"/>
      <c r="QPU21" s="16"/>
      <c r="QQC21" s="16"/>
      <c r="QQK21" s="16"/>
      <c r="QQS21" s="16"/>
      <c r="QRA21" s="16"/>
      <c r="QRI21" s="16"/>
      <c r="QRQ21" s="16"/>
      <c r="QRY21" s="16"/>
      <c r="QSG21" s="16"/>
      <c r="QSO21" s="16"/>
      <c r="QSW21" s="16"/>
      <c r="QTE21" s="16"/>
      <c r="QTM21" s="16"/>
      <c r="QTU21" s="16"/>
      <c r="QUC21" s="16"/>
      <c r="QUK21" s="16"/>
      <c r="QUS21" s="16"/>
      <c r="QVA21" s="16"/>
      <c r="QVI21" s="16"/>
      <c r="QVQ21" s="16"/>
      <c r="QVY21" s="16"/>
      <c r="QWG21" s="16"/>
      <c r="QWO21" s="16"/>
      <c r="QWW21" s="16"/>
      <c r="QXE21" s="16"/>
      <c r="QXM21" s="16"/>
      <c r="QXU21" s="16"/>
      <c r="QYC21" s="16"/>
      <c r="QYK21" s="16"/>
      <c r="QYS21" s="16"/>
      <c r="QZA21" s="16"/>
      <c r="QZI21" s="16"/>
      <c r="QZQ21" s="16"/>
      <c r="QZY21" s="16"/>
      <c r="RAG21" s="16"/>
      <c r="RAO21" s="16"/>
      <c r="RAW21" s="16"/>
      <c r="RBE21" s="16"/>
      <c r="RBM21" s="16"/>
      <c r="RBU21" s="16"/>
      <c r="RCC21" s="16"/>
      <c r="RCK21" s="16"/>
      <c r="RCS21" s="16"/>
      <c r="RDA21" s="16"/>
      <c r="RDI21" s="16"/>
      <c r="RDQ21" s="16"/>
      <c r="RDY21" s="16"/>
      <c r="REG21" s="16"/>
      <c r="REO21" s="16"/>
      <c r="REW21" s="16"/>
      <c r="RFE21" s="16"/>
      <c r="RFM21" s="16"/>
      <c r="RFU21" s="16"/>
      <c r="RGC21" s="16"/>
      <c r="RGK21" s="16"/>
      <c r="RGS21" s="16"/>
      <c r="RHA21" s="16"/>
      <c r="RHI21" s="16"/>
      <c r="RHQ21" s="16"/>
      <c r="RHY21" s="16"/>
      <c r="RIG21" s="16"/>
      <c r="RIO21" s="16"/>
      <c r="RIW21" s="16"/>
      <c r="RJE21" s="16"/>
      <c r="RJM21" s="16"/>
      <c r="RJU21" s="16"/>
      <c r="RKC21" s="16"/>
      <c r="RKK21" s="16"/>
      <c r="RKS21" s="16"/>
      <c r="RLA21" s="16"/>
      <c r="RLI21" s="16"/>
      <c r="RLQ21" s="16"/>
      <c r="RLY21" s="16"/>
      <c r="RMG21" s="16"/>
      <c r="RMO21" s="16"/>
      <c r="RMW21" s="16"/>
      <c r="RNE21" s="16"/>
      <c r="RNM21" s="16"/>
      <c r="RNU21" s="16"/>
      <c r="ROC21" s="16"/>
      <c r="ROK21" s="16"/>
      <c r="ROS21" s="16"/>
      <c r="RPA21" s="16"/>
      <c r="RPI21" s="16"/>
      <c r="RPQ21" s="16"/>
      <c r="RPY21" s="16"/>
      <c r="RQG21" s="16"/>
      <c r="RQO21" s="16"/>
      <c r="RQW21" s="16"/>
      <c r="RRE21" s="16"/>
      <c r="RRM21" s="16"/>
      <c r="RRU21" s="16"/>
      <c r="RSC21" s="16"/>
      <c r="RSK21" s="16"/>
      <c r="RSS21" s="16"/>
      <c r="RTA21" s="16"/>
      <c r="RTI21" s="16"/>
      <c r="RTQ21" s="16"/>
      <c r="RTY21" s="16"/>
      <c r="RUG21" s="16"/>
      <c r="RUO21" s="16"/>
      <c r="RUW21" s="16"/>
      <c r="RVE21" s="16"/>
      <c r="RVM21" s="16"/>
      <c r="RVU21" s="16"/>
      <c r="RWC21" s="16"/>
      <c r="RWK21" s="16"/>
      <c r="RWS21" s="16"/>
      <c r="RXA21" s="16"/>
      <c r="RXI21" s="16"/>
      <c r="RXQ21" s="16"/>
      <c r="RXY21" s="16"/>
      <c r="RYG21" s="16"/>
      <c r="RYO21" s="16"/>
      <c r="RYW21" s="16"/>
      <c r="RZE21" s="16"/>
      <c r="RZM21" s="16"/>
      <c r="RZU21" s="16"/>
      <c r="SAC21" s="16"/>
      <c r="SAK21" s="16"/>
      <c r="SAS21" s="16"/>
      <c r="SBA21" s="16"/>
      <c r="SBI21" s="16"/>
      <c r="SBQ21" s="16"/>
      <c r="SBY21" s="16"/>
      <c r="SCG21" s="16"/>
      <c r="SCO21" s="16"/>
      <c r="SCW21" s="16"/>
      <c r="SDE21" s="16"/>
      <c r="SDM21" s="16"/>
      <c r="SDU21" s="16"/>
      <c r="SEC21" s="16"/>
      <c r="SEK21" s="16"/>
      <c r="SES21" s="16"/>
      <c r="SFA21" s="16"/>
      <c r="SFI21" s="16"/>
      <c r="SFQ21" s="16"/>
      <c r="SFY21" s="16"/>
      <c r="SGG21" s="16"/>
      <c r="SGO21" s="16"/>
      <c r="SGW21" s="16"/>
      <c r="SHE21" s="16"/>
      <c r="SHM21" s="16"/>
      <c r="SHU21" s="16"/>
      <c r="SIC21" s="16"/>
      <c r="SIK21" s="16"/>
      <c r="SIS21" s="16"/>
      <c r="SJA21" s="16"/>
      <c r="SJI21" s="16"/>
      <c r="SJQ21" s="16"/>
      <c r="SJY21" s="16"/>
      <c r="SKG21" s="16"/>
      <c r="SKO21" s="16"/>
      <c r="SKW21" s="16"/>
      <c r="SLE21" s="16"/>
      <c r="SLM21" s="16"/>
      <c r="SLU21" s="16"/>
      <c r="SMC21" s="16"/>
      <c r="SMK21" s="16"/>
      <c r="SMS21" s="16"/>
      <c r="SNA21" s="16"/>
      <c r="SNI21" s="16"/>
      <c r="SNQ21" s="16"/>
      <c r="SNY21" s="16"/>
      <c r="SOG21" s="16"/>
      <c r="SOO21" s="16"/>
      <c r="SOW21" s="16"/>
      <c r="SPE21" s="16"/>
      <c r="SPM21" s="16"/>
      <c r="SPU21" s="16"/>
      <c r="SQC21" s="16"/>
      <c r="SQK21" s="16"/>
      <c r="SQS21" s="16"/>
      <c r="SRA21" s="16"/>
      <c r="SRI21" s="16"/>
      <c r="SRQ21" s="16"/>
      <c r="SRY21" s="16"/>
      <c r="SSG21" s="16"/>
      <c r="SSO21" s="16"/>
      <c r="SSW21" s="16"/>
      <c r="STE21" s="16"/>
      <c r="STM21" s="16"/>
      <c r="STU21" s="16"/>
      <c r="SUC21" s="16"/>
      <c r="SUK21" s="16"/>
      <c r="SUS21" s="16"/>
      <c r="SVA21" s="16"/>
      <c r="SVI21" s="16"/>
      <c r="SVQ21" s="16"/>
      <c r="SVY21" s="16"/>
      <c r="SWG21" s="16"/>
      <c r="SWO21" s="16"/>
      <c r="SWW21" s="16"/>
      <c r="SXE21" s="16"/>
      <c r="SXM21" s="16"/>
      <c r="SXU21" s="16"/>
      <c r="SYC21" s="16"/>
      <c r="SYK21" s="16"/>
      <c r="SYS21" s="16"/>
      <c r="SZA21" s="16"/>
      <c r="SZI21" s="16"/>
      <c r="SZQ21" s="16"/>
      <c r="SZY21" s="16"/>
      <c r="TAG21" s="16"/>
      <c r="TAO21" s="16"/>
      <c r="TAW21" s="16"/>
      <c r="TBE21" s="16"/>
      <c r="TBM21" s="16"/>
      <c r="TBU21" s="16"/>
      <c r="TCC21" s="16"/>
      <c r="TCK21" s="16"/>
      <c r="TCS21" s="16"/>
      <c r="TDA21" s="16"/>
      <c r="TDI21" s="16"/>
      <c r="TDQ21" s="16"/>
      <c r="TDY21" s="16"/>
      <c r="TEG21" s="16"/>
      <c r="TEO21" s="16"/>
      <c r="TEW21" s="16"/>
      <c r="TFE21" s="16"/>
      <c r="TFM21" s="16"/>
      <c r="TFU21" s="16"/>
      <c r="TGC21" s="16"/>
      <c r="TGK21" s="16"/>
      <c r="TGS21" s="16"/>
      <c r="THA21" s="16"/>
      <c r="THI21" s="16"/>
      <c r="THQ21" s="16"/>
      <c r="THY21" s="16"/>
      <c r="TIG21" s="16"/>
      <c r="TIO21" s="16"/>
      <c r="TIW21" s="16"/>
      <c r="TJE21" s="16"/>
      <c r="TJM21" s="16"/>
      <c r="TJU21" s="16"/>
      <c r="TKC21" s="16"/>
      <c r="TKK21" s="16"/>
      <c r="TKS21" s="16"/>
      <c r="TLA21" s="16"/>
      <c r="TLI21" s="16"/>
      <c r="TLQ21" s="16"/>
      <c r="TLY21" s="16"/>
      <c r="TMG21" s="16"/>
      <c r="TMO21" s="16"/>
      <c r="TMW21" s="16"/>
      <c r="TNE21" s="16"/>
      <c r="TNM21" s="16"/>
      <c r="TNU21" s="16"/>
      <c r="TOC21" s="16"/>
      <c r="TOK21" s="16"/>
      <c r="TOS21" s="16"/>
      <c r="TPA21" s="16"/>
      <c r="TPI21" s="16"/>
      <c r="TPQ21" s="16"/>
      <c r="TPY21" s="16"/>
      <c r="TQG21" s="16"/>
      <c r="TQO21" s="16"/>
      <c r="TQW21" s="16"/>
      <c r="TRE21" s="16"/>
      <c r="TRM21" s="16"/>
      <c r="TRU21" s="16"/>
      <c r="TSC21" s="16"/>
      <c r="TSK21" s="16"/>
      <c r="TSS21" s="16"/>
      <c r="TTA21" s="16"/>
      <c r="TTI21" s="16"/>
      <c r="TTQ21" s="16"/>
      <c r="TTY21" s="16"/>
      <c r="TUG21" s="16"/>
      <c r="TUO21" s="16"/>
      <c r="TUW21" s="16"/>
      <c r="TVE21" s="16"/>
      <c r="TVM21" s="16"/>
      <c r="TVU21" s="16"/>
      <c r="TWC21" s="16"/>
      <c r="TWK21" s="16"/>
      <c r="TWS21" s="16"/>
      <c r="TXA21" s="16"/>
      <c r="TXI21" s="16"/>
      <c r="TXQ21" s="16"/>
      <c r="TXY21" s="16"/>
      <c r="TYG21" s="16"/>
      <c r="TYO21" s="16"/>
      <c r="TYW21" s="16"/>
      <c r="TZE21" s="16"/>
      <c r="TZM21" s="16"/>
      <c r="TZU21" s="16"/>
      <c r="UAC21" s="16"/>
      <c r="UAK21" s="16"/>
      <c r="UAS21" s="16"/>
      <c r="UBA21" s="16"/>
      <c r="UBI21" s="16"/>
      <c r="UBQ21" s="16"/>
      <c r="UBY21" s="16"/>
      <c r="UCG21" s="16"/>
      <c r="UCO21" s="16"/>
      <c r="UCW21" s="16"/>
      <c r="UDE21" s="16"/>
      <c r="UDM21" s="16"/>
      <c r="UDU21" s="16"/>
      <c r="UEC21" s="16"/>
      <c r="UEK21" s="16"/>
      <c r="UES21" s="16"/>
      <c r="UFA21" s="16"/>
      <c r="UFI21" s="16"/>
      <c r="UFQ21" s="16"/>
      <c r="UFY21" s="16"/>
      <c r="UGG21" s="16"/>
      <c r="UGO21" s="16"/>
      <c r="UGW21" s="16"/>
      <c r="UHE21" s="16"/>
      <c r="UHM21" s="16"/>
      <c r="UHU21" s="16"/>
      <c r="UIC21" s="16"/>
      <c r="UIK21" s="16"/>
      <c r="UIS21" s="16"/>
      <c r="UJA21" s="16"/>
      <c r="UJI21" s="16"/>
      <c r="UJQ21" s="16"/>
      <c r="UJY21" s="16"/>
      <c r="UKG21" s="16"/>
      <c r="UKO21" s="16"/>
      <c r="UKW21" s="16"/>
      <c r="ULE21" s="16"/>
      <c r="ULM21" s="16"/>
      <c r="ULU21" s="16"/>
      <c r="UMC21" s="16"/>
      <c r="UMK21" s="16"/>
      <c r="UMS21" s="16"/>
      <c r="UNA21" s="16"/>
      <c r="UNI21" s="16"/>
      <c r="UNQ21" s="16"/>
      <c r="UNY21" s="16"/>
      <c r="UOG21" s="16"/>
      <c r="UOO21" s="16"/>
      <c r="UOW21" s="16"/>
      <c r="UPE21" s="16"/>
      <c r="UPM21" s="16"/>
      <c r="UPU21" s="16"/>
      <c r="UQC21" s="16"/>
      <c r="UQK21" s="16"/>
      <c r="UQS21" s="16"/>
      <c r="URA21" s="16"/>
      <c r="URI21" s="16"/>
      <c r="URQ21" s="16"/>
      <c r="URY21" s="16"/>
      <c r="USG21" s="16"/>
      <c r="USO21" s="16"/>
      <c r="USW21" s="16"/>
      <c r="UTE21" s="16"/>
      <c r="UTM21" s="16"/>
      <c r="UTU21" s="16"/>
      <c r="UUC21" s="16"/>
      <c r="UUK21" s="16"/>
      <c r="UUS21" s="16"/>
      <c r="UVA21" s="16"/>
      <c r="UVI21" s="16"/>
      <c r="UVQ21" s="16"/>
      <c r="UVY21" s="16"/>
      <c r="UWG21" s="16"/>
      <c r="UWO21" s="16"/>
      <c r="UWW21" s="16"/>
      <c r="UXE21" s="16"/>
      <c r="UXM21" s="16"/>
      <c r="UXU21" s="16"/>
      <c r="UYC21" s="16"/>
      <c r="UYK21" s="16"/>
      <c r="UYS21" s="16"/>
      <c r="UZA21" s="16"/>
      <c r="UZI21" s="16"/>
      <c r="UZQ21" s="16"/>
      <c r="UZY21" s="16"/>
      <c r="VAG21" s="16"/>
      <c r="VAO21" s="16"/>
      <c r="VAW21" s="16"/>
      <c r="VBE21" s="16"/>
      <c r="VBM21" s="16"/>
      <c r="VBU21" s="16"/>
      <c r="VCC21" s="16"/>
      <c r="VCK21" s="16"/>
      <c r="VCS21" s="16"/>
      <c r="VDA21" s="16"/>
      <c r="VDI21" s="16"/>
      <c r="VDQ21" s="16"/>
      <c r="VDY21" s="16"/>
      <c r="VEG21" s="16"/>
      <c r="VEO21" s="16"/>
      <c r="VEW21" s="16"/>
      <c r="VFE21" s="16"/>
      <c r="VFM21" s="16"/>
      <c r="VFU21" s="16"/>
      <c r="VGC21" s="16"/>
      <c r="VGK21" s="16"/>
      <c r="VGS21" s="16"/>
      <c r="VHA21" s="16"/>
      <c r="VHI21" s="16"/>
      <c r="VHQ21" s="16"/>
      <c r="VHY21" s="16"/>
      <c r="VIG21" s="16"/>
      <c r="VIO21" s="16"/>
      <c r="VIW21" s="16"/>
      <c r="VJE21" s="16"/>
      <c r="VJM21" s="16"/>
      <c r="VJU21" s="16"/>
      <c r="VKC21" s="16"/>
      <c r="VKK21" s="16"/>
      <c r="VKS21" s="16"/>
      <c r="VLA21" s="16"/>
      <c r="VLI21" s="16"/>
      <c r="VLQ21" s="16"/>
      <c r="VLY21" s="16"/>
      <c r="VMG21" s="16"/>
      <c r="VMO21" s="16"/>
      <c r="VMW21" s="16"/>
      <c r="VNE21" s="16"/>
      <c r="VNM21" s="16"/>
      <c r="VNU21" s="16"/>
      <c r="VOC21" s="16"/>
      <c r="VOK21" s="16"/>
      <c r="VOS21" s="16"/>
      <c r="VPA21" s="16"/>
      <c r="VPI21" s="16"/>
      <c r="VPQ21" s="16"/>
      <c r="VPY21" s="16"/>
      <c r="VQG21" s="16"/>
      <c r="VQO21" s="16"/>
      <c r="VQW21" s="16"/>
      <c r="VRE21" s="16"/>
      <c r="VRM21" s="16"/>
      <c r="VRU21" s="16"/>
      <c r="VSC21" s="16"/>
      <c r="VSK21" s="16"/>
      <c r="VSS21" s="16"/>
      <c r="VTA21" s="16"/>
      <c r="VTI21" s="16"/>
      <c r="VTQ21" s="16"/>
      <c r="VTY21" s="16"/>
      <c r="VUG21" s="16"/>
      <c r="VUO21" s="16"/>
      <c r="VUW21" s="16"/>
      <c r="VVE21" s="16"/>
      <c r="VVM21" s="16"/>
      <c r="VVU21" s="16"/>
      <c r="VWC21" s="16"/>
      <c r="VWK21" s="16"/>
      <c r="VWS21" s="16"/>
      <c r="VXA21" s="16"/>
      <c r="VXI21" s="16"/>
      <c r="VXQ21" s="16"/>
      <c r="VXY21" s="16"/>
      <c r="VYG21" s="16"/>
      <c r="VYO21" s="16"/>
      <c r="VYW21" s="16"/>
      <c r="VZE21" s="16"/>
      <c r="VZM21" s="16"/>
      <c r="VZU21" s="16"/>
      <c r="WAC21" s="16"/>
      <c r="WAK21" s="16"/>
      <c r="WAS21" s="16"/>
      <c r="WBA21" s="16"/>
      <c r="WBI21" s="16"/>
      <c r="WBQ21" s="16"/>
      <c r="WBY21" s="16"/>
      <c r="WCG21" s="16"/>
      <c r="WCO21" s="16"/>
      <c r="WCW21" s="16"/>
      <c r="WDE21" s="16"/>
      <c r="WDM21" s="16"/>
      <c r="WDU21" s="16"/>
      <c r="WEC21" s="16"/>
      <c r="WEK21" s="16"/>
      <c r="WES21" s="16"/>
      <c r="WFA21" s="16"/>
      <c r="WFI21" s="16"/>
      <c r="WFQ21" s="16"/>
      <c r="WFY21" s="16"/>
      <c r="WGG21" s="16"/>
      <c r="WGO21" s="16"/>
      <c r="WGW21" s="16"/>
      <c r="WHE21" s="16"/>
      <c r="WHM21" s="16"/>
      <c r="WHU21" s="16"/>
      <c r="WIC21" s="16"/>
      <c r="WIK21" s="16"/>
      <c r="WIS21" s="16"/>
      <c r="WJA21" s="16"/>
      <c r="WJI21" s="16"/>
      <c r="WJQ21" s="16"/>
      <c r="WJY21" s="16"/>
      <c r="WKG21" s="16"/>
      <c r="WKO21" s="16"/>
      <c r="WKW21" s="16"/>
      <c r="WLE21" s="16"/>
      <c r="WLM21" s="16"/>
      <c r="WLU21" s="16"/>
      <c r="WMC21" s="16"/>
      <c r="WMK21" s="16"/>
      <c r="WMS21" s="16"/>
      <c r="WNA21" s="16"/>
      <c r="WNI21" s="16"/>
      <c r="WNQ21" s="16"/>
      <c r="WNY21" s="16"/>
      <c r="WOG21" s="16"/>
      <c r="WOO21" s="16"/>
      <c r="WOW21" s="16"/>
      <c r="WPE21" s="16"/>
      <c r="WPM21" s="16"/>
      <c r="WPU21" s="16"/>
      <c r="WQC21" s="16"/>
      <c r="WQK21" s="16"/>
      <c r="WQS21" s="16"/>
      <c r="WRA21" s="16"/>
      <c r="WRI21" s="16"/>
      <c r="WRQ21" s="16"/>
      <c r="WRY21" s="16"/>
      <c r="WSG21" s="16"/>
      <c r="WSO21" s="16"/>
      <c r="WSW21" s="16"/>
      <c r="WTE21" s="16"/>
      <c r="WTM21" s="16"/>
      <c r="WTU21" s="16"/>
      <c r="WUC21" s="16"/>
      <c r="WUK21" s="16"/>
      <c r="WUS21" s="16"/>
      <c r="WVA21" s="16"/>
      <c r="WVI21" s="16"/>
      <c r="WVQ21" s="16"/>
      <c r="WVY21" s="16"/>
      <c r="WWG21" s="16"/>
      <c r="WWO21" s="16"/>
      <c r="WWW21" s="16"/>
      <c r="WXE21" s="16"/>
      <c r="WXM21" s="16"/>
      <c r="WXU21" s="16"/>
      <c r="WYC21" s="16"/>
      <c r="WYK21" s="16"/>
      <c r="WYS21" s="16"/>
      <c r="WZA21" s="16"/>
      <c r="WZI21" s="16"/>
      <c r="WZQ21" s="16"/>
      <c r="WZY21" s="16"/>
      <c r="XAG21" s="16"/>
      <c r="XAO21" s="16"/>
      <c r="XAW21" s="16"/>
      <c r="XBE21" s="16"/>
      <c r="XBM21" s="16"/>
      <c r="XBU21" s="16"/>
      <c r="XCC21" s="16"/>
      <c r="XCK21" s="16"/>
      <c r="XCS21" s="16"/>
      <c r="XDA21" s="16"/>
      <c r="XDI21" s="16"/>
      <c r="XDQ21" s="16"/>
      <c r="XDY21" s="16"/>
      <c r="XEG21" s="16"/>
      <c r="XEO21" s="16"/>
      <c r="XEW21" s="16"/>
    </row>
    <row r="22" spans="1:1017 1025:2041 2049:3065 3073:4089 4097:5113 5121:6137 6145:7161 7169:8185 8193:9209 9217:10233 10241:11257 11265:12281 12289:13305 13313:14329 14337:15353 15361:16377" x14ac:dyDescent="0.25">
      <c r="I22" t="s">
        <v>61</v>
      </c>
      <c r="J22" t="s">
        <v>72</v>
      </c>
      <c r="K22" t="s">
        <v>93</v>
      </c>
      <c r="L22" t="s">
        <v>56</v>
      </c>
      <c r="M22" t="s">
        <v>2</v>
      </c>
      <c r="N22" t="s">
        <v>3</v>
      </c>
      <c r="O22" t="s">
        <v>4</v>
      </c>
      <c r="P22" t="s">
        <v>5</v>
      </c>
      <c r="Q22" t="s">
        <v>6</v>
      </c>
      <c r="R22" t="s">
        <v>7</v>
      </c>
    </row>
    <row r="23" spans="1:1017 1025:2041 2049:3065 3073:4089 4097:5113 5121:6137 6145:7161 7169:8185 8193:9209 9217:10233 10241:11257 11265:12281 12289:13305 13313:14329 14337:15353 15361:16377" x14ac:dyDescent="0.25">
      <c r="I23" t="s">
        <v>62</v>
      </c>
      <c r="J23" t="s">
        <v>72</v>
      </c>
      <c r="K23" t="s">
        <v>8</v>
      </c>
      <c r="L23" t="s">
        <v>80</v>
      </c>
      <c r="M23" s="9">
        <f t="shared" ref="M23:R23" si="2">S23*1000</f>
        <v>1.3052466382530004</v>
      </c>
      <c r="N23" s="9">
        <f t="shared" si="2"/>
        <v>4.4679283455324015</v>
      </c>
      <c r="O23" s="9">
        <f t="shared" si="2"/>
        <v>26.942638013594998</v>
      </c>
      <c r="P23" s="9">
        <f t="shared" si="2"/>
        <v>109.56126268905</v>
      </c>
      <c r="Q23" s="9">
        <f t="shared" si="2"/>
        <v>159.30411223044001</v>
      </c>
      <c r="R23" s="9">
        <f t="shared" si="2"/>
        <v>253.04723983094402</v>
      </c>
      <c r="S23">
        <v>1.3052466382530003E-3</v>
      </c>
      <c r="T23">
        <v>4.4679283455324017E-3</v>
      </c>
      <c r="U23">
        <v>2.6942638013594998E-2</v>
      </c>
      <c r="V23">
        <v>0.10956126268904999</v>
      </c>
      <c r="W23">
        <v>0.15930411223044</v>
      </c>
      <c r="X23">
        <v>0.25304723983094402</v>
      </c>
    </row>
    <row r="24" spans="1:1017 1025:2041 2049:3065 3073:4089 4097:5113 5121:6137 6145:7161 7169:8185 8193:9209 9217:10233 10241:11257 11265:12281 12289:13305 13313:14329 14337:15353 15361:16377" x14ac:dyDescent="0.25">
      <c r="I24" t="s">
        <v>63</v>
      </c>
      <c r="J24" t="s">
        <v>72</v>
      </c>
      <c r="L24" t="s">
        <v>73</v>
      </c>
      <c r="M24" s="9">
        <f t="shared" ref="M24:M32" si="3">S24*1000</f>
        <v>0.45000000000000018</v>
      </c>
      <c r="N24" s="9">
        <f t="shared" ref="N24:N33" si="4">T24*1000</f>
        <v>0.90000000000000036</v>
      </c>
      <c r="O24" s="9">
        <f t="shared" ref="O24:O33" si="5">U24*1000</f>
        <v>2.2500000000000004</v>
      </c>
      <c r="P24" s="9">
        <f t="shared" ref="P24:P33" si="6">V24*1000</f>
        <v>4.5000000000000009</v>
      </c>
      <c r="Q24" s="9">
        <f t="shared" ref="Q24:Q33" si="7">W24*1000</f>
        <v>5.3999999999999995</v>
      </c>
      <c r="R24" s="9">
        <f t="shared" ref="R24:R33" si="8">X24*1000</f>
        <v>6.7500000000000009</v>
      </c>
      <c r="S24">
        <v>4.5000000000000015E-4</v>
      </c>
      <c r="T24">
        <v>9.000000000000003E-4</v>
      </c>
      <c r="U24">
        <v>2.2500000000000003E-3</v>
      </c>
      <c r="V24">
        <v>4.5000000000000005E-3</v>
      </c>
      <c r="W24">
        <v>5.3999999999999994E-3</v>
      </c>
      <c r="X24">
        <v>6.7500000000000008E-3</v>
      </c>
    </row>
    <row r="25" spans="1:1017 1025:2041 2049:3065 3073:4089 4097:5113 5121:6137 6145:7161 7169:8185 8193:9209 9217:10233 10241:11257 11265:12281 12289:13305 13313:14329 14337:15353 15361:16377" x14ac:dyDescent="0.25">
      <c r="I25" t="s">
        <v>64</v>
      </c>
      <c r="J25" t="s">
        <v>72</v>
      </c>
      <c r="L25" t="s">
        <v>74</v>
      </c>
      <c r="M25" s="9">
        <f t="shared" si="3"/>
        <v>9.0000000000000018</v>
      </c>
      <c r="N25" s="9">
        <f t="shared" si="4"/>
        <v>9.0000000000000018</v>
      </c>
      <c r="O25" s="9">
        <f t="shared" si="5"/>
        <v>9.0000000000000018</v>
      </c>
      <c r="P25" s="9">
        <f t="shared" si="6"/>
        <v>9.0000000000000018</v>
      </c>
      <c r="Q25" s="9">
        <f t="shared" si="7"/>
        <v>9.0000000000000018</v>
      </c>
      <c r="R25" s="9">
        <f t="shared" si="8"/>
        <v>9.0000000000000018</v>
      </c>
      <c r="S25">
        <v>9.0000000000000011E-3</v>
      </c>
      <c r="T25">
        <v>9.0000000000000011E-3</v>
      </c>
      <c r="U25">
        <v>9.0000000000000011E-3</v>
      </c>
      <c r="V25">
        <v>9.0000000000000011E-3</v>
      </c>
      <c r="W25">
        <v>9.0000000000000011E-3</v>
      </c>
      <c r="X25">
        <v>9.0000000000000011E-3</v>
      </c>
    </row>
    <row r="26" spans="1:1017 1025:2041 2049:3065 3073:4089 4097:5113 5121:6137 6145:7161 7169:8185 8193:9209 9217:10233 10241:11257 11265:12281 12289:13305 13313:14329 14337:15353 15361:16377" x14ac:dyDescent="0.25">
      <c r="I26" t="s">
        <v>65</v>
      </c>
      <c r="J26" t="s">
        <v>72</v>
      </c>
      <c r="L26" t="s">
        <v>75</v>
      </c>
      <c r="M26" s="9">
        <f t="shared" si="3"/>
        <v>16.45</v>
      </c>
      <c r="N26" s="9">
        <f t="shared" si="4"/>
        <v>34.94</v>
      </c>
      <c r="O26" s="9">
        <f t="shared" si="5"/>
        <v>94.09</v>
      </c>
      <c r="P26" s="9">
        <f t="shared" si="6"/>
        <v>197.66</v>
      </c>
      <c r="Q26" s="9">
        <f t="shared" si="7"/>
        <v>239.65</v>
      </c>
      <c r="R26" s="9">
        <f t="shared" si="8"/>
        <v>302.11</v>
      </c>
      <c r="S26">
        <v>1.6449999999999999E-2</v>
      </c>
      <c r="T26">
        <v>3.4939999999999999E-2</v>
      </c>
      <c r="U26">
        <v>9.4090000000000007E-2</v>
      </c>
      <c r="V26">
        <v>0.19766</v>
      </c>
      <c r="W26">
        <v>0.23965</v>
      </c>
      <c r="X26">
        <v>0.30210999999999999</v>
      </c>
    </row>
    <row r="27" spans="1:1017 1025:2041 2049:3065 3073:4089 4097:5113 5121:6137 6145:7161 7169:8185 8193:9209 9217:10233 10241:11257 11265:12281 12289:13305 13313:14329 14337:15353 15361:16377" x14ac:dyDescent="0.25">
      <c r="I27" t="s">
        <v>66</v>
      </c>
      <c r="J27" t="s">
        <v>72</v>
      </c>
      <c r="L27" t="s">
        <v>81</v>
      </c>
      <c r="M27" s="9">
        <f t="shared" si="3"/>
        <v>1.0010519706666667</v>
      </c>
      <c r="N27" s="9">
        <f t="shared" si="4"/>
        <v>3.4037468826666673</v>
      </c>
      <c r="O27" s="9">
        <f t="shared" si="5"/>
        <v>20.210136344000002</v>
      </c>
      <c r="P27" s="9">
        <f t="shared" si="6"/>
        <v>80.22058406666666</v>
      </c>
      <c r="Q27" s="9">
        <f t="shared" si="7"/>
        <v>115.42521626666665</v>
      </c>
      <c r="R27" s="9">
        <f t="shared" si="8"/>
        <v>180.23307680266669</v>
      </c>
      <c r="S27">
        <v>1.0010519706666668E-3</v>
      </c>
      <c r="T27">
        <v>3.4037468826666672E-3</v>
      </c>
      <c r="U27">
        <v>2.0210136344000002E-2</v>
      </c>
      <c r="V27">
        <v>8.0220584066666656E-2</v>
      </c>
      <c r="W27">
        <v>0.11542521626666666</v>
      </c>
      <c r="X27">
        <v>0.18023307680266668</v>
      </c>
    </row>
    <row r="28" spans="1:1017 1025:2041 2049:3065 3073:4089 4097:5113 5121:6137 6145:7161 7169:8185 8193:9209 9217:10233 10241:11257 11265:12281 12289:13305 13313:14329 14337:15353 15361:16377" x14ac:dyDescent="0.25">
      <c r="I28" t="s">
        <v>67</v>
      </c>
      <c r="J28" t="s">
        <v>72</v>
      </c>
      <c r="L28" t="s">
        <v>82</v>
      </c>
      <c r="M28" s="9">
        <f t="shared" si="3"/>
        <v>12.061583754707142</v>
      </c>
      <c r="N28" s="9">
        <f t="shared" si="4"/>
        <v>12.224071697904716</v>
      </c>
      <c r="O28" s="9">
        <f t="shared" si="5"/>
        <v>12.609362749194815</v>
      </c>
      <c r="P28" s="9">
        <f t="shared" si="6"/>
        <v>13.239496546713816</v>
      </c>
      <c r="Q28" s="9">
        <f t="shared" si="7"/>
        <v>13.518926744386809</v>
      </c>
      <c r="R28" s="9">
        <f t="shared" si="8"/>
        <v>13.993166703173207</v>
      </c>
      <c r="S28">
        <v>1.2061583754707141E-2</v>
      </c>
      <c r="T28">
        <v>1.2224071697904716E-2</v>
      </c>
      <c r="U28">
        <v>1.2609362749194816E-2</v>
      </c>
      <c r="V28">
        <v>1.3239496546713816E-2</v>
      </c>
      <c r="W28">
        <v>1.3518926744386808E-2</v>
      </c>
      <c r="X28">
        <v>1.3993166703173207E-2</v>
      </c>
    </row>
    <row r="29" spans="1:1017 1025:2041 2049:3065 3073:4089 4097:5113 5121:6137 6145:7161 7169:8185 8193:9209 9217:10233 10241:11257 11265:12281 12289:13305 13313:14329 14337:15353 15361:16377" x14ac:dyDescent="0.25">
      <c r="I29" t="s">
        <v>68</v>
      </c>
      <c r="J29" t="s">
        <v>72</v>
      </c>
      <c r="L29" t="s">
        <v>76</v>
      </c>
      <c r="M29" s="9">
        <f t="shared" si="3"/>
        <v>1.2183987500000002E-2</v>
      </c>
      <c r="N29" s="9">
        <f t="shared" si="4"/>
        <v>4.860888800000001E-2</v>
      </c>
      <c r="O29" s="9">
        <f t="shared" si="5"/>
        <v>0.3018046875</v>
      </c>
      <c r="P29" s="9">
        <f t="shared" si="6"/>
        <v>1.1927550000000002</v>
      </c>
      <c r="Q29" s="9">
        <f t="shared" si="7"/>
        <v>1.7074111679999997</v>
      </c>
      <c r="R29" s="9">
        <f t="shared" si="8"/>
        <v>2.6395200000000001</v>
      </c>
      <c r="S29">
        <v>1.2183987500000001E-5</v>
      </c>
      <c r="T29">
        <v>4.8608888000000009E-5</v>
      </c>
      <c r="U29">
        <v>3.0180468749999999E-4</v>
      </c>
      <c r="V29">
        <v>1.1927550000000002E-3</v>
      </c>
      <c r="W29">
        <v>1.7074111679999998E-3</v>
      </c>
      <c r="X29">
        <v>2.6395200000000002E-3</v>
      </c>
    </row>
    <row r="30" spans="1:1017 1025:2041 2049:3065 3073:4089 4097:5113 5121:6137 6145:7161 7169:8185 8193:9209 9217:10233 10241:11257 11265:12281 12289:13305 13313:14329 14337:15353 15361:16377" x14ac:dyDescent="0.25">
      <c r="I30" t="s">
        <v>69</v>
      </c>
      <c r="J30" t="s">
        <v>72</v>
      </c>
      <c r="L30" t="s">
        <v>77</v>
      </c>
      <c r="M30" s="9">
        <f t="shared" si="3"/>
        <v>6.2828740833333355E-2</v>
      </c>
      <c r="N30" s="9">
        <f t="shared" si="4"/>
        <v>6.3670900833333335E-2</v>
      </c>
      <c r="O30" s="9">
        <f t="shared" si="5"/>
        <v>6.5667607500000003E-2</v>
      </c>
      <c r="P30" s="9">
        <f t="shared" si="6"/>
        <v>6.8932520833333344E-2</v>
      </c>
      <c r="Q30" s="9">
        <f t="shared" si="7"/>
        <v>7.0380083333333343E-2</v>
      </c>
      <c r="R30" s="9">
        <f t="shared" si="8"/>
        <v>7.2836500833333317E-2</v>
      </c>
      <c r="S30">
        <v>6.2828740833333348E-5</v>
      </c>
      <c r="T30">
        <v>6.3670900833333335E-5</v>
      </c>
      <c r="U30">
        <v>6.5667607500000005E-5</v>
      </c>
      <c r="V30">
        <v>6.893252083333334E-5</v>
      </c>
      <c r="W30">
        <v>7.0380083333333344E-5</v>
      </c>
      <c r="X30">
        <v>7.2836500833333321E-5</v>
      </c>
    </row>
    <row r="31" spans="1:1017 1025:2041 2049:3065 3073:4089 4097:5113 5121:6137 6145:7161 7169:8185 8193:9209 9217:10233 10241:11257 11265:12281 12289:13305 13313:14329 14337:15353 15361:16377" x14ac:dyDescent="0.25">
      <c r="L31" t="s">
        <v>78</v>
      </c>
      <c r="M31" s="9">
        <f t="shared" si="3"/>
        <v>0.69599999999999995</v>
      </c>
      <c r="N31" s="9">
        <f t="shared" si="4"/>
        <v>0.69599999999999995</v>
      </c>
      <c r="O31" s="9">
        <f t="shared" si="5"/>
        <v>0.69599999999999995</v>
      </c>
      <c r="P31" s="9">
        <f t="shared" si="6"/>
        <v>0.69599999999999995</v>
      </c>
      <c r="Q31" s="9">
        <f t="shared" si="7"/>
        <v>0.69599999999999995</v>
      </c>
      <c r="R31" s="9">
        <f t="shared" si="8"/>
        <v>0.69599999999999995</v>
      </c>
      <c r="S31">
        <v>6.96E-4</v>
      </c>
      <c r="T31">
        <v>6.96E-4</v>
      </c>
      <c r="U31">
        <v>6.96E-4</v>
      </c>
      <c r="V31">
        <v>6.96E-4</v>
      </c>
      <c r="W31">
        <v>6.96E-4</v>
      </c>
      <c r="X31">
        <v>6.96E-4</v>
      </c>
    </row>
    <row r="32" spans="1:1017 1025:2041 2049:3065 3073:4089 4097:5113 5121:6137 6145:7161 7169:8185 8193:9209 9217:10233 10241:11257 11265:12281 12289:13305 13313:14329 14337:15353 15361:16377" x14ac:dyDescent="0.25">
      <c r="L32" t="s">
        <v>79</v>
      </c>
      <c r="M32" s="9">
        <f t="shared" si="3"/>
        <v>41.03889509196015</v>
      </c>
      <c r="N32" s="9">
        <f t="shared" si="4"/>
        <v>65.744026714937135</v>
      </c>
      <c r="O32" s="9">
        <f t="shared" si="5"/>
        <v>166.16560940178982</v>
      </c>
      <c r="P32" s="9">
        <f t="shared" si="6"/>
        <v>416.13903082326374</v>
      </c>
      <c r="Q32" s="9">
        <f t="shared" si="7"/>
        <v>544.7720464928268</v>
      </c>
      <c r="R32" s="9">
        <f t="shared" si="8"/>
        <v>768.5418398376172</v>
      </c>
      <c r="S32">
        <v>4.1038895091960147E-2</v>
      </c>
      <c r="T32">
        <v>6.5744026714937134E-2</v>
      </c>
      <c r="U32">
        <v>0.16616560940178982</v>
      </c>
      <c r="V32">
        <v>0.41613903082326376</v>
      </c>
      <c r="W32">
        <v>0.54477204649282684</v>
      </c>
      <c r="X32">
        <v>0.76854183983761726</v>
      </c>
    </row>
    <row r="33" spans="11:24" x14ac:dyDescent="0.25">
      <c r="L33" t="s">
        <v>83</v>
      </c>
      <c r="M33">
        <f>S33*1000</f>
        <v>330</v>
      </c>
      <c r="N33">
        <f t="shared" si="4"/>
        <v>660</v>
      </c>
      <c r="O33">
        <f t="shared" si="5"/>
        <v>1650</v>
      </c>
      <c r="P33">
        <f t="shared" si="6"/>
        <v>3300</v>
      </c>
      <c r="Q33">
        <f t="shared" si="7"/>
        <v>3959.9999999999995</v>
      </c>
      <c r="R33">
        <f t="shared" si="8"/>
        <v>4949.9999999999991</v>
      </c>
      <c r="S33">
        <v>0.33</v>
      </c>
      <c r="T33">
        <v>0.66</v>
      </c>
      <c r="U33">
        <v>1.65</v>
      </c>
      <c r="V33">
        <v>3.3</v>
      </c>
      <c r="W33">
        <v>3.9599999999999995</v>
      </c>
      <c r="X33">
        <v>4.9499999999999993</v>
      </c>
    </row>
    <row r="34" spans="11:24" x14ac:dyDescent="0.25">
      <c r="L34" t="s">
        <v>10</v>
      </c>
      <c r="M34" s="8">
        <f t="shared" ref="M34:R34" si="9">S34</f>
        <v>0.889394627800978</v>
      </c>
      <c r="N34" s="8">
        <f t="shared" si="9"/>
        <v>0.90941154967196092</v>
      </c>
      <c r="O34" s="8">
        <f t="shared" si="9"/>
        <v>0.90850745739177297</v>
      </c>
      <c r="P34" s="8">
        <f t="shared" si="9"/>
        <v>0.88801844404323227</v>
      </c>
      <c r="Q34" s="8">
        <f t="shared" si="9"/>
        <v>0.8790677883652388</v>
      </c>
      <c r="R34" s="8">
        <f t="shared" si="9"/>
        <v>0.86560527817010069</v>
      </c>
      <c r="S34">
        <v>0.889394627800978</v>
      </c>
      <c r="T34">
        <v>0.90941154967196092</v>
      </c>
      <c r="U34">
        <v>0.90850745739177297</v>
      </c>
      <c r="V34">
        <v>0.88801844404323227</v>
      </c>
      <c r="W34">
        <v>0.8790677883652388</v>
      </c>
      <c r="X34">
        <v>0.86560527817010069</v>
      </c>
    </row>
    <row r="35" spans="11:24" x14ac:dyDescent="0.25">
      <c r="K35" t="s">
        <v>55</v>
      </c>
      <c r="L35" t="s">
        <v>80</v>
      </c>
      <c r="M35" s="9">
        <f t="shared" ref="M35:R35" si="10">S35*1000</f>
        <v>0.32636573921279999</v>
      </c>
      <c r="N35" s="9">
        <f t="shared" si="10"/>
        <v>1.3786031817600002</v>
      </c>
      <c r="O35" s="9">
        <f t="shared" si="10"/>
        <v>7.2291016006424993</v>
      </c>
      <c r="P35" s="9">
        <f t="shared" si="10"/>
        <v>28.380507221664001</v>
      </c>
      <c r="Q35" s="9">
        <f t="shared" si="10"/>
        <v>40.894879855334395</v>
      </c>
      <c r="R35" s="9">
        <f t="shared" si="10"/>
        <v>64.137770900876404</v>
      </c>
      <c r="S35">
        <v>3.2636573921279998E-4</v>
      </c>
      <c r="T35">
        <v>1.3786031817600002E-3</v>
      </c>
      <c r="U35">
        <v>7.2291016006424992E-3</v>
      </c>
      <c r="V35">
        <v>2.8380507221663999E-2</v>
      </c>
      <c r="W35">
        <v>4.0894879855334396E-2</v>
      </c>
      <c r="X35">
        <v>6.4137770900876398E-2</v>
      </c>
    </row>
    <row r="36" spans="11:24" x14ac:dyDescent="0.25">
      <c r="L36" t="s">
        <v>73</v>
      </c>
      <c r="M36" s="9">
        <f t="shared" ref="M36:M45" si="11">S36*1000</f>
        <v>7.2000000000000028</v>
      </c>
      <c r="N36" s="9">
        <f t="shared" ref="N36:N45" si="12">T36*1000</f>
        <v>14.400000000000006</v>
      </c>
      <c r="O36" s="9">
        <f t="shared" ref="O36:O45" si="13">U36*1000</f>
        <v>36.000000000000007</v>
      </c>
      <c r="P36" s="9">
        <f t="shared" ref="P36:P45" si="14">V36*1000</f>
        <v>72.000000000000014</v>
      </c>
      <c r="Q36" s="9">
        <f t="shared" ref="Q36:Q45" si="15">W36*1000</f>
        <v>86.399999999999991</v>
      </c>
      <c r="R36" s="9">
        <f t="shared" ref="R36:R45" si="16">X36*1000</f>
        <v>108.00000000000001</v>
      </c>
      <c r="S36">
        <v>7.2000000000000024E-3</v>
      </c>
      <c r="T36">
        <v>1.4400000000000005E-2</v>
      </c>
      <c r="U36">
        <v>3.6000000000000004E-2</v>
      </c>
      <c r="V36">
        <v>7.2000000000000008E-2</v>
      </c>
      <c r="W36">
        <v>8.6399999999999991E-2</v>
      </c>
      <c r="X36">
        <v>0.10800000000000001</v>
      </c>
    </row>
    <row r="37" spans="11:24" x14ac:dyDescent="0.25">
      <c r="L37" t="s">
        <v>74</v>
      </c>
      <c r="M37" s="9">
        <f t="shared" si="11"/>
        <v>9.0000000000000018</v>
      </c>
      <c r="N37" s="9">
        <f t="shared" si="12"/>
        <v>9.0000000000000018</v>
      </c>
      <c r="O37" s="9">
        <f t="shared" si="13"/>
        <v>9.0000000000000018</v>
      </c>
      <c r="P37" s="9">
        <f t="shared" si="14"/>
        <v>9.0000000000000018</v>
      </c>
      <c r="Q37" s="9">
        <f t="shared" si="15"/>
        <v>9.0000000000000018</v>
      </c>
      <c r="R37" s="9">
        <f t="shared" si="16"/>
        <v>9.0000000000000018</v>
      </c>
      <c r="S37">
        <v>9.0000000000000011E-3</v>
      </c>
      <c r="T37">
        <v>9.0000000000000011E-3</v>
      </c>
      <c r="U37">
        <v>9.0000000000000011E-3</v>
      </c>
      <c r="V37">
        <v>9.0000000000000011E-3</v>
      </c>
      <c r="W37">
        <v>9.0000000000000011E-3</v>
      </c>
      <c r="X37">
        <v>9.0000000000000011E-3</v>
      </c>
    </row>
    <row r="38" spans="11:24" x14ac:dyDescent="0.25">
      <c r="L38" t="s">
        <v>75</v>
      </c>
      <c r="M38" s="9">
        <f t="shared" si="11"/>
        <v>34.630000000000003</v>
      </c>
      <c r="N38" s="9">
        <f t="shared" si="12"/>
        <v>71.08</v>
      </c>
      <c r="O38" s="9">
        <f t="shared" si="13"/>
        <v>195.3</v>
      </c>
      <c r="P38" s="9">
        <f t="shared" si="14"/>
        <v>424.53</v>
      </c>
      <c r="Q38" s="9">
        <f t="shared" si="15"/>
        <v>522.74</v>
      </c>
      <c r="R38" s="9">
        <f t="shared" si="16"/>
        <v>676.87</v>
      </c>
      <c r="S38">
        <v>3.4630000000000001E-2</v>
      </c>
      <c r="T38">
        <v>7.1080000000000004E-2</v>
      </c>
      <c r="U38">
        <v>0.1953</v>
      </c>
      <c r="V38">
        <v>0.42452999999999996</v>
      </c>
      <c r="W38">
        <v>0.52273999999999998</v>
      </c>
      <c r="X38">
        <v>0.67686999999999997</v>
      </c>
    </row>
    <row r="39" spans="11:24" x14ac:dyDescent="0.25">
      <c r="L39" t="s">
        <v>81</v>
      </c>
      <c r="M39" s="9">
        <f t="shared" si="11"/>
        <v>1.2635142826666668</v>
      </c>
      <c r="N39" s="9">
        <f t="shared" si="12"/>
        <v>4.0177870506666675</v>
      </c>
      <c r="O39" s="9">
        <f t="shared" si="13"/>
        <v>20.836148149999996</v>
      </c>
      <c r="P39" s="9">
        <f t="shared" si="14"/>
        <v>80.856145930666671</v>
      </c>
      <c r="Q39" s="9">
        <f t="shared" si="15"/>
        <v>116.06323217066665</v>
      </c>
      <c r="R39" s="9">
        <f t="shared" si="16"/>
        <v>180.87357840066667</v>
      </c>
      <c r="S39">
        <v>1.2635142826666669E-3</v>
      </c>
      <c r="T39">
        <v>4.0177870506666671E-3</v>
      </c>
      <c r="U39">
        <v>2.0836148149999997E-2</v>
      </c>
      <c r="V39">
        <v>8.0856145930666673E-2</v>
      </c>
      <c r="W39">
        <v>0.11606323217066665</v>
      </c>
      <c r="X39">
        <v>0.18087357840066667</v>
      </c>
    </row>
    <row r="40" spans="11:24" x14ac:dyDescent="0.25">
      <c r="L40" t="s">
        <v>82</v>
      </c>
      <c r="M40" s="9">
        <f t="shared" si="11"/>
        <v>27.923695756025136</v>
      </c>
      <c r="N40" s="9">
        <f t="shared" si="12"/>
        <v>49.406363742553715</v>
      </c>
      <c r="O40" s="9">
        <f t="shared" si="13"/>
        <v>50.521252666446806</v>
      </c>
      <c r="P40" s="9">
        <f t="shared" si="14"/>
        <v>51.735660338835828</v>
      </c>
      <c r="Q40" s="9">
        <f t="shared" si="15"/>
        <v>52.166021509935582</v>
      </c>
      <c r="R40" s="9">
        <f t="shared" si="16"/>
        <v>52.794399913917573</v>
      </c>
      <c r="S40">
        <v>2.7923695756025137E-2</v>
      </c>
      <c r="T40">
        <v>4.9406363742553715E-2</v>
      </c>
      <c r="U40">
        <v>5.0521252666446803E-2</v>
      </c>
      <c r="V40">
        <v>5.173566033883583E-2</v>
      </c>
      <c r="W40">
        <v>5.216602150993558E-2</v>
      </c>
      <c r="X40">
        <v>5.2794399913917572E-2</v>
      </c>
    </row>
    <row r="41" spans="11:24" x14ac:dyDescent="0.25">
      <c r="L41" t="s">
        <v>76</v>
      </c>
      <c r="M41" s="9">
        <f t="shared" si="11"/>
        <v>5.0810480000000003E-3</v>
      </c>
      <c r="N41" s="9">
        <f t="shared" si="12"/>
        <v>2.5848750000000004E-2</v>
      </c>
      <c r="O41" s="9">
        <f t="shared" si="13"/>
        <v>0.16302795000000003</v>
      </c>
      <c r="P41" s="9">
        <f t="shared" si="14"/>
        <v>0.65832000000000002</v>
      </c>
      <c r="Q41" s="9">
        <f t="shared" si="15"/>
        <v>0.95095036799999999</v>
      </c>
      <c r="R41" s="9">
        <f t="shared" si="16"/>
        <v>1.4935751999999998</v>
      </c>
      <c r="S41">
        <v>5.0810480000000006E-6</v>
      </c>
      <c r="T41">
        <v>2.5848750000000002E-5</v>
      </c>
      <c r="U41">
        <v>1.6302795000000002E-4</v>
      </c>
      <c r="V41">
        <v>6.5832E-4</v>
      </c>
      <c r="W41">
        <v>9.5095036800000004E-4</v>
      </c>
      <c r="X41">
        <v>1.4935751999999999E-3</v>
      </c>
    </row>
    <row r="42" spans="11:24" x14ac:dyDescent="0.25">
      <c r="L42" t="s">
        <v>77</v>
      </c>
      <c r="M42" s="9">
        <f t="shared" si="11"/>
        <v>0.14484821333333339</v>
      </c>
      <c r="N42" s="9">
        <f t="shared" si="12"/>
        <v>0.25555845333333332</v>
      </c>
      <c r="O42" s="9">
        <f t="shared" si="13"/>
        <v>0.26129629687499994</v>
      </c>
      <c r="P42" s="9">
        <f t="shared" si="14"/>
        <v>0.26754560333333333</v>
      </c>
      <c r="Q42" s="9">
        <f t="shared" si="15"/>
        <v>0.26976005333333331</v>
      </c>
      <c r="R42" s="9">
        <f t="shared" si="16"/>
        <v>0.27299325020833343</v>
      </c>
      <c r="S42">
        <v>1.4484821333333339E-4</v>
      </c>
      <c r="T42">
        <v>2.555584533333333E-4</v>
      </c>
      <c r="U42">
        <v>2.6129629687499995E-4</v>
      </c>
      <c r="V42">
        <v>2.6754560333333333E-4</v>
      </c>
      <c r="W42">
        <v>2.6976005333333332E-4</v>
      </c>
      <c r="X42">
        <v>2.729932502083334E-4</v>
      </c>
    </row>
    <row r="43" spans="11:24" x14ac:dyDescent="0.25">
      <c r="L43" t="s">
        <v>78</v>
      </c>
      <c r="M43" s="9">
        <f t="shared" si="11"/>
        <v>2.7839999999999998</v>
      </c>
      <c r="N43" s="9">
        <f t="shared" si="12"/>
        <v>2.7839999999999998</v>
      </c>
      <c r="O43" s="9">
        <f t="shared" si="13"/>
        <v>2.7839999999999998</v>
      </c>
      <c r="P43" s="9">
        <f t="shared" si="14"/>
        <v>2.7839999999999998</v>
      </c>
      <c r="Q43" s="9">
        <f t="shared" si="15"/>
        <v>2.7839999999999998</v>
      </c>
      <c r="R43" s="9">
        <f t="shared" si="16"/>
        <v>2.7839999999999998</v>
      </c>
      <c r="S43">
        <v>2.784E-3</v>
      </c>
      <c r="T43">
        <v>2.784E-3</v>
      </c>
      <c r="U43">
        <v>2.784E-3</v>
      </c>
      <c r="V43">
        <v>2.784E-3</v>
      </c>
      <c r="W43">
        <v>2.784E-3</v>
      </c>
      <c r="X43">
        <v>2.784E-3</v>
      </c>
    </row>
    <row r="44" spans="11:24" x14ac:dyDescent="0.25">
      <c r="L44" t="s">
        <v>79</v>
      </c>
      <c r="M44" s="9">
        <f t="shared" si="11"/>
        <v>83.277505039237937</v>
      </c>
      <c r="N44" s="9">
        <f t="shared" si="12"/>
        <v>152.34816117831375</v>
      </c>
      <c r="O44" s="9">
        <f t="shared" si="13"/>
        <v>322.09482666396434</v>
      </c>
      <c r="P44" s="9">
        <f t="shared" si="14"/>
        <v>670.21217909449979</v>
      </c>
      <c r="Q44" s="9">
        <f t="shared" si="15"/>
        <v>831.26884395726984</v>
      </c>
      <c r="R44" s="9">
        <f t="shared" si="16"/>
        <v>1096.2263176656691</v>
      </c>
      <c r="S44">
        <v>8.3277505039237934E-2</v>
      </c>
      <c r="T44">
        <v>0.15234816117831373</v>
      </c>
      <c r="U44">
        <v>0.32209482666396433</v>
      </c>
      <c r="V44">
        <v>0.67021217909449982</v>
      </c>
      <c r="W44">
        <v>0.83126884395726985</v>
      </c>
      <c r="X44">
        <v>1.096226317665669</v>
      </c>
    </row>
    <row r="45" spans="11:24" x14ac:dyDescent="0.25">
      <c r="L45" t="s">
        <v>83</v>
      </c>
      <c r="M45">
        <f t="shared" si="11"/>
        <v>330</v>
      </c>
      <c r="N45">
        <f t="shared" si="12"/>
        <v>660</v>
      </c>
      <c r="O45">
        <f t="shared" si="13"/>
        <v>1650</v>
      </c>
      <c r="P45">
        <f t="shared" si="14"/>
        <v>3300</v>
      </c>
      <c r="Q45">
        <f t="shared" si="15"/>
        <v>3959.9999999999995</v>
      </c>
      <c r="R45">
        <f t="shared" si="16"/>
        <v>4949.9999999999991</v>
      </c>
      <c r="S45">
        <v>0.33</v>
      </c>
      <c r="T45">
        <v>0.66</v>
      </c>
      <c r="U45">
        <v>1.65</v>
      </c>
      <c r="V45">
        <v>3.3</v>
      </c>
      <c r="W45">
        <v>3.9599999999999995</v>
      </c>
      <c r="X45">
        <v>4.9499999999999993</v>
      </c>
    </row>
    <row r="46" spans="11:24" x14ac:dyDescent="0.25">
      <c r="L46" t="s">
        <v>10</v>
      </c>
      <c r="M46" s="8">
        <f t="shared" ref="M46:R46" si="17">S46</f>
        <v>0.79849494825194689</v>
      </c>
      <c r="N46" s="8">
        <f t="shared" si="17"/>
        <v>0.81245952356520112</v>
      </c>
      <c r="O46" s="8">
        <f t="shared" si="17"/>
        <v>0.83667376319381837</v>
      </c>
      <c r="P46" s="8">
        <f t="shared" si="17"/>
        <v>0.8311898334745027</v>
      </c>
      <c r="Q46" s="8">
        <f t="shared" si="17"/>
        <v>0.82650340211953188</v>
      </c>
      <c r="R46" s="8">
        <f t="shared" si="17"/>
        <v>0.81869247691527014</v>
      </c>
      <c r="S46">
        <v>0.79849494825194689</v>
      </c>
      <c r="T46">
        <v>0.81245952356520112</v>
      </c>
      <c r="U46">
        <v>0.83667376319381837</v>
      </c>
      <c r="V46">
        <v>0.8311898334745027</v>
      </c>
      <c r="W46">
        <v>0.82650340211953188</v>
      </c>
      <c r="X46">
        <v>0.81869247691527014</v>
      </c>
    </row>
    <row r="47" spans="11:24" x14ac:dyDescent="0.25">
      <c r="M47" s="8"/>
      <c r="N47" s="8"/>
      <c r="O47" s="8"/>
      <c r="P47" s="8"/>
      <c r="Q47" s="8"/>
      <c r="R47" s="8"/>
    </row>
    <row r="48" spans="11:24" x14ac:dyDescent="0.25">
      <c r="K48" t="s">
        <v>93</v>
      </c>
      <c r="L48" t="s">
        <v>56</v>
      </c>
      <c r="M48" t="s">
        <v>2</v>
      </c>
      <c r="N48" t="s">
        <v>3</v>
      </c>
      <c r="O48" t="s">
        <v>4</v>
      </c>
      <c r="P48" t="s">
        <v>5</v>
      </c>
      <c r="Q48" t="s">
        <v>6</v>
      </c>
      <c r="R48" t="s">
        <v>7</v>
      </c>
    </row>
    <row r="49" spans="11:24" x14ac:dyDescent="0.25">
      <c r="K49" s="15" t="s">
        <v>8</v>
      </c>
      <c r="L49" t="s">
        <v>80</v>
      </c>
      <c r="M49" s="9">
        <f t="shared" ref="M49:M57" si="18">S49*1000</f>
        <v>1.3052466382530004</v>
      </c>
      <c r="N49" s="9">
        <f t="shared" ref="N49:N58" si="19">T49*1000</f>
        <v>4.4679283455324015</v>
      </c>
      <c r="O49" s="9">
        <f t="shared" ref="O49:O58" si="20">U49*1000</f>
        <v>26.942638013594998</v>
      </c>
      <c r="P49" s="9">
        <f t="shared" ref="P49:P58" si="21">V49*1000</f>
        <v>109.56126268905</v>
      </c>
      <c r="Q49" s="9">
        <f t="shared" ref="Q49:Q58" si="22">W49*1000</f>
        <v>159.30411223044001</v>
      </c>
      <c r="R49" s="9">
        <f t="shared" ref="R49:R58" si="23">X49*1000</f>
        <v>253.04723983094402</v>
      </c>
      <c r="S49">
        <v>1.3052466382530003E-3</v>
      </c>
      <c r="T49">
        <v>4.4679283455324017E-3</v>
      </c>
      <c r="U49">
        <v>2.6942638013594998E-2</v>
      </c>
      <c r="V49">
        <v>0.10956126268904999</v>
      </c>
      <c r="W49">
        <v>0.15930411223044</v>
      </c>
      <c r="X49">
        <v>0.25304723983094402</v>
      </c>
    </row>
    <row r="50" spans="11:24" x14ac:dyDescent="0.25">
      <c r="K50" s="15"/>
      <c r="L50" t="s">
        <v>73</v>
      </c>
      <c r="M50" s="9">
        <f t="shared" si="18"/>
        <v>0.45000000000000018</v>
      </c>
      <c r="N50" s="9">
        <f t="shared" si="19"/>
        <v>0.90000000000000036</v>
      </c>
      <c r="O50" s="9">
        <f t="shared" si="20"/>
        <v>2.2500000000000004</v>
      </c>
      <c r="P50" s="9">
        <f t="shared" si="21"/>
        <v>4.5000000000000009</v>
      </c>
      <c r="Q50" s="9">
        <f t="shared" si="22"/>
        <v>5.3999999999999995</v>
      </c>
      <c r="R50" s="9">
        <f t="shared" si="23"/>
        <v>6.7500000000000009</v>
      </c>
      <c r="S50">
        <v>4.5000000000000015E-4</v>
      </c>
      <c r="T50">
        <v>9.000000000000003E-4</v>
      </c>
      <c r="U50">
        <v>2.2500000000000003E-3</v>
      </c>
      <c r="V50">
        <v>4.5000000000000005E-3</v>
      </c>
      <c r="W50">
        <v>5.3999999999999994E-3</v>
      </c>
      <c r="X50">
        <v>6.7500000000000008E-3</v>
      </c>
    </row>
    <row r="51" spans="11:24" x14ac:dyDescent="0.25">
      <c r="K51" s="15"/>
      <c r="L51" t="s">
        <v>74</v>
      </c>
      <c r="M51" s="9">
        <f t="shared" si="18"/>
        <v>9.0000000000000018</v>
      </c>
      <c r="N51" s="9">
        <f t="shared" si="19"/>
        <v>9.0000000000000018</v>
      </c>
      <c r="O51" s="9">
        <f t="shared" si="20"/>
        <v>9.0000000000000018</v>
      </c>
      <c r="P51" s="9">
        <f t="shared" si="21"/>
        <v>9.0000000000000018</v>
      </c>
      <c r="Q51" s="9">
        <f t="shared" si="22"/>
        <v>9.0000000000000018</v>
      </c>
      <c r="R51" s="9">
        <f t="shared" si="23"/>
        <v>9.0000000000000018</v>
      </c>
      <c r="S51">
        <v>9.0000000000000011E-3</v>
      </c>
      <c r="T51">
        <v>9.0000000000000011E-3</v>
      </c>
      <c r="U51">
        <v>9.0000000000000011E-3</v>
      </c>
      <c r="V51">
        <v>9.0000000000000011E-3</v>
      </c>
      <c r="W51">
        <v>9.0000000000000011E-3</v>
      </c>
      <c r="X51">
        <v>9.0000000000000011E-3</v>
      </c>
    </row>
    <row r="52" spans="11:24" x14ac:dyDescent="0.25">
      <c r="K52" s="15"/>
      <c r="L52" t="s">
        <v>81</v>
      </c>
      <c r="M52" s="9">
        <f t="shared" si="18"/>
        <v>1.0010519706666667</v>
      </c>
      <c r="N52" s="9">
        <f t="shared" si="19"/>
        <v>3.4037468826666673</v>
      </c>
      <c r="O52" s="9">
        <f t="shared" si="20"/>
        <v>20.210136344000002</v>
      </c>
      <c r="P52" s="9">
        <f t="shared" si="21"/>
        <v>80.22058406666666</v>
      </c>
      <c r="Q52" s="9">
        <f t="shared" si="22"/>
        <v>115.42521626666665</v>
      </c>
      <c r="R52" s="9">
        <f t="shared" si="23"/>
        <v>180.23307680266669</v>
      </c>
      <c r="S52">
        <v>1.0010519706666668E-3</v>
      </c>
      <c r="T52">
        <v>3.4037468826666672E-3</v>
      </c>
      <c r="U52">
        <v>2.0210136344000002E-2</v>
      </c>
      <c r="V52">
        <v>8.0220584066666656E-2</v>
      </c>
      <c r="W52">
        <v>0.11542521626666666</v>
      </c>
      <c r="X52">
        <v>0.18023307680266668</v>
      </c>
    </row>
    <row r="53" spans="11:24" x14ac:dyDescent="0.25">
      <c r="K53" s="15"/>
      <c r="L53" t="s">
        <v>82</v>
      </c>
      <c r="M53" s="9">
        <f t="shared" si="18"/>
        <v>12.061583754707142</v>
      </c>
      <c r="N53" s="9">
        <f t="shared" si="19"/>
        <v>12.224071697904716</v>
      </c>
      <c r="O53" s="9">
        <f t="shared" si="20"/>
        <v>12.609362749194815</v>
      </c>
      <c r="P53" s="9">
        <f t="shared" si="21"/>
        <v>13.239496546713816</v>
      </c>
      <c r="Q53" s="9">
        <f t="shared" si="22"/>
        <v>13.518926744386809</v>
      </c>
      <c r="R53" s="9">
        <f t="shared" si="23"/>
        <v>13.993166703173207</v>
      </c>
      <c r="S53">
        <v>1.2061583754707141E-2</v>
      </c>
      <c r="T53">
        <v>1.2224071697904716E-2</v>
      </c>
      <c r="U53">
        <v>1.2609362749194816E-2</v>
      </c>
      <c r="V53">
        <v>1.3239496546713816E-2</v>
      </c>
      <c r="W53">
        <v>1.3518926744386808E-2</v>
      </c>
      <c r="X53">
        <v>1.3993166703173207E-2</v>
      </c>
    </row>
    <row r="54" spans="11:24" x14ac:dyDescent="0.25">
      <c r="K54" s="15"/>
      <c r="L54" t="s">
        <v>76</v>
      </c>
      <c r="M54" s="9">
        <f t="shared" si="18"/>
        <v>1.2183987500000002E-2</v>
      </c>
      <c r="N54" s="9">
        <f t="shared" si="19"/>
        <v>4.860888800000001E-2</v>
      </c>
      <c r="O54" s="9">
        <f t="shared" si="20"/>
        <v>0.3018046875</v>
      </c>
      <c r="P54" s="9">
        <f t="shared" si="21"/>
        <v>1.1927550000000002</v>
      </c>
      <c r="Q54" s="9">
        <f t="shared" si="22"/>
        <v>1.7074111679999997</v>
      </c>
      <c r="R54" s="9">
        <f t="shared" si="23"/>
        <v>2.6395200000000001</v>
      </c>
      <c r="S54">
        <v>1.2183987500000001E-5</v>
      </c>
      <c r="T54">
        <v>4.8608888000000009E-5</v>
      </c>
      <c r="U54">
        <v>3.0180468749999999E-4</v>
      </c>
      <c r="V54">
        <v>1.1927550000000002E-3</v>
      </c>
      <c r="W54">
        <v>1.7074111679999998E-3</v>
      </c>
      <c r="X54">
        <v>2.6395200000000002E-3</v>
      </c>
    </row>
    <row r="55" spans="11:24" x14ac:dyDescent="0.25">
      <c r="K55" s="15"/>
      <c r="L55" t="s">
        <v>77</v>
      </c>
      <c r="M55" s="9">
        <f t="shared" si="18"/>
        <v>6.2828740833333355E-2</v>
      </c>
      <c r="N55" s="9">
        <f t="shared" si="19"/>
        <v>6.3670900833333335E-2</v>
      </c>
      <c r="O55" s="9">
        <f t="shared" si="20"/>
        <v>6.5667607500000003E-2</v>
      </c>
      <c r="P55" s="9">
        <f t="shared" si="21"/>
        <v>6.8932520833333344E-2</v>
      </c>
      <c r="Q55" s="9">
        <f t="shared" si="22"/>
        <v>7.0380083333333343E-2</v>
      </c>
      <c r="R55" s="9">
        <f t="shared" si="23"/>
        <v>7.2836500833333317E-2</v>
      </c>
      <c r="S55">
        <v>6.2828740833333348E-5</v>
      </c>
      <c r="T55">
        <v>6.3670900833333335E-5</v>
      </c>
      <c r="U55">
        <v>6.5667607500000005E-5</v>
      </c>
      <c r="V55">
        <v>6.893252083333334E-5</v>
      </c>
      <c r="W55">
        <v>7.0380083333333344E-5</v>
      </c>
      <c r="X55">
        <v>7.2836500833333321E-5</v>
      </c>
    </row>
    <row r="56" spans="11:24" x14ac:dyDescent="0.25">
      <c r="K56" s="15"/>
      <c r="L56" t="s">
        <v>78</v>
      </c>
      <c r="M56" s="9">
        <f t="shared" si="18"/>
        <v>0.69599999999999995</v>
      </c>
      <c r="N56" s="9">
        <f t="shared" si="19"/>
        <v>0.69599999999999995</v>
      </c>
      <c r="O56" s="9">
        <f t="shared" si="20"/>
        <v>0.69599999999999995</v>
      </c>
      <c r="P56" s="9">
        <f t="shared" si="21"/>
        <v>0.69599999999999995</v>
      </c>
      <c r="Q56" s="9">
        <f t="shared" si="22"/>
        <v>0.69599999999999995</v>
      </c>
      <c r="R56" s="9">
        <f t="shared" si="23"/>
        <v>0.69599999999999995</v>
      </c>
      <c r="S56">
        <v>6.96E-4</v>
      </c>
      <c r="T56">
        <v>6.96E-4</v>
      </c>
      <c r="U56">
        <v>6.96E-4</v>
      </c>
      <c r="V56">
        <v>6.96E-4</v>
      </c>
      <c r="W56">
        <v>6.96E-4</v>
      </c>
      <c r="X56">
        <v>6.96E-4</v>
      </c>
    </row>
    <row r="57" spans="11:24" x14ac:dyDescent="0.25">
      <c r="K57" s="15"/>
      <c r="L57" t="s">
        <v>79</v>
      </c>
      <c r="M57" s="9">
        <f t="shared" si="18"/>
        <v>41.03889509196015</v>
      </c>
      <c r="N57" s="9">
        <f t="shared" si="19"/>
        <v>65.744026714937135</v>
      </c>
      <c r="O57" s="9">
        <f t="shared" si="20"/>
        <v>166.16560940178982</v>
      </c>
      <c r="P57" s="9">
        <f t="shared" si="21"/>
        <v>416.13903082326374</v>
      </c>
      <c r="Q57" s="9">
        <f t="shared" si="22"/>
        <v>544.7720464928268</v>
      </c>
      <c r="R57" s="9">
        <f t="shared" si="23"/>
        <v>768.5418398376172</v>
      </c>
      <c r="S57">
        <v>4.1038895091960147E-2</v>
      </c>
      <c r="T57">
        <v>6.5744026714937134E-2</v>
      </c>
      <c r="U57">
        <v>0.16616560940178982</v>
      </c>
      <c r="V57">
        <v>0.41613903082326376</v>
      </c>
      <c r="W57">
        <v>0.54477204649282684</v>
      </c>
      <c r="X57">
        <v>0.76854183983761726</v>
      </c>
    </row>
    <row r="58" spans="11:24" x14ac:dyDescent="0.25">
      <c r="K58" s="15"/>
      <c r="L58" t="s">
        <v>83</v>
      </c>
      <c r="M58">
        <f>S58*1000</f>
        <v>330</v>
      </c>
      <c r="N58">
        <f t="shared" si="19"/>
        <v>660</v>
      </c>
      <c r="O58">
        <f t="shared" si="20"/>
        <v>1650</v>
      </c>
      <c r="P58">
        <f t="shared" si="21"/>
        <v>3300</v>
      </c>
      <c r="Q58">
        <f t="shared" si="22"/>
        <v>3959.9999999999995</v>
      </c>
      <c r="R58">
        <f t="shared" si="23"/>
        <v>4949.9999999999991</v>
      </c>
      <c r="S58">
        <v>0.33</v>
      </c>
      <c r="T58">
        <v>0.66</v>
      </c>
      <c r="U58">
        <v>1.65</v>
      </c>
      <c r="V58">
        <v>3.3</v>
      </c>
      <c r="W58">
        <v>3.9599999999999995</v>
      </c>
      <c r="X58">
        <v>4.9499999999999993</v>
      </c>
    </row>
    <row r="59" spans="11:24" x14ac:dyDescent="0.25">
      <c r="K59" s="15"/>
      <c r="L59" t="s">
        <v>10</v>
      </c>
      <c r="M59" s="8">
        <f t="shared" ref="M59" si="24">S59</f>
        <v>0.889394627800978</v>
      </c>
      <c r="N59" s="8">
        <f t="shared" ref="N59" si="25">T59</f>
        <v>0.90941154967196092</v>
      </c>
      <c r="O59" s="8">
        <f t="shared" ref="O59" si="26">U59</f>
        <v>0.90850745739177297</v>
      </c>
      <c r="P59" s="8">
        <f t="shared" ref="P59" si="27">V59</f>
        <v>0.88801844404323227</v>
      </c>
      <c r="Q59" s="8">
        <f t="shared" ref="Q59" si="28">W59</f>
        <v>0.8790677883652388</v>
      </c>
      <c r="R59" s="8">
        <f t="shared" ref="R59" si="29">X59</f>
        <v>0.86560527817010069</v>
      </c>
      <c r="S59">
        <v>0.889394627800978</v>
      </c>
      <c r="T59">
        <v>0.90941154967196092</v>
      </c>
      <c r="U59">
        <v>0.90850745739177297</v>
      </c>
      <c r="V59">
        <v>0.88801844404323227</v>
      </c>
      <c r="W59">
        <v>0.8790677883652388</v>
      </c>
      <c r="X59">
        <v>0.86560527817010069</v>
      </c>
    </row>
    <row r="60" spans="11:24" x14ac:dyDescent="0.25">
      <c r="K60" s="15" t="s">
        <v>55</v>
      </c>
      <c r="L60" t="s">
        <v>80</v>
      </c>
      <c r="M60" s="9">
        <f t="shared" ref="M60:M69" si="30">S60*1000</f>
        <v>0.32636573921279999</v>
      </c>
      <c r="N60" s="9">
        <f t="shared" ref="N60:N69" si="31">T60*1000</f>
        <v>1.3786031817600002</v>
      </c>
      <c r="O60" s="9">
        <f t="shared" ref="O60:O69" si="32">U60*1000</f>
        <v>7.2291016006424993</v>
      </c>
      <c r="P60" s="9">
        <f t="shared" ref="P60:P69" si="33">V60*1000</f>
        <v>28.380507221664001</v>
      </c>
      <c r="Q60" s="9">
        <f t="shared" ref="Q60:Q69" si="34">W60*1000</f>
        <v>40.894879855334395</v>
      </c>
      <c r="R60" s="9">
        <f t="shared" ref="R60:R69" si="35">X60*1000</f>
        <v>64.137770900876404</v>
      </c>
      <c r="S60">
        <v>3.2636573921279998E-4</v>
      </c>
      <c r="T60">
        <v>1.3786031817600002E-3</v>
      </c>
      <c r="U60">
        <v>7.2291016006424992E-3</v>
      </c>
      <c r="V60">
        <v>2.8380507221663999E-2</v>
      </c>
      <c r="W60">
        <v>4.0894879855334396E-2</v>
      </c>
      <c r="X60">
        <v>6.4137770900876398E-2</v>
      </c>
    </row>
    <row r="61" spans="11:24" x14ac:dyDescent="0.25">
      <c r="K61" s="15"/>
      <c r="L61" t="s">
        <v>73</v>
      </c>
      <c r="M61" s="9">
        <f t="shared" si="30"/>
        <v>7.2000000000000028</v>
      </c>
      <c r="N61" s="9">
        <f t="shared" si="31"/>
        <v>14.400000000000006</v>
      </c>
      <c r="O61" s="9">
        <f t="shared" si="32"/>
        <v>36.000000000000007</v>
      </c>
      <c r="P61" s="9">
        <f t="shared" si="33"/>
        <v>72.000000000000014</v>
      </c>
      <c r="Q61" s="9">
        <f t="shared" si="34"/>
        <v>86.399999999999991</v>
      </c>
      <c r="R61" s="9">
        <f t="shared" si="35"/>
        <v>108.00000000000001</v>
      </c>
      <c r="S61">
        <v>7.2000000000000024E-3</v>
      </c>
      <c r="T61">
        <v>1.4400000000000005E-2</v>
      </c>
      <c r="U61">
        <v>3.6000000000000004E-2</v>
      </c>
      <c r="V61">
        <v>7.2000000000000008E-2</v>
      </c>
      <c r="W61">
        <v>8.6399999999999991E-2</v>
      </c>
      <c r="X61">
        <v>0.10800000000000001</v>
      </c>
    </row>
    <row r="62" spans="11:24" x14ac:dyDescent="0.25">
      <c r="K62" s="15"/>
      <c r="L62" t="s">
        <v>74</v>
      </c>
      <c r="M62" s="9">
        <f t="shared" si="30"/>
        <v>9.0000000000000018</v>
      </c>
      <c r="N62" s="9">
        <f t="shared" si="31"/>
        <v>9.0000000000000018</v>
      </c>
      <c r="O62" s="9">
        <f t="shared" si="32"/>
        <v>9.0000000000000018</v>
      </c>
      <c r="P62" s="9">
        <f t="shared" si="33"/>
        <v>9.0000000000000018</v>
      </c>
      <c r="Q62" s="9">
        <f t="shared" si="34"/>
        <v>9.0000000000000018</v>
      </c>
      <c r="R62" s="9">
        <f t="shared" si="35"/>
        <v>9.0000000000000018</v>
      </c>
      <c r="S62">
        <v>9.0000000000000011E-3</v>
      </c>
      <c r="T62">
        <v>9.0000000000000011E-3</v>
      </c>
      <c r="U62">
        <v>9.0000000000000011E-3</v>
      </c>
      <c r="V62">
        <v>9.0000000000000011E-3</v>
      </c>
      <c r="W62">
        <v>9.0000000000000011E-3</v>
      </c>
      <c r="X62">
        <v>9.0000000000000011E-3</v>
      </c>
    </row>
    <row r="63" spans="11:24" x14ac:dyDescent="0.25">
      <c r="K63" s="15"/>
      <c r="L63" t="s">
        <v>81</v>
      </c>
      <c r="M63" s="9">
        <f t="shared" si="30"/>
        <v>1.2635142826666668</v>
      </c>
      <c r="N63" s="9">
        <f t="shared" si="31"/>
        <v>4.0177870506666675</v>
      </c>
      <c r="O63" s="9">
        <f t="shared" si="32"/>
        <v>20.836148149999996</v>
      </c>
      <c r="P63" s="9">
        <f t="shared" si="33"/>
        <v>80.856145930666671</v>
      </c>
      <c r="Q63" s="9">
        <f t="shared" si="34"/>
        <v>116.06323217066665</v>
      </c>
      <c r="R63" s="9">
        <f t="shared" si="35"/>
        <v>180.87357840066667</v>
      </c>
      <c r="S63">
        <v>1.2635142826666669E-3</v>
      </c>
      <c r="T63">
        <v>4.0177870506666671E-3</v>
      </c>
      <c r="U63">
        <v>2.0836148149999997E-2</v>
      </c>
      <c r="V63">
        <v>8.0856145930666673E-2</v>
      </c>
      <c r="W63">
        <v>0.11606323217066665</v>
      </c>
      <c r="X63">
        <v>0.18087357840066667</v>
      </c>
    </row>
    <row r="64" spans="11:24" x14ac:dyDescent="0.25">
      <c r="K64" s="15"/>
      <c r="L64" t="s">
        <v>82</v>
      </c>
      <c r="M64" s="9">
        <f t="shared" si="30"/>
        <v>27.923695756025136</v>
      </c>
      <c r="N64" s="9">
        <f t="shared" si="31"/>
        <v>49.406363742553715</v>
      </c>
      <c r="O64" s="9">
        <f t="shared" si="32"/>
        <v>50.521252666446806</v>
      </c>
      <c r="P64" s="9">
        <f t="shared" si="33"/>
        <v>51.735660338835828</v>
      </c>
      <c r="Q64" s="9">
        <f t="shared" si="34"/>
        <v>52.166021509935582</v>
      </c>
      <c r="R64" s="9">
        <f t="shared" si="35"/>
        <v>52.794399913917573</v>
      </c>
      <c r="S64">
        <v>2.7923695756025137E-2</v>
      </c>
      <c r="T64">
        <v>4.9406363742553715E-2</v>
      </c>
      <c r="U64">
        <v>5.0521252666446803E-2</v>
      </c>
      <c r="V64">
        <v>5.173566033883583E-2</v>
      </c>
      <c r="W64">
        <v>5.216602150993558E-2</v>
      </c>
      <c r="X64">
        <v>5.2794399913917572E-2</v>
      </c>
    </row>
    <row r="65" spans="11:24" x14ac:dyDescent="0.25">
      <c r="K65" s="15"/>
      <c r="L65" t="s">
        <v>76</v>
      </c>
      <c r="M65" s="9">
        <f t="shared" si="30"/>
        <v>5.0810480000000003E-3</v>
      </c>
      <c r="N65" s="9">
        <f t="shared" si="31"/>
        <v>2.5848750000000004E-2</v>
      </c>
      <c r="O65" s="9">
        <f t="shared" si="32"/>
        <v>0.16302795000000003</v>
      </c>
      <c r="P65" s="9">
        <f t="shared" si="33"/>
        <v>0.65832000000000002</v>
      </c>
      <c r="Q65" s="9">
        <f t="shared" si="34"/>
        <v>0.95095036799999999</v>
      </c>
      <c r="R65" s="9">
        <f t="shared" si="35"/>
        <v>1.4935751999999998</v>
      </c>
      <c r="S65">
        <v>5.0810480000000006E-6</v>
      </c>
      <c r="T65">
        <v>2.5848750000000002E-5</v>
      </c>
      <c r="U65">
        <v>1.6302795000000002E-4</v>
      </c>
      <c r="V65">
        <v>6.5832E-4</v>
      </c>
      <c r="W65">
        <v>9.5095036800000004E-4</v>
      </c>
      <c r="X65">
        <v>1.4935751999999999E-3</v>
      </c>
    </row>
    <row r="66" spans="11:24" x14ac:dyDescent="0.25">
      <c r="K66" s="15"/>
      <c r="L66" t="s">
        <v>77</v>
      </c>
      <c r="M66" s="9">
        <f t="shared" si="30"/>
        <v>0.14484821333333339</v>
      </c>
      <c r="N66" s="9">
        <f t="shared" si="31"/>
        <v>0.25555845333333332</v>
      </c>
      <c r="O66" s="9">
        <f t="shared" si="32"/>
        <v>0.26129629687499994</v>
      </c>
      <c r="P66" s="9">
        <f t="shared" si="33"/>
        <v>0.26754560333333333</v>
      </c>
      <c r="Q66" s="9">
        <f t="shared" si="34"/>
        <v>0.26976005333333331</v>
      </c>
      <c r="R66" s="9">
        <f t="shared" si="35"/>
        <v>0.27299325020833343</v>
      </c>
      <c r="S66">
        <v>1.4484821333333339E-4</v>
      </c>
      <c r="T66">
        <v>2.555584533333333E-4</v>
      </c>
      <c r="U66">
        <v>2.6129629687499995E-4</v>
      </c>
      <c r="V66">
        <v>2.6754560333333333E-4</v>
      </c>
      <c r="W66">
        <v>2.6976005333333332E-4</v>
      </c>
      <c r="X66">
        <v>2.729932502083334E-4</v>
      </c>
    </row>
    <row r="67" spans="11:24" x14ac:dyDescent="0.25">
      <c r="K67" s="15"/>
      <c r="L67" t="s">
        <v>78</v>
      </c>
      <c r="M67" s="9">
        <f t="shared" si="30"/>
        <v>2.7839999999999998</v>
      </c>
      <c r="N67" s="9">
        <f t="shared" si="31"/>
        <v>2.7839999999999998</v>
      </c>
      <c r="O67" s="9">
        <f t="shared" si="32"/>
        <v>2.7839999999999998</v>
      </c>
      <c r="P67" s="9">
        <f t="shared" si="33"/>
        <v>2.7839999999999998</v>
      </c>
      <c r="Q67" s="9">
        <f t="shared" si="34"/>
        <v>2.7839999999999998</v>
      </c>
      <c r="R67" s="9">
        <f t="shared" si="35"/>
        <v>2.7839999999999998</v>
      </c>
      <c r="S67">
        <v>2.784E-3</v>
      </c>
      <c r="T67">
        <v>2.784E-3</v>
      </c>
      <c r="U67">
        <v>2.784E-3</v>
      </c>
      <c r="V67">
        <v>2.784E-3</v>
      </c>
      <c r="W67">
        <v>2.784E-3</v>
      </c>
      <c r="X67">
        <v>2.784E-3</v>
      </c>
    </row>
    <row r="68" spans="11:24" x14ac:dyDescent="0.25">
      <c r="K68" s="15"/>
      <c r="L68" t="s">
        <v>79</v>
      </c>
      <c r="M68" s="9">
        <f t="shared" si="30"/>
        <v>83.277505039237937</v>
      </c>
      <c r="N68" s="9">
        <f t="shared" si="31"/>
        <v>152.34816117831375</v>
      </c>
      <c r="O68" s="9">
        <f t="shared" si="32"/>
        <v>322.09482666396434</v>
      </c>
      <c r="P68" s="9">
        <f t="shared" si="33"/>
        <v>670.21217909449979</v>
      </c>
      <c r="Q68" s="9">
        <f t="shared" si="34"/>
        <v>831.26884395726984</v>
      </c>
      <c r="R68" s="9">
        <f t="shared" si="35"/>
        <v>1096.2263176656691</v>
      </c>
      <c r="S68">
        <v>8.3277505039237934E-2</v>
      </c>
      <c r="T68">
        <v>0.15234816117831373</v>
      </c>
      <c r="U68">
        <v>0.32209482666396433</v>
      </c>
      <c r="V68">
        <v>0.67021217909449982</v>
      </c>
      <c r="W68">
        <v>0.83126884395726985</v>
      </c>
      <c r="X68">
        <v>1.096226317665669</v>
      </c>
    </row>
    <row r="69" spans="11:24" x14ac:dyDescent="0.25">
      <c r="K69" s="15"/>
      <c r="L69" t="s">
        <v>83</v>
      </c>
      <c r="M69">
        <f t="shared" si="30"/>
        <v>330</v>
      </c>
      <c r="N69">
        <f t="shared" si="31"/>
        <v>660</v>
      </c>
      <c r="O69">
        <f t="shared" si="32"/>
        <v>1650</v>
      </c>
      <c r="P69">
        <f t="shared" si="33"/>
        <v>3300</v>
      </c>
      <c r="Q69">
        <f t="shared" si="34"/>
        <v>3959.9999999999995</v>
      </c>
      <c r="R69">
        <f t="shared" si="35"/>
        <v>4949.9999999999991</v>
      </c>
      <c r="S69">
        <v>0.33</v>
      </c>
      <c r="T69">
        <v>0.66</v>
      </c>
      <c r="U69">
        <v>1.65</v>
      </c>
      <c r="V69">
        <v>3.3</v>
      </c>
      <c r="W69">
        <v>3.9599999999999995</v>
      </c>
      <c r="X69">
        <v>4.9499999999999993</v>
      </c>
    </row>
    <row r="70" spans="11:24" x14ac:dyDescent="0.25">
      <c r="K70" s="15"/>
      <c r="L70" t="s">
        <v>10</v>
      </c>
      <c r="M70" s="8">
        <f t="shared" ref="M70" si="36">S70</f>
        <v>0.79849494825194689</v>
      </c>
      <c r="N70" s="8">
        <f t="shared" ref="N70" si="37">T70</f>
        <v>0.81245952356520112</v>
      </c>
      <c r="O70" s="8">
        <f t="shared" ref="O70" si="38">U70</f>
        <v>0.83667376319381837</v>
      </c>
      <c r="P70" s="8">
        <f t="shared" ref="P70" si="39">V70</f>
        <v>0.8311898334745027</v>
      </c>
      <c r="Q70" s="8">
        <f t="shared" ref="Q70" si="40">W70</f>
        <v>0.82650340211953188</v>
      </c>
      <c r="R70" s="8">
        <f t="shared" ref="R70" si="41">X70</f>
        <v>0.81869247691527014</v>
      </c>
      <c r="S70">
        <v>0.79849494825194689</v>
      </c>
      <c r="T70">
        <v>0.81245952356520112</v>
      </c>
      <c r="U70">
        <v>0.83667376319381837</v>
      </c>
      <c r="V70">
        <v>0.8311898334745027</v>
      </c>
      <c r="W70">
        <v>0.82650340211953188</v>
      </c>
      <c r="X70">
        <v>0.81869247691527014</v>
      </c>
    </row>
  </sheetData>
  <mergeCells count="2056">
    <mergeCell ref="A17:A21"/>
    <mergeCell ref="Y17:Y21"/>
    <mergeCell ref="K11:K15"/>
    <mergeCell ref="K16:K20"/>
    <mergeCell ref="K49:K59"/>
    <mergeCell ref="K60:K70"/>
    <mergeCell ref="DY17:DY21"/>
    <mergeCell ref="EG17:EG21"/>
    <mergeCell ref="EO17:EO21"/>
    <mergeCell ref="EW17:EW21"/>
    <mergeCell ref="FE17:FE21"/>
    <mergeCell ref="FM17:FM21"/>
    <mergeCell ref="CC17:CC21"/>
    <mergeCell ref="CK17:CK21"/>
    <mergeCell ref="CS17:CS21"/>
    <mergeCell ref="DA17:DA21"/>
    <mergeCell ref="DI17:DI21"/>
    <mergeCell ref="DQ17:DQ21"/>
    <mergeCell ref="AG17:AG21"/>
    <mergeCell ref="AO17:AO21"/>
    <mergeCell ref="AW17:AW21"/>
    <mergeCell ref="BE17:BE21"/>
    <mergeCell ref="BM17:BM21"/>
    <mergeCell ref="BU17:BU21"/>
    <mergeCell ref="JM17:JM21"/>
    <mergeCell ref="JU17:JU21"/>
    <mergeCell ref="KC17:KC21"/>
    <mergeCell ref="KK17:KK21"/>
    <mergeCell ref="KS17:KS21"/>
    <mergeCell ref="LA17:LA21"/>
    <mergeCell ref="HQ17:HQ21"/>
    <mergeCell ref="HY17:HY21"/>
    <mergeCell ref="IG17:IG21"/>
    <mergeCell ref="IO17:IO21"/>
    <mergeCell ref="IW17:IW21"/>
    <mergeCell ref="JE17:JE21"/>
    <mergeCell ref="FU17:FU21"/>
    <mergeCell ref="GC17:GC21"/>
    <mergeCell ref="GK17:GK21"/>
    <mergeCell ref="GS17:GS21"/>
    <mergeCell ref="HA17:HA21"/>
    <mergeCell ref="HI17:HI21"/>
    <mergeCell ref="PA17:PA21"/>
    <mergeCell ref="PI17:PI21"/>
    <mergeCell ref="PQ17:PQ21"/>
    <mergeCell ref="PY17:PY21"/>
    <mergeCell ref="QG17:QG21"/>
    <mergeCell ref="QO17:QO21"/>
    <mergeCell ref="NE17:NE21"/>
    <mergeCell ref="NM17:NM21"/>
    <mergeCell ref="NU17:NU21"/>
    <mergeCell ref="OC17:OC21"/>
    <mergeCell ref="OK17:OK21"/>
    <mergeCell ref="OS17:OS21"/>
    <mergeCell ref="LI17:LI21"/>
    <mergeCell ref="LQ17:LQ21"/>
    <mergeCell ref="LY17:LY21"/>
    <mergeCell ref="MG17:MG21"/>
    <mergeCell ref="MO17:MO21"/>
    <mergeCell ref="MW17:MW21"/>
    <mergeCell ref="UO17:UO21"/>
    <mergeCell ref="UW17:UW21"/>
    <mergeCell ref="VE17:VE21"/>
    <mergeCell ref="VM17:VM21"/>
    <mergeCell ref="VU17:VU21"/>
    <mergeCell ref="WC17:WC21"/>
    <mergeCell ref="SS17:SS21"/>
    <mergeCell ref="TA17:TA21"/>
    <mergeCell ref="TI17:TI21"/>
    <mergeCell ref="TQ17:TQ21"/>
    <mergeCell ref="TY17:TY21"/>
    <mergeCell ref="UG17:UG21"/>
    <mergeCell ref="QW17:QW21"/>
    <mergeCell ref="RE17:RE21"/>
    <mergeCell ref="RM17:RM21"/>
    <mergeCell ref="RU17:RU21"/>
    <mergeCell ref="SC17:SC21"/>
    <mergeCell ref="SK17:SK21"/>
    <mergeCell ref="AAC17:AAC21"/>
    <mergeCell ref="AAK17:AAK21"/>
    <mergeCell ref="AAS17:AAS21"/>
    <mergeCell ref="ABA17:ABA21"/>
    <mergeCell ref="ABI17:ABI21"/>
    <mergeCell ref="ABQ17:ABQ21"/>
    <mergeCell ref="YG17:YG21"/>
    <mergeCell ref="YO17:YO21"/>
    <mergeCell ref="YW17:YW21"/>
    <mergeCell ref="ZE17:ZE21"/>
    <mergeCell ref="ZM17:ZM21"/>
    <mergeCell ref="ZU17:ZU21"/>
    <mergeCell ref="WK17:WK21"/>
    <mergeCell ref="WS17:WS21"/>
    <mergeCell ref="XA17:XA21"/>
    <mergeCell ref="XI17:XI21"/>
    <mergeCell ref="XQ17:XQ21"/>
    <mergeCell ref="XY17:XY21"/>
    <mergeCell ref="AFQ17:AFQ21"/>
    <mergeCell ref="AFY17:AFY21"/>
    <mergeCell ref="AGG17:AGG21"/>
    <mergeCell ref="AGO17:AGO21"/>
    <mergeCell ref="AGW17:AGW21"/>
    <mergeCell ref="AHE17:AHE21"/>
    <mergeCell ref="ADU17:ADU21"/>
    <mergeCell ref="AEC17:AEC21"/>
    <mergeCell ref="AEK17:AEK21"/>
    <mergeCell ref="AES17:AES21"/>
    <mergeCell ref="AFA17:AFA21"/>
    <mergeCell ref="AFI17:AFI21"/>
    <mergeCell ref="ABY17:ABY21"/>
    <mergeCell ref="ACG17:ACG21"/>
    <mergeCell ref="ACO17:ACO21"/>
    <mergeCell ref="ACW17:ACW21"/>
    <mergeCell ref="ADE17:ADE21"/>
    <mergeCell ref="ADM17:ADM21"/>
    <mergeCell ref="ALE17:ALE21"/>
    <mergeCell ref="ALM17:ALM21"/>
    <mergeCell ref="ALU17:ALU21"/>
    <mergeCell ref="AMC17:AMC21"/>
    <mergeCell ref="AMK17:AMK21"/>
    <mergeCell ref="AMS17:AMS21"/>
    <mergeCell ref="AJI17:AJI21"/>
    <mergeCell ref="AJQ17:AJQ21"/>
    <mergeCell ref="AJY17:AJY21"/>
    <mergeCell ref="AKG17:AKG21"/>
    <mergeCell ref="AKO17:AKO21"/>
    <mergeCell ref="AKW17:AKW21"/>
    <mergeCell ref="AHM17:AHM21"/>
    <mergeCell ref="AHU17:AHU21"/>
    <mergeCell ref="AIC17:AIC21"/>
    <mergeCell ref="AIK17:AIK21"/>
    <mergeCell ref="AIS17:AIS21"/>
    <mergeCell ref="AJA17:AJA21"/>
    <mergeCell ref="AQS17:AQS21"/>
    <mergeCell ref="ARA17:ARA21"/>
    <mergeCell ref="ARI17:ARI21"/>
    <mergeCell ref="ARQ17:ARQ21"/>
    <mergeCell ref="ARY17:ARY21"/>
    <mergeCell ref="ASG17:ASG21"/>
    <mergeCell ref="AOW17:AOW21"/>
    <mergeCell ref="APE17:APE21"/>
    <mergeCell ref="APM17:APM21"/>
    <mergeCell ref="APU17:APU21"/>
    <mergeCell ref="AQC17:AQC21"/>
    <mergeCell ref="AQK17:AQK21"/>
    <mergeCell ref="ANA17:ANA21"/>
    <mergeCell ref="ANI17:ANI21"/>
    <mergeCell ref="ANQ17:ANQ21"/>
    <mergeCell ref="ANY17:ANY21"/>
    <mergeCell ref="AOG17:AOG21"/>
    <mergeCell ref="AOO17:AOO21"/>
    <mergeCell ref="AWG17:AWG21"/>
    <mergeCell ref="AWO17:AWO21"/>
    <mergeCell ref="AWW17:AWW21"/>
    <mergeCell ref="AXE17:AXE21"/>
    <mergeCell ref="AXM17:AXM21"/>
    <mergeCell ref="AXU17:AXU21"/>
    <mergeCell ref="AUK17:AUK21"/>
    <mergeCell ref="AUS17:AUS21"/>
    <mergeCell ref="AVA17:AVA21"/>
    <mergeCell ref="AVI17:AVI21"/>
    <mergeCell ref="AVQ17:AVQ21"/>
    <mergeCell ref="AVY17:AVY21"/>
    <mergeCell ref="ASO17:ASO21"/>
    <mergeCell ref="ASW17:ASW21"/>
    <mergeCell ref="ATE17:ATE21"/>
    <mergeCell ref="ATM17:ATM21"/>
    <mergeCell ref="ATU17:ATU21"/>
    <mergeCell ref="AUC17:AUC21"/>
    <mergeCell ref="BBU17:BBU21"/>
    <mergeCell ref="BCC17:BCC21"/>
    <mergeCell ref="BCK17:BCK21"/>
    <mergeCell ref="BCS17:BCS21"/>
    <mergeCell ref="BDA17:BDA21"/>
    <mergeCell ref="BDI17:BDI21"/>
    <mergeCell ref="AZY17:AZY21"/>
    <mergeCell ref="BAG17:BAG21"/>
    <mergeCell ref="BAO17:BAO21"/>
    <mergeCell ref="BAW17:BAW21"/>
    <mergeCell ref="BBE17:BBE21"/>
    <mergeCell ref="BBM17:BBM21"/>
    <mergeCell ref="AYC17:AYC21"/>
    <mergeCell ref="AYK17:AYK21"/>
    <mergeCell ref="AYS17:AYS21"/>
    <mergeCell ref="AZA17:AZA21"/>
    <mergeCell ref="AZI17:AZI21"/>
    <mergeCell ref="AZQ17:AZQ21"/>
    <mergeCell ref="BHI17:BHI21"/>
    <mergeCell ref="BHQ17:BHQ21"/>
    <mergeCell ref="BHY17:BHY21"/>
    <mergeCell ref="BIG17:BIG21"/>
    <mergeCell ref="BIO17:BIO21"/>
    <mergeCell ref="BIW17:BIW21"/>
    <mergeCell ref="BFM17:BFM21"/>
    <mergeCell ref="BFU17:BFU21"/>
    <mergeCell ref="BGC17:BGC21"/>
    <mergeCell ref="BGK17:BGK21"/>
    <mergeCell ref="BGS17:BGS21"/>
    <mergeCell ref="BHA17:BHA21"/>
    <mergeCell ref="BDQ17:BDQ21"/>
    <mergeCell ref="BDY17:BDY21"/>
    <mergeCell ref="BEG17:BEG21"/>
    <mergeCell ref="BEO17:BEO21"/>
    <mergeCell ref="BEW17:BEW21"/>
    <mergeCell ref="BFE17:BFE21"/>
    <mergeCell ref="BMW17:BMW21"/>
    <mergeCell ref="BNE17:BNE21"/>
    <mergeCell ref="BNM17:BNM21"/>
    <mergeCell ref="BNU17:BNU21"/>
    <mergeCell ref="BOC17:BOC21"/>
    <mergeCell ref="BOK17:BOK21"/>
    <mergeCell ref="BLA17:BLA21"/>
    <mergeCell ref="BLI17:BLI21"/>
    <mergeCell ref="BLQ17:BLQ21"/>
    <mergeCell ref="BLY17:BLY21"/>
    <mergeCell ref="BMG17:BMG21"/>
    <mergeCell ref="BMO17:BMO21"/>
    <mergeCell ref="BJE17:BJE21"/>
    <mergeCell ref="BJM17:BJM21"/>
    <mergeCell ref="BJU17:BJU21"/>
    <mergeCell ref="BKC17:BKC21"/>
    <mergeCell ref="BKK17:BKK21"/>
    <mergeCell ref="BKS17:BKS21"/>
    <mergeCell ref="BSK17:BSK21"/>
    <mergeCell ref="BSS17:BSS21"/>
    <mergeCell ref="BTA17:BTA21"/>
    <mergeCell ref="BTI17:BTI21"/>
    <mergeCell ref="BTQ17:BTQ21"/>
    <mergeCell ref="BTY17:BTY21"/>
    <mergeCell ref="BQO17:BQO21"/>
    <mergeCell ref="BQW17:BQW21"/>
    <mergeCell ref="BRE17:BRE21"/>
    <mergeCell ref="BRM17:BRM21"/>
    <mergeCell ref="BRU17:BRU21"/>
    <mergeCell ref="BSC17:BSC21"/>
    <mergeCell ref="BOS17:BOS21"/>
    <mergeCell ref="BPA17:BPA21"/>
    <mergeCell ref="BPI17:BPI21"/>
    <mergeCell ref="BPQ17:BPQ21"/>
    <mergeCell ref="BPY17:BPY21"/>
    <mergeCell ref="BQG17:BQG21"/>
    <mergeCell ref="BXY17:BXY21"/>
    <mergeCell ref="BYG17:BYG21"/>
    <mergeCell ref="BYO17:BYO21"/>
    <mergeCell ref="BYW17:BYW21"/>
    <mergeCell ref="BZE17:BZE21"/>
    <mergeCell ref="BZM17:BZM21"/>
    <mergeCell ref="BWC17:BWC21"/>
    <mergeCell ref="BWK17:BWK21"/>
    <mergeCell ref="BWS17:BWS21"/>
    <mergeCell ref="BXA17:BXA21"/>
    <mergeCell ref="BXI17:BXI21"/>
    <mergeCell ref="BXQ17:BXQ21"/>
    <mergeCell ref="BUG17:BUG21"/>
    <mergeCell ref="BUO17:BUO21"/>
    <mergeCell ref="BUW17:BUW21"/>
    <mergeCell ref="BVE17:BVE21"/>
    <mergeCell ref="BVM17:BVM21"/>
    <mergeCell ref="BVU17:BVU21"/>
    <mergeCell ref="CDM17:CDM21"/>
    <mergeCell ref="CDU17:CDU21"/>
    <mergeCell ref="CEC17:CEC21"/>
    <mergeCell ref="CEK17:CEK21"/>
    <mergeCell ref="CES17:CES21"/>
    <mergeCell ref="CFA17:CFA21"/>
    <mergeCell ref="CBQ17:CBQ21"/>
    <mergeCell ref="CBY17:CBY21"/>
    <mergeCell ref="CCG17:CCG21"/>
    <mergeCell ref="CCO17:CCO21"/>
    <mergeCell ref="CCW17:CCW21"/>
    <mergeCell ref="CDE17:CDE21"/>
    <mergeCell ref="BZU17:BZU21"/>
    <mergeCell ref="CAC17:CAC21"/>
    <mergeCell ref="CAK17:CAK21"/>
    <mergeCell ref="CAS17:CAS21"/>
    <mergeCell ref="CBA17:CBA21"/>
    <mergeCell ref="CBI17:CBI21"/>
    <mergeCell ref="CJA17:CJA21"/>
    <mergeCell ref="CJI17:CJI21"/>
    <mergeCell ref="CJQ17:CJQ21"/>
    <mergeCell ref="CJY17:CJY21"/>
    <mergeCell ref="CKG17:CKG21"/>
    <mergeCell ref="CKO17:CKO21"/>
    <mergeCell ref="CHE17:CHE21"/>
    <mergeCell ref="CHM17:CHM21"/>
    <mergeCell ref="CHU17:CHU21"/>
    <mergeCell ref="CIC17:CIC21"/>
    <mergeCell ref="CIK17:CIK21"/>
    <mergeCell ref="CIS17:CIS21"/>
    <mergeCell ref="CFI17:CFI21"/>
    <mergeCell ref="CFQ17:CFQ21"/>
    <mergeCell ref="CFY17:CFY21"/>
    <mergeCell ref="CGG17:CGG21"/>
    <mergeCell ref="CGO17:CGO21"/>
    <mergeCell ref="CGW17:CGW21"/>
    <mergeCell ref="COO17:COO21"/>
    <mergeCell ref="COW17:COW21"/>
    <mergeCell ref="CPE17:CPE21"/>
    <mergeCell ref="CPM17:CPM21"/>
    <mergeCell ref="CPU17:CPU21"/>
    <mergeCell ref="CQC17:CQC21"/>
    <mergeCell ref="CMS17:CMS21"/>
    <mergeCell ref="CNA17:CNA21"/>
    <mergeCell ref="CNI17:CNI21"/>
    <mergeCell ref="CNQ17:CNQ21"/>
    <mergeCell ref="CNY17:CNY21"/>
    <mergeCell ref="COG17:COG21"/>
    <mergeCell ref="CKW17:CKW21"/>
    <mergeCell ref="CLE17:CLE21"/>
    <mergeCell ref="CLM17:CLM21"/>
    <mergeCell ref="CLU17:CLU21"/>
    <mergeCell ref="CMC17:CMC21"/>
    <mergeCell ref="CMK17:CMK21"/>
    <mergeCell ref="CUC17:CUC21"/>
    <mergeCell ref="CUK17:CUK21"/>
    <mergeCell ref="CUS17:CUS21"/>
    <mergeCell ref="CVA17:CVA21"/>
    <mergeCell ref="CVI17:CVI21"/>
    <mergeCell ref="CVQ17:CVQ21"/>
    <mergeCell ref="CSG17:CSG21"/>
    <mergeCell ref="CSO17:CSO21"/>
    <mergeCell ref="CSW17:CSW21"/>
    <mergeCell ref="CTE17:CTE21"/>
    <mergeCell ref="CTM17:CTM21"/>
    <mergeCell ref="CTU17:CTU21"/>
    <mergeCell ref="CQK17:CQK21"/>
    <mergeCell ref="CQS17:CQS21"/>
    <mergeCell ref="CRA17:CRA21"/>
    <mergeCell ref="CRI17:CRI21"/>
    <mergeCell ref="CRQ17:CRQ21"/>
    <mergeCell ref="CRY17:CRY21"/>
    <mergeCell ref="CZQ17:CZQ21"/>
    <mergeCell ref="CZY17:CZY21"/>
    <mergeCell ref="DAG17:DAG21"/>
    <mergeCell ref="DAO17:DAO21"/>
    <mergeCell ref="DAW17:DAW21"/>
    <mergeCell ref="DBE17:DBE21"/>
    <mergeCell ref="CXU17:CXU21"/>
    <mergeCell ref="CYC17:CYC21"/>
    <mergeCell ref="CYK17:CYK21"/>
    <mergeCell ref="CYS17:CYS21"/>
    <mergeCell ref="CZA17:CZA21"/>
    <mergeCell ref="CZI17:CZI21"/>
    <mergeCell ref="CVY17:CVY21"/>
    <mergeCell ref="CWG17:CWG21"/>
    <mergeCell ref="CWO17:CWO21"/>
    <mergeCell ref="CWW17:CWW21"/>
    <mergeCell ref="CXE17:CXE21"/>
    <mergeCell ref="CXM17:CXM21"/>
    <mergeCell ref="DFE17:DFE21"/>
    <mergeCell ref="DFM17:DFM21"/>
    <mergeCell ref="DFU17:DFU21"/>
    <mergeCell ref="DGC17:DGC21"/>
    <mergeCell ref="DGK17:DGK21"/>
    <mergeCell ref="DGS17:DGS21"/>
    <mergeCell ref="DDI17:DDI21"/>
    <mergeCell ref="DDQ17:DDQ21"/>
    <mergeCell ref="DDY17:DDY21"/>
    <mergeCell ref="DEG17:DEG21"/>
    <mergeCell ref="DEO17:DEO21"/>
    <mergeCell ref="DEW17:DEW21"/>
    <mergeCell ref="DBM17:DBM21"/>
    <mergeCell ref="DBU17:DBU21"/>
    <mergeCell ref="DCC17:DCC21"/>
    <mergeCell ref="DCK17:DCK21"/>
    <mergeCell ref="DCS17:DCS21"/>
    <mergeCell ref="DDA17:DDA21"/>
    <mergeCell ref="DKS17:DKS21"/>
    <mergeCell ref="DLA17:DLA21"/>
    <mergeCell ref="DLI17:DLI21"/>
    <mergeCell ref="DLQ17:DLQ21"/>
    <mergeCell ref="DLY17:DLY21"/>
    <mergeCell ref="DMG17:DMG21"/>
    <mergeCell ref="DIW17:DIW21"/>
    <mergeCell ref="DJE17:DJE21"/>
    <mergeCell ref="DJM17:DJM21"/>
    <mergeCell ref="DJU17:DJU21"/>
    <mergeCell ref="DKC17:DKC21"/>
    <mergeCell ref="DKK17:DKK21"/>
    <mergeCell ref="DHA17:DHA21"/>
    <mergeCell ref="DHI17:DHI21"/>
    <mergeCell ref="DHQ17:DHQ21"/>
    <mergeCell ref="DHY17:DHY21"/>
    <mergeCell ref="DIG17:DIG21"/>
    <mergeCell ref="DIO17:DIO21"/>
    <mergeCell ref="DQG17:DQG21"/>
    <mergeCell ref="DQO17:DQO21"/>
    <mergeCell ref="DQW17:DQW21"/>
    <mergeCell ref="DRE17:DRE21"/>
    <mergeCell ref="DRM17:DRM21"/>
    <mergeCell ref="DRU17:DRU21"/>
    <mergeCell ref="DOK17:DOK21"/>
    <mergeCell ref="DOS17:DOS21"/>
    <mergeCell ref="DPA17:DPA21"/>
    <mergeCell ref="DPI17:DPI21"/>
    <mergeCell ref="DPQ17:DPQ21"/>
    <mergeCell ref="DPY17:DPY21"/>
    <mergeCell ref="DMO17:DMO21"/>
    <mergeCell ref="DMW17:DMW21"/>
    <mergeCell ref="DNE17:DNE21"/>
    <mergeCell ref="DNM17:DNM21"/>
    <mergeCell ref="DNU17:DNU21"/>
    <mergeCell ref="DOC17:DOC21"/>
    <mergeCell ref="DVU17:DVU21"/>
    <mergeCell ref="DWC17:DWC21"/>
    <mergeCell ref="DWK17:DWK21"/>
    <mergeCell ref="DWS17:DWS21"/>
    <mergeCell ref="DXA17:DXA21"/>
    <mergeCell ref="DXI17:DXI21"/>
    <mergeCell ref="DTY17:DTY21"/>
    <mergeCell ref="DUG17:DUG21"/>
    <mergeCell ref="DUO17:DUO21"/>
    <mergeCell ref="DUW17:DUW21"/>
    <mergeCell ref="DVE17:DVE21"/>
    <mergeCell ref="DVM17:DVM21"/>
    <mergeCell ref="DSC17:DSC21"/>
    <mergeCell ref="DSK17:DSK21"/>
    <mergeCell ref="DSS17:DSS21"/>
    <mergeCell ref="DTA17:DTA21"/>
    <mergeCell ref="DTI17:DTI21"/>
    <mergeCell ref="DTQ17:DTQ21"/>
    <mergeCell ref="EBI17:EBI21"/>
    <mergeCell ref="EBQ17:EBQ21"/>
    <mergeCell ref="EBY17:EBY21"/>
    <mergeCell ref="ECG17:ECG21"/>
    <mergeCell ref="ECO17:ECO21"/>
    <mergeCell ref="ECW17:ECW21"/>
    <mergeCell ref="DZM17:DZM21"/>
    <mergeCell ref="DZU17:DZU21"/>
    <mergeCell ref="EAC17:EAC21"/>
    <mergeCell ref="EAK17:EAK21"/>
    <mergeCell ref="EAS17:EAS21"/>
    <mergeCell ref="EBA17:EBA21"/>
    <mergeCell ref="DXQ17:DXQ21"/>
    <mergeCell ref="DXY17:DXY21"/>
    <mergeCell ref="DYG17:DYG21"/>
    <mergeCell ref="DYO17:DYO21"/>
    <mergeCell ref="DYW17:DYW21"/>
    <mergeCell ref="DZE17:DZE21"/>
    <mergeCell ref="EGW17:EGW21"/>
    <mergeCell ref="EHE17:EHE21"/>
    <mergeCell ref="EHM17:EHM21"/>
    <mergeCell ref="EHU17:EHU21"/>
    <mergeCell ref="EIC17:EIC21"/>
    <mergeCell ref="EIK17:EIK21"/>
    <mergeCell ref="EFA17:EFA21"/>
    <mergeCell ref="EFI17:EFI21"/>
    <mergeCell ref="EFQ17:EFQ21"/>
    <mergeCell ref="EFY17:EFY21"/>
    <mergeCell ref="EGG17:EGG21"/>
    <mergeCell ref="EGO17:EGO21"/>
    <mergeCell ref="EDE17:EDE21"/>
    <mergeCell ref="EDM17:EDM21"/>
    <mergeCell ref="EDU17:EDU21"/>
    <mergeCell ref="EEC17:EEC21"/>
    <mergeCell ref="EEK17:EEK21"/>
    <mergeCell ref="EES17:EES21"/>
    <mergeCell ref="EMK17:EMK21"/>
    <mergeCell ref="EMS17:EMS21"/>
    <mergeCell ref="ENA17:ENA21"/>
    <mergeCell ref="ENI17:ENI21"/>
    <mergeCell ref="ENQ17:ENQ21"/>
    <mergeCell ref="ENY17:ENY21"/>
    <mergeCell ref="EKO17:EKO21"/>
    <mergeCell ref="EKW17:EKW21"/>
    <mergeCell ref="ELE17:ELE21"/>
    <mergeCell ref="ELM17:ELM21"/>
    <mergeCell ref="ELU17:ELU21"/>
    <mergeCell ref="EMC17:EMC21"/>
    <mergeCell ref="EIS17:EIS21"/>
    <mergeCell ref="EJA17:EJA21"/>
    <mergeCell ref="EJI17:EJI21"/>
    <mergeCell ref="EJQ17:EJQ21"/>
    <mergeCell ref="EJY17:EJY21"/>
    <mergeCell ref="EKG17:EKG21"/>
    <mergeCell ref="ERY17:ERY21"/>
    <mergeCell ref="ESG17:ESG21"/>
    <mergeCell ref="ESO17:ESO21"/>
    <mergeCell ref="ESW17:ESW21"/>
    <mergeCell ref="ETE17:ETE21"/>
    <mergeCell ref="ETM17:ETM21"/>
    <mergeCell ref="EQC17:EQC21"/>
    <mergeCell ref="EQK17:EQK21"/>
    <mergeCell ref="EQS17:EQS21"/>
    <mergeCell ref="ERA17:ERA21"/>
    <mergeCell ref="ERI17:ERI21"/>
    <mergeCell ref="ERQ17:ERQ21"/>
    <mergeCell ref="EOG17:EOG21"/>
    <mergeCell ref="EOO17:EOO21"/>
    <mergeCell ref="EOW17:EOW21"/>
    <mergeCell ref="EPE17:EPE21"/>
    <mergeCell ref="EPM17:EPM21"/>
    <mergeCell ref="EPU17:EPU21"/>
    <mergeCell ref="EXM17:EXM21"/>
    <mergeCell ref="EXU17:EXU21"/>
    <mergeCell ref="EYC17:EYC21"/>
    <mergeCell ref="EYK17:EYK21"/>
    <mergeCell ref="EYS17:EYS21"/>
    <mergeCell ref="EZA17:EZA21"/>
    <mergeCell ref="EVQ17:EVQ21"/>
    <mergeCell ref="EVY17:EVY21"/>
    <mergeCell ref="EWG17:EWG21"/>
    <mergeCell ref="EWO17:EWO21"/>
    <mergeCell ref="EWW17:EWW21"/>
    <mergeCell ref="EXE17:EXE21"/>
    <mergeCell ref="ETU17:ETU21"/>
    <mergeCell ref="EUC17:EUC21"/>
    <mergeCell ref="EUK17:EUK21"/>
    <mergeCell ref="EUS17:EUS21"/>
    <mergeCell ref="EVA17:EVA21"/>
    <mergeCell ref="EVI17:EVI21"/>
    <mergeCell ref="FDA17:FDA21"/>
    <mergeCell ref="FDI17:FDI21"/>
    <mergeCell ref="FDQ17:FDQ21"/>
    <mergeCell ref="FDY17:FDY21"/>
    <mergeCell ref="FEG17:FEG21"/>
    <mergeCell ref="FEO17:FEO21"/>
    <mergeCell ref="FBE17:FBE21"/>
    <mergeCell ref="FBM17:FBM21"/>
    <mergeCell ref="FBU17:FBU21"/>
    <mergeCell ref="FCC17:FCC21"/>
    <mergeCell ref="FCK17:FCK21"/>
    <mergeCell ref="FCS17:FCS21"/>
    <mergeCell ref="EZI17:EZI21"/>
    <mergeCell ref="EZQ17:EZQ21"/>
    <mergeCell ref="EZY17:EZY21"/>
    <mergeCell ref="FAG17:FAG21"/>
    <mergeCell ref="FAO17:FAO21"/>
    <mergeCell ref="FAW17:FAW21"/>
    <mergeCell ref="FIO17:FIO21"/>
    <mergeCell ref="FIW17:FIW21"/>
    <mergeCell ref="FJE17:FJE21"/>
    <mergeCell ref="FJM17:FJM21"/>
    <mergeCell ref="FJU17:FJU21"/>
    <mergeCell ref="FKC17:FKC21"/>
    <mergeCell ref="FGS17:FGS21"/>
    <mergeCell ref="FHA17:FHA21"/>
    <mergeCell ref="FHI17:FHI21"/>
    <mergeCell ref="FHQ17:FHQ21"/>
    <mergeCell ref="FHY17:FHY21"/>
    <mergeCell ref="FIG17:FIG21"/>
    <mergeCell ref="FEW17:FEW21"/>
    <mergeCell ref="FFE17:FFE21"/>
    <mergeCell ref="FFM17:FFM21"/>
    <mergeCell ref="FFU17:FFU21"/>
    <mergeCell ref="FGC17:FGC21"/>
    <mergeCell ref="FGK17:FGK21"/>
    <mergeCell ref="FOC17:FOC21"/>
    <mergeCell ref="FOK17:FOK21"/>
    <mergeCell ref="FOS17:FOS21"/>
    <mergeCell ref="FPA17:FPA21"/>
    <mergeCell ref="FPI17:FPI21"/>
    <mergeCell ref="FPQ17:FPQ21"/>
    <mergeCell ref="FMG17:FMG21"/>
    <mergeCell ref="FMO17:FMO21"/>
    <mergeCell ref="FMW17:FMW21"/>
    <mergeCell ref="FNE17:FNE21"/>
    <mergeCell ref="FNM17:FNM21"/>
    <mergeCell ref="FNU17:FNU21"/>
    <mergeCell ref="FKK17:FKK21"/>
    <mergeCell ref="FKS17:FKS21"/>
    <mergeCell ref="FLA17:FLA21"/>
    <mergeCell ref="FLI17:FLI21"/>
    <mergeCell ref="FLQ17:FLQ21"/>
    <mergeCell ref="FLY17:FLY21"/>
    <mergeCell ref="FTQ17:FTQ21"/>
    <mergeCell ref="FTY17:FTY21"/>
    <mergeCell ref="FUG17:FUG21"/>
    <mergeCell ref="FUO17:FUO21"/>
    <mergeCell ref="FUW17:FUW21"/>
    <mergeCell ref="FVE17:FVE21"/>
    <mergeCell ref="FRU17:FRU21"/>
    <mergeCell ref="FSC17:FSC21"/>
    <mergeCell ref="FSK17:FSK21"/>
    <mergeCell ref="FSS17:FSS21"/>
    <mergeCell ref="FTA17:FTA21"/>
    <mergeCell ref="FTI17:FTI21"/>
    <mergeCell ref="FPY17:FPY21"/>
    <mergeCell ref="FQG17:FQG21"/>
    <mergeCell ref="FQO17:FQO21"/>
    <mergeCell ref="FQW17:FQW21"/>
    <mergeCell ref="FRE17:FRE21"/>
    <mergeCell ref="FRM17:FRM21"/>
    <mergeCell ref="FZE17:FZE21"/>
    <mergeCell ref="FZM17:FZM21"/>
    <mergeCell ref="FZU17:FZU21"/>
    <mergeCell ref="GAC17:GAC21"/>
    <mergeCell ref="GAK17:GAK21"/>
    <mergeCell ref="GAS17:GAS21"/>
    <mergeCell ref="FXI17:FXI21"/>
    <mergeCell ref="FXQ17:FXQ21"/>
    <mergeCell ref="FXY17:FXY21"/>
    <mergeCell ref="FYG17:FYG21"/>
    <mergeCell ref="FYO17:FYO21"/>
    <mergeCell ref="FYW17:FYW21"/>
    <mergeCell ref="FVM17:FVM21"/>
    <mergeCell ref="FVU17:FVU21"/>
    <mergeCell ref="FWC17:FWC21"/>
    <mergeCell ref="FWK17:FWK21"/>
    <mergeCell ref="FWS17:FWS21"/>
    <mergeCell ref="FXA17:FXA21"/>
    <mergeCell ref="GES17:GES21"/>
    <mergeCell ref="GFA17:GFA21"/>
    <mergeCell ref="GFI17:GFI21"/>
    <mergeCell ref="GFQ17:GFQ21"/>
    <mergeCell ref="GFY17:GFY21"/>
    <mergeCell ref="GGG17:GGG21"/>
    <mergeCell ref="GCW17:GCW21"/>
    <mergeCell ref="GDE17:GDE21"/>
    <mergeCell ref="GDM17:GDM21"/>
    <mergeCell ref="GDU17:GDU21"/>
    <mergeCell ref="GEC17:GEC21"/>
    <mergeCell ref="GEK17:GEK21"/>
    <mergeCell ref="GBA17:GBA21"/>
    <mergeCell ref="GBI17:GBI21"/>
    <mergeCell ref="GBQ17:GBQ21"/>
    <mergeCell ref="GBY17:GBY21"/>
    <mergeCell ref="GCG17:GCG21"/>
    <mergeCell ref="GCO17:GCO21"/>
    <mergeCell ref="GKG17:GKG21"/>
    <mergeCell ref="GKO17:GKO21"/>
    <mergeCell ref="GKW17:GKW21"/>
    <mergeCell ref="GLE17:GLE21"/>
    <mergeCell ref="GLM17:GLM21"/>
    <mergeCell ref="GLU17:GLU21"/>
    <mergeCell ref="GIK17:GIK21"/>
    <mergeCell ref="GIS17:GIS21"/>
    <mergeCell ref="GJA17:GJA21"/>
    <mergeCell ref="GJI17:GJI21"/>
    <mergeCell ref="GJQ17:GJQ21"/>
    <mergeCell ref="GJY17:GJY21"/>
    <mergeCell ref="GGO17:GGO21"/>
    <mergeCell ref="GGW17:GGW21"/>
    <mergeCell ref="GHE17:GHE21"/>
    <mergeCell ref="GHM17:GHM21"/>
    <mergeCell ref="GHU17:GHU21"/>
    <mergeCell ref="GIC17:GIC21"/>
    <mergeCell ref="GPU17:GPU21"/>
    <mergeCell ref="GQC17:GQC21"/>
    <mergeCell ref="GQK17:GQK21"/>
    <mergeCell ref="GQS17:GQS21"/>
    <mergeCell ref="GRA17:GRA21"/>
    <mergeCell ref="GRI17:GRI21"/>
    <mergeCell ref="GNY17:GNY21"/>
    <mergeCell ref="GOG17:GOG21"/>
    <mergeCell ref="GOO17:GOO21"/>
    <mergeCell ref="GOW17:GOW21"/>
    <mergeCell ref="GPE17:GPE21"/>
    <mergeCell ref="GPM17:GPM21"/>
    <mergeCell ref="GMC17:GMC21"/>
    <mergeCell ref="GMK17:GMK21"/>
    <mergeCell ref="GMS17:GMS21"/>
    <mergeCell ref="GNA17:GNA21"/>
    <mergeCell ref="GNI17:GNI21"/>
    <mergeCell ref="GNQ17:GNQ21"/>
    <mergeCell ref="GVI17:GVI21"/>
    <mergeCell ref="GVQ17:GVQ21"/>
    <mergeCell ref="GVY17:GVY21"/>
    <mergeCell ref="GWG17:GWG21"/>
    <mergeCell ref="GWO17:GWO21"/>
    <mergeCell ref="GWW17:GWW21"/>
    <mergeCell ref="GTM17:GTM21"/>
    <mergeCell ref="GTU17:GTU21"/>
    <mergeCell ref="GUC17:GUC21"/>
    <mergeCell ref="GUK17:GUK21"/>
    <mergeCell ref="GUS17:GUS21"/>
    <mergeCell ref="GVA17:GVA21"/>
    <mergeCell ref="GRQ17:GRQ21"/>
    <mergeCell ref="GRY17:GRY21"/>
    <mergeCell ref="GSG17:GSG21"/>
    <mergeCell ref="GSO17:GSO21"/>
    <mergeCell ref="GSW17:GSW21"/>
    <mergeCell ref="GTE17:GTE21"/>
    <mergeCell ref="HAW17:HAW21"/>
    <mergeCell ref="HBE17:HBE21"/>
    <mergeCell ref="HBM17:HBM21"/>
    <mergeCell ref="HBU17:HBU21"/>
    <mergeCell ref="HCC17:HCC21"/>
    <mergeCell ref="HCK17:HCK21"/>
    <mergeCell ref="GZA17:GZA21"/>
    <mergeCell ref="GZI17:GZI21"/>
    <mergeCell ref="GZQ17:GZQ21"/>
    <mergeCell ref="GZY17:GZY21"/>
    <mergeCell ref="HAG17:HAG21"/>
    <mergeCell ref="HAO17:HAO21"/>
    <mergeCell ref="GXE17:GXE21"/>
    <mergeCell ref="GXM17:GXM21"/>
    <mergeCell ref="GXU17:GXU21"/>
    <mergeCell ref="GYC17:GYC21"/>
    <mergeCell ref="GYK17:GYK21"/>
    <mergeCell ref="GYS17:GYS21"/>
    <mergeCell ref="HGK17:HGK21"/>
    <mergeCell ref="HGS17:HGS21"/>
    <mergeCell ref="HHA17:HHA21"/>
    <mergeCell ref="HHI17:HHI21"/>
    <mergeCell ref="HHQ17:HHQ21"/>
    <mergeCell ref="HHY17:HHY21"/>
    <mergeCell ref="HEO17:HEO21"/>
    <mergeCell ref="HEW17:HEW21"/>
    <mergeCell ref="HFE17:HFE21"/>
    <mergeCell ref="HFM17:HFM21"/>
    <mergeCell ref="HFU17:HFU21"/>
    <mergeCell ref="HGC17:HGC21"/>
    <mergeCell ref="HCS17:HCS21"/>
    <mergeCell ref="HDA17:HDA21"/>
    <mergeCell ref="HDI17:HDI21"/>
    <mergeCell ref="HDQ17:HDQ21"/>
    <mergeCell ref="HDY17:HDY21"/>
    <mergeCell ref="HEG17:HEG21"/>
    <mergeCell ref="HLY17:HLY21"/>
    <mergeCell ref="HMG17:HMG21"/>
    <mergeCell ref="HMO17:HMO21"/>
    <mergeCell ref="HMW17:HMW21"/>
    <mergeCell ref="HNE17:HNE21"/>
    <mergeCell ref="HNM17:HNM21"/>
    <mergeCell ref="HKC17:HKC21"/>
    <mergeCell ref="HKK17:HKK21"/>
    <mergeCell ref="HKS17:HKS21"/>
    <mergeCell ref="HLA17:HLA21"/>
    <mergeCell ref="HLI17:HLI21"/>
    <mergeCell ref="HLQ17:HLQ21"/>
    <mergeCell ref="HIG17:HIG21"/>
    <mergeCell ref="HIO17:HIO21"/>
    <mergeCell ref="HIW17:HIW21"/>
    <mergeCell ref="HJE17:HJE21"/>
    <mergeCell ref="HJM17:HJM21"/>
    <mergeCell ref="HJU17:HJU21"/>
    <mergeCell ref="HRM17:HRM21"/>
    <mergeCell ref="HRU17:HRU21"/>
    <mergeCell ref="HSC17:HSC21"/>
    <mergeCell ref="HSK17:HSK21"/>
    <mergeCell ref="HSS17:HSS21"/>
    <mergeCell ref="HTA17:HTA21"/>
    <mergeCell ref="HPQ17:HPQ21"/>
    <mergeCell ref="HPY17:HPY21"/>
    <mergeCell ref="HQG17:HQG21"/>
    <mergeCell ref="HQO17:HQO21"/>
    <mergeCell ref="HQW17:HQW21"/>
    <mergeCell ref="HRE17:HRE21"/>
    <mergeCell ref="HNU17:HNU21"/>
    <mergeCell ref="HOC17:HOC21"/>
    <mergeCell ref="HOK17:HOK21"/>
    <mergeCell ref="HOS17:HOS21"/>
    <mergeCell ref="HPA17:HPA21"/>
    <mergeCell ref="HPI17:HPI21"/>
    <mergeCell ref="HXA17:HXA21"/>
    <mergeCell ref="HXI17:HXI21"/>
    <mergeCell ref="HXQ17:HXQ21"/>
    <mergeCell ref="HXY17:HXY21"/>
    <mergeCell ref="HYG17:HYG21"/>
    <mergeCell ref="HYO17:HYO21"/>
    <mergeCell ref="HVE17:HVE21"/>
    <mergeCell ref="HVM17:HVM21"/>
    <mergeCell ref="HVU17:HVU21"/>
    <mergeCell ref="HWC17:HWC21"/>
    <mergeCell ref="HWK17:HWK21"/>
    <mergeCell ref="HWS17:HWS21"/>
    <mergeCell ref="HTI17:HTI21"/>
    <mergeCell ref="HTQ17:HTQ21"/>
    <mergeCell ref="HTY17:HTY21"/>
    <mergeCell ref="HUG17:HUG21"/>
    <mergeCell ref="HUO17:HUO21"/>
    <mergeCell ref="HUW17:HUW21"/>
    <mergeCell ref="ICO17:ICO21"/>
    <mergeCell ref="ICW17:ICW21"/>
    <mergeCell ref="IDE17:IDE21"/>
    <mergeCell ref="IDM17:IDM21"/>
    <mergeCell ref="IDU17:IDU21"/>
    <mergeCell ref="IEC17:IEC21"/>
    <mergeCell ref="IAS17:IAS21"/>
    <mergeCell ref="IBA17:IBA21"/>
    <mergeCell ref="IBI17:IBI21"/>
    <mergeCell ref="IBQ17:IBQ21"/>
    <mergeCell ref="IBY17:IBY21"/>
    <mergeCell ref="ICG17:ICG21"/>
    <mergeCell ref="HYW17:HYW21"/>
    <mergeCell ref="HZE17:HZE21"/>
    <mergeCell ref="HZM17:HZM21"/>
    <mergeCell ref="HZU17:HZU21"/>
    <mergeCell ref="IAC17:IAC21"/>
    <mergeCell ref="IAK17:IAK21"/>
    <mergeCell ref="IIC17:IIC21"/>
    <mergeCell ref="IIK17:IIK21"/>
    <mergeCell ref="IIS17:IIS21"/>
    <mergeCell ref="IJA17:IJA21"/>
    <mergeCell ref="IJI17:IJI21"/>
    <mergeCell ref="IJQ17:IJQ21"/>
    <mergeCell ref="IGG17:IGG21"/>
    <mergeCell ref="IGO17:IGO21"/>
    <mergeCell ref="IGW17:IGW21"/>
    <mergeCell ref="IHE17:IHE21"/>
    <mergeCell ref="IHM17:IHM21"/>
    <mergeCell ref="IHU17:IHU21"/>
    <mergeCell ref="IEK17:IEK21"/>
    <mergeCell ref="IES17:IES21"/>
    <mergeCell ref="IFA17:IFA21"/>
    <mergeCell ref="IFI17:IFI21"/>
    <mergeCell ref="IFQ17:IFQ21"/>
    <mergeCell ref="IFY17:IFY21"/>
    <mergeCell ref="INQ17:INQ21"/>
    <mergeCell ref="INY17:INY21"/>
    <mergeCell ref="IOG17:IOG21"/>
    <mergeCell ref="IOO17:IOO21"/>
    <mergeCell ref="IOW17:IOW21"/>
    <mergeCell ref="IPE17:IPE21"/>
    <mergeCell ref="ILU17:ILU21"/>
    <mergeCell ref="IMC17:IMC21"/>
    <mergeCell ref="IMK17:IMK21"/>
    <mergeCell ref="IMS17:IMS21"/>
    <mergeCell ref="INA17:INA21"/>
    <mergeCell ref="INI17:INI21"/>
    <mergeCell ref="IJY17:IJY21"/>
    <mergeCell ref="IKG17:IKG21"/>
    <mergeCell ref="IKO17:IKO21"/>
    <mergeCell ref="IKW17:IKW21"/>
    <mergeCell ref="ILE17:ILE21"/>
    <mergeCell ref="ILM17:ILM21"/>
    <mergeCell ref="ITE17:ITE21"/>
    <mergeCell ref="ITM17:ITM21"/>
    <mergeCell ref="ITU17:ITU21"/>
    <mergeCell ref="IUC17:IUC21"/>
    <mergeCell ref="IUK17:IUK21"/>
    <mergeCell ref="IUS17:IUS21"/>
    <mergeCell ref="IRI17:IRI21"/>
    <mergeCell ref="IRQ17:IRQ21"/>
    <mergeCell ref="IRY17:IRY21"/>
    <mergeCell ref="ISG17:ISG21"/>
    <mergeCell ref="ISO17:ISO21"/>
    <mergeCell ref="ISW17:ISW21"/>
    <mergeCell ref="IPM17:IPM21"/>
    <mergeCell ref="IPU17:IPU21"/>
    <mergeCell ref="IQC17:IQC21"/>
    <mergeCell ref="IQK17:IQK21"/>
    <mergeCell ref="IQS17:IQS21"/>
    <mergeCell ref="IRA17:IRA21"/>
    <mergeCell ref="IYS17:IYS21"/>
    <mergeCell ref="IZA17:IZA21"/>
    <mergeCell ref="IZI17:IZI21"/>
    <mergeCell ref="IZQ17:IZQ21"/>
    <mergeCell ref="IZY17:IZY21"/>
    <mergeCell ref="JAG17:JAG21"/>
    <mergeCell ref="IWW17:IWW21"/>
    <mergeCell ref="IXE17:IXE21"/>
    <mergeCell ref="IXM17:IXM21"/>
    <mergeCell ref="IXU17:IXU21"/>
    <mergeCell ref="IYC17:IYC21"/>
    <mergeCell ref="IYK17:IYK21"/>
    <mergeCell ref="IVA17:IVA21"/>
    <mergeCell ref="IVI17:IVI21"/>
    <mergeCell ref="IVQ17:IVQ21"/>
    <mergeCell ref="IVY17:IVY21"/>
    <mergeCell ref="IWG17:IWG21"/>
    <mergeCell ref="IWO17:IWO21"/>
    <mergeCell ref="JEG17:JEG21"/>
    <mergeCell ref="JEO17:JEO21"/>
    <mergeCell ref="JEW17:JEW21"/>
    <mergeCell ref="JFE17:JFE21"/>
    <mergeCell ref="JFM17:JFM21"/>
    <mergeCell ref="JFU17:JFU21"/>
    <mergeCell ref="JCK17:JCK21"/>
    <mergeCell ref="JCS17:JCS21"/>
    <mergeCell ref="JDA17:JDA21"/>
    <mergeCell ref="JDI17:JDI21"/>
    <mergeCell ref="JDQ17:JDQ21"/>
    <mergeCell ref="JDY17:JDY21"/>
    <mergeCell ref="JAO17:JAO21"/>
    <mergeCell ref="JAW17:JAW21"/>
    <mergeCell ref="JBE17:JBE21"/>
    <mergeCell ref="JBM17:JBM21"/>
    <mergeCell ref="JBU17:JBU21"/>
    <mergeCell ref="JCC17:JCC21"/>
    <mergeCell ref="JJU17:JJU21"/>
    <mergeCell ref="JKC17:JKC21"/>
    <mergeCell ref="JKK17:JKK21"/>
    <mergeCell ref="JKS17:JKS21"/>
    <mergeCell ref="JLA17:JLA21"/>
    <mergeCell ref="JLI17:JLI21"/>
    <mergeCell ref="JHY17:JHY21"/>
    <mergeCell ref="JIG17:JIG21"/>
    <mergeCell ref="JIO17:JIO21"/>
    <mergeCell ref="JIW17:JIW21"/>
    <mergeCell ref="JJE17:JJE21"/>
    <mergeCell ref="JJM17:JJM21"/>
    <mergeCell ref="JGC17:JGC21"/>
    <mergeCell ref="JGK17:JGK21"/>
    <mergeCell ref="JGS17:JGS21"/>
    <mergeCell ref="JHA17:JHA21"/>
    <mergeCell ref="JHI17:JHI21"/>
    <mergeCell ref="JHQ17:JHQ21"/>
    <mergeCell ref="JPI17:JPI21"/>
    <mergeCell ref="JPQ17:JPQ21"/>
    <mergeCell ref="JPY17:JPY21"/>
    <mergeCell ref="JQG17:JQG21"/>
    <mergeCell ref="JQO17:JQO21"/>
    <mergeCell ref="JQW17:JQW21"/>
    <mergeCell ref="JNM17:JNM21"/>
    <mergeCell ref="JNU17:JNU21"/>
    <mergeCell ref="JOC17:JOC21"/>
    <mergeCell ref="JOK17:JOK21"/>
    <mergeCell ref="JOS17:JOS21"/>
    <mergeCell ref="JPA17:JPA21"/>
    <mergeCell ref="JLQ17:JLQ21"/>
    <mergeCell ref="JLY17:JLY21"/>
    <mergeCell ref="JMG17:JMG21"/>
    <mergeCell ref="JMO17:JMO21"/>
    <mergeCell ref="JMW17:JMW21"/>
    <mergeCell ref="JNE17:JNE21"/>
    <mergeCell ref="JUW17:JUW21"/>
    <mergeCell ref="JVE17:JVE21"/>
    <mergeCell ref="JVM17:JVM21"/>
    <mergeCell ref="JVU17:JVU21"/>
    <mergeCell ref="JWC17:JWC21"/>
    <mergeCell ref="JWK17:JWK21"/>
    <mergeCell ref="JTA17:JTA21"/>
    <mergeCell ref="JTI17:JTI21"/>
    <mergeCell ref="JTQ17:JTQ21"/>
    <mergeCell ref="JTY17:JTY21"/>
    <mergeCell ref="JUG17:JUG21"/>
    <mergeCell ref="JUO17:JUO21"/>
    <mergeCell ref="JRE17:JRE21"/>
    <mergeCell ref="JRM17:JRM21"/>
    <mergeCell ref="JRU17:JRU21"/>
    <mergeCell ref="JSC17:JSC21"/>
    <mergeCell ref="JSK17:JSK21"/>
    <mergeCell ref="JSS17:JSS21"/>
    <mergeCell ref="KAK17:KAK21"/>
    <mergeCell ref="KAS17:KAS21"/>
    <mergeCell ref="KBA17:KBA21"/>
    <mergeCell ref="KBI17:KBI21"/>
    <mergeCell ref="KBQ17:KBQ21"/>
    <mergeCell ref="KBY17:KBY21"/>
    <mergeCell ref="JYO17:JYO21"/>
    <mergeCell ref="JYW17:JYW21"/>
    <mergeCell ref="JZE17:JZE21"/>
    <mergeCell ref="JZM17:JZM21"/>
    <mergeCell ref="JZU17:JZU21"/>
    <mergeCell ref="KAC17:KAC21"/>
    <mergeCell ref="JWS17:JWS21"/>
    <mergeCell ref="JXA17:JXA21"/>
    <mergeCell ref="JXI17:JXI21"/>
    <mergeCell ref="JXQ17:JXQ21"/>
    <mergeCell ref="JXY17:JXY21"/>
    <mergeCell ref="JYG17:JYG21"/>
    <mergeCell ref="KFY17:KFY21"/>
    <mergeCell ref="KGG17:KGG21"/>
    <mergeCell ref="KGO17:KGO21"/>
    <mergeCell ref="KGW17:KGW21"/>
    <mergeCell ref="KHE17:KHE21"/>
    <mergeCell ref="KHM17:KHM21"/>
    <mergeCell ref="KEC17:KEC21"/>
    <mergeCell ref="KEK17:KEK21"/>
    <mergeCell ref="KES17:KES21"/>
    <mergeCell ref="KFA17:KFA21"/>
    <mergeCell ref="KFI17:KFI21"/>
    <mergeCell ref="KFQ17:KFQ21"/>
    <mergeCell ref="KCG17:KCG21"/>
    <mergeCell ref="KCO17:KCO21"/>
    <mergeCell ref="KCW17:KCW21"/>
    <mergeCell ref="KDE17:KDE21"/>
    <mergeCell ref="KDM17:KDM21"/>
    <mergeCell ref="KDU17:KDU21"/>
    <mergeCell ref="KLM17:KLM21"/>
    <mergeCell ref="KLU17:KLU21"/>
    <mergeCell ref="KMC17:KMC21"/>
    <mergeCell ref="KMK17:KMK21"/>
    <mergeCell ref="KMS17:KMS21"/>
    <mergeCell ref="KNA17:KNA21"/>
    <mergeCell ref="KJQ17:KJQ21"/>
    <mergeCell ref="KJY17:KJY21"/>
    <mergeCell ref="KKG17:KKG21"/>
    <mergeCell ref="KKO17:KKO21"/>
    <mergeCell ref="KKW17:KKW21"/>
    <mergeCell ref="KLE17:KLE21"/>
    <mergeCell ref="KHU17:KHU21"/>
    <mergeCell ref="KIC17:KIC21"/>
    <mergeCell ref="KIK17:KIK21"/>
    <mergeCell ref="KIS17:KIS21"/>
    <mergeCell ref="KJA17:KJA21"/>
    <mergeCell ref="KJI17:KJI21"/>
    <mergeCell ref="KRA17:KRA21"/>
    <mergeCell ref="KRI17:KRI21"/>
    <mergeCell ref="KRQ17:KRQ21"/>
    <mergeCell ref="KRY17:KRY21"/>
    <mergeCell ref="KSG17:KSG21"/>
    <mergeCell ref="KSO17:KSO21"/>
    <mergeCell ref="KPE17:KPE21"/>
    <mergeCell ref="KPM17:KPM21"/>
    <mergeCell ref="KPU17:KPU21"/>
    <mergeCell ref="KQC17:KQC21"/>
    <mergeCell ref="KQK17:KQK21"/>
    <mergeCell ref="KQS17:KQS21"/>
    <mergeCell ref="KNI17:KNI21"/>
    <mergeCell ref="KNQ17:KNQ21"/>
    <mergeCell ref="KNY17:KNY21"/>
    <mergeCell ref="KOG17:KOG21"/>
    <mergeCell ref="KOO17:KOO21"/>
    <mergeCell ref="KOW17:KOW21"/>
    <mergeCell ref="KWO17:KWO21"/>
    <mergeCell ref="KWW17:KWW21"/>
    <mergeCell ref="KXE17:KXE21"/>
    <mergeCell ref="KXM17:KXM21"/>
    <mergeCell ref="KXU17:KXU21"/>
    <mergeCell ref="KYC17:KYC21"/>
    <mergeCell ref="KUS17:KUS21"/>
    <mergeCell ref="KVA17:KVA21"/>
    <mergeCell ref="KVI17:KVI21"/>
    <mergeCell ref="KVQ17:KVQ21"/>
    <mergeCell ref="KVY17:KVY21"/>
    <mergeCell ref="KWG17:KWG21"/>
    <mergeCell ref="KSW17:KSW21"/>
    <mergeCell ref="KTE17:KTE21"/>
    <mergeCell ref="KTM17:KTM21"/>
    <mergeCell ref="KTU17:KTU21"/>
    <mergeCell ref="KUC17:KUC21"/>
    <mergeCell ref="KUK17:KUK21"/>
    <mergeCell ref="LCC17:LCC21"/>
    <mergeCell ref="LCK17:LCK21"/>
    <mergeCell ref="LCS17:LCS21"/>
    <mergeCell ref="LDA17:LDA21"/>
    <mergeCell ref="LDI17:LDI21"/>
    <mergeCell ref="LDQ17:LDQ21"/>
    <mergeCell ref="LAG17:LAG21"/>
    <mergeCell ref="LAO17:LAO21"/>
    <mergeCell ref="LAW17:LAW21"/>
    <mergeCell ref="LBE17:LBE21"/>
    <mergeCell ref="LBM17:LBM21"/>
    <mergeCell ref="LBU17:LBU21"/>
    <mergeCell ref="KYK17:KYK21"/>
    <mergeCell ref="KYS17:KYS21"/>
    <mergeCell ref="KZA17:KZA21"/>
    <mergeCell ref="KZI17:KZI21"/>
    <mergeCell ref="KZQ17:KZQ21"/>
    <mergeCell ref="KZY17:KZY21"/>
    <mergeCell ref="LHQ17:LHQ21"/>
    <mergeCell ref="LHY17:LHY21"/>
    <mergeCell ref="LIG17:LIG21"/>
    <mergeCell ref="LIO17:LIO21"/>
    <mergeCell ref="LIW17:LIW21"/>
    <mergeCell ref="LJE17:LJE21"/>
    <mergeCell ref="LFU17:LFU21"/>
    <mergeCell ref="LGC17:LGC21"/>
    <mergeCell ref="LGK17:LGK21"/>
    <mergeCell ref="LGS17:LGS21"/>
    <mergeCell ref="LHA17:LHA21"/>
    <mergeCell ref="LHI17:LHI21"/>
    <mergeCell ref="LDY17:LDY21"/>
    <mergeCell ref="LEG17:LEG21"/>
    <mergeCell ref="LEO17:LEO21"/>
    <mergeCell ref="LEW17:LEW21"/>
    <mergeCell ref="LFE17:LFE21"/>
    <mergeCell ref="LFM17:LFM21"/>
    <mergeCell ref="LNE17:LNE21"/>
    <mergeCell ref="LNM17:LNM21"/>
    <mergeCell ref="LNU17:LNU21"/>
    <mergeCell ref="LOC17:LOC21"/>
    <mergeCell ref="LOK17:LOK21"/>
    <mergeCell ref="LOS17:LOS21"/>
    <mergeCell ref="LLI17:LLI21"/>
    <mergeCell ref="LLQ17:LLQ21"/>
    <mergeCell ref="LLY17:LLY21"/>
    <mergeCell ref="LMG17:LMG21"/>
    <mergeCell ref="LMO17:LMO21"/>
    <mergeCell ref="LMW17:LMW21"/>
    <mergeCell ref="LJM17:LJM21"/>
    <mergeCell ref="LJU17:LJU21"/>
    <mergeCell ref="LKC17:LKC21"/>
    <mergeCell ref="LKK17:LKK21"/>
    <mergeCell ref="LKS17:LKS21"/>
    <mergeCell ref="LLA17:LLA21"/>
    <mergeCell ref="LSS17:LSS21"/>
    <mergeCell ref="LTA17:LTA21"/>
    <mergeCell ref="LTI17:LTI21"/>
    <mergeCell ref="LTQ17:LTQ21"/>
    <mergeCell ref="LTY17:LTY21"/>
    <mergeCell ref="LUG17:LUG21"/>
    <mergeCell ref="LQW17:LQW21"/>
    <mergeCell ref="LRE17:LRE21"/>
    <mergeCell ref="LRM17:LRM21"/>
    <mergeCell ref="LRU17:LRU21"/>
    <mergeCell ref="LSC17:LSC21"/>
    <mergeCell ref="LSK17:LSK21"/>
    <mergeCell ref="LPA17:LPA21"/>
    <mergeCell ref="LPI17:LPI21"/>
    <mergeCell ref="LPQ17:LPQ21"/>
    <mergeCell ref="LPY17:LPY21"/>
    <mergeCell ref="LQG17:LQG21"/>
    <mergeCell ref="LQO17:LQO21"/>
    <mergeCell ref="LYG17:LYG21"/>
    <mergeCell ref="LYO17:LYO21"/>
    <mergeCell ref="LYW17:LYW21"/>
    <mergeCell ref="LZE17:LZE21"/>
    <mergeCell ref="LZM17:LZM21"/>
    <mergeCell ref="LZU17:LZU21"/>
    <mergeCell ref="LWK17:LWK21"/>
    <mergeCell ref="LWS17:LWS21"/>
    <mergeCell ref="LXA17:LXA21"/>
    <mergeCell ref="LXI17:LXI21"/>
    <mergeCell ref="LXQ17:LXQ21"/>
    <mergeCell ref="LXY17:LXY21"/>
    <mergeCell ref="LUO17:LUO21"/>
    <mergeCell ref="LUW17:LUW21"/>
    <mergeCell ref="LVE17:LVE21"/>
    <mergeCell ref="LVM17:LVM21"/>
    <mergeCell ref="LVU17:LVU21"/>
    <mergeCell ref="LWC17:LWC21"/>
    <mergeCell ref="MDU17:MDU21"/>
    <mergeCell ref="MEC17:MEC21"/>
    <mergeCell ref="MEK17:MEK21"/>
    <mergeCell ref="MES17:MES21"/>
    <mergeCell ref="MFA17:MFA21"/>
    <mergeCell ref="MFI17:MFI21"/>
    <mergeCell ref="MBY17:MBY21"/>
    <mergeCell ref="MCG17:MCG21"/>
    <mergeCell ref="MCO17:MCO21"/>
    <mergeCell ref="MCW17:MCW21"/>
    <mergeCell ref="MDE17:MDE21"/>
    <mergeCell ref="MDM17:MDM21"/>
    <mergeCell ref="MAC17:MAC21"/>
    <mergeCell ref="MAK17:MAK21"/>
    <mergeCell ref="MAS17:MAS21"/>
    <mergeCell ref="MBA17:MBA21"/>
    <mergeCell ref="MBI17:MBI21"/>
    <mergeCell ref="MBQ17:MBQ21"/>
    <mergeCell ref="MJI17:MJI21"/>
    <mergeCell ref="MJQ17:MJQ21"/>
    <mergeCell ref="MJY17:MJY21"/>
    <mergeCell ref="MKG17:MKG21"/>
    <mergeCell ref="MKO17:MKO21"/>
    <mergeCell ref="MKW17:MKW21"/>
    <mergeCell ref="MHM17:MHM21"/>
    <mergeCell ref="MHU17:MHU21"/>
    <mergeCell ref="MIC17:MIC21"/>
    <mergeCell ref="MIK17:MIK21"/>
    <mergeCell ref="MIS17:MIS21"/>
    <mergeCell ref="MJA17:MJA21"/>
    <mergeCell ref="MFQ17:MFQ21"/>
    <mergeCell ref="MFY17:MFY21"/>
    <mergeCell ref="MGG17:MGG21"/>
    <mergeCell ref="MGO17:MGO21"/>
    <mergeCell ref="MGW17:MGW21"/>
    <mergeCell ref="MHE17:MHE21"/>
    <mergeCell ref="MOW17:MOW21"/>
    <mergeCell ref="MPE17:MPE21"/>
    <mergeCell ref="MPM17:MPM21"/>
    <mergeCell ref="MPU17:MPU21"/>
    <mergeCell ref="MQC17:MQC21"/>
    <mergeCell ref="MQK17:MQK21"/>
    <mergeCell ref="MNA17:MNA21"/>
    <mergeCell ref="MNI17:MNI21"/>
    <mergeCell ref="MNQ17:MNQ21"/>
    <mergeCell ref="MNY17:MNY21"/>
    <mergeCell ref="MOG17:MOG21"/>
    <mergeCell ref="MOO17:MOO21"/>
    <mergeCell ref="MLE17:MLE21"/>
    <mergeCell ref="MLM17:MLM21"/>
    <mergeCell ref="MLU17:MLU21"/>
    <mergeCell ref="MMC17:MMC21"/>
    <mergeCell ref="MMK17:MMK21"/>
    <mergeCell ref="MMS17:MMS21"/>
    <mergeCell ref="MUK17:MUK21"/>
    <mergeCell ref="MUS17:MUS21"/>
    <mergeCell ref="MVA17:MVA21"/>
    <mergeCell ref="MVI17:MVI21"/>
    <mergeCell ref="MVQ17:MVQ21"/>
    <mergeCell ref="MVY17:MVY21"/>
    <mergeCell ref="MSO17:MSO21"/>
    <mergeCell ref="MSW17:MSW21"/>
    <mergeCell ref="MTE17:MTE21"/>
    <mergeCell ref="MTM17:MTM21"/>
    <mergeCell ref="MTU17:MTU21"/>
    <mergeCell ref="MUC17:MUC21"/>
    <mergeCell ref="MQS17:MQS21"/>
    <mergeCell ref="MRA17:MRA21"/>
    <mergeCell ref="MRI17:MRI21"/>
    <mergeCell ref="MRQ17:MRQ21"/>
    <mergeCell ref="MRY17:MRY21"/>
    <mergeCell ref="MSG17:MSG21"/>
    <mergeCell ref="MZY17:MZY21"/>
    <mergeCell ref="NAG17:NAG21"/>
    <mergeCell ref="NAO17:NAO21"/>
    <mergeCell ref="NAW17:NAW21"/>
    <mergeCell ref="NBE17:NBE21"/>
    <mergeCell ref="NBM17:NBM21"/>
    <mergeCell ref="MYC17:MYC21"/>
    <mergeCell ref="MYK17:MYK21"/>
    <mergeCell ref="MYS17:MYS21"/>
    <mergeCell ref="MZA17:MZA21"/>
    <mergeCell ref="MZI17:MZI21"/>
    <mergeCell ref="MZQ17:MZQ21"/>
    <mergeCell ref="MWG17:MWG21"/>
    <mergeCell ref="MWO17:MWO21"/>
    <mergeCell ref="MWW17:MWW21"/>
    <mergeCell ref="MXE17:MXE21"/>
    <mergeCell ref="MXM17:MXM21"/>
    <mergeCell ref="MXU17:MXU21"/>
    <mergeCell ref="NFM17:NFM21"/>
    <mergeCell ref="NFU17:NFU21"/>
    <mergeCell ref="NGC17:NGC21"/>
    <mergeCell ref="NGK17:NGK21"/>
    <mergeCell ref="NGS17:NGS21"/>
    <mergeCell ref="NHA17:NHA21"/>
    <mergeCell ref="NDQ17:NDQ21"/>
    <mergeCell ref="NDY17:NDY21"/>
    <mergeCell ref="NEG17:NEG21"/>
    <mergeCell ref="NEO17:NEO21"/>
    <mergeCell ref="NEW17:NEW21"/>
    <mergeCell ref="NFE17:NFE21"/>
    <mergeCell ref="NBU17:NBU21"/>
    <mergeCell ref="NCC17:NCC21"/>
    <mergeCell ref="NCK17:NCK21"/>
    <mergeCell ref="NCS17:NCS21"/>
    <mergeCell ref="NDA17:NDA21"/>
    <mergeCell ref="NDI17:NDI21"/>
    <mergeCell ref="NLA17:NLA21"/>
    <mergeCell ref="NLI17:NLI21"/>
    <mergeCell ref="NLQ17:NLQ21"/>
    <mergeCell ref="NLY17:NLY21"/>
    <mergeCell ref="NMG17:NMG21"/>
    <mergeCell ref="NMO17:NMO21"/>
    <mergeCell ref="NJE17:NJE21"/>
    <mergeCell ref="NJM17:NJM21"/>
    <mergeCell ref="NJU17:NJU21"/>
    <mergeCell ref="NKC17:NKC21"/>
    <mergeCell ref="NKK17:NKK21"/>
    <mergeCell ref="NKS17:NKS21"/>
    <mergeCell ref="NHI17:NHI21"/>
    <mergeCell ref="NHQ17:NHQ21"/>
    <mergeCell ref="NHY17:NHY21"/>
    <mergeCell ref="NIG17:NIG21"/>
    <mergeCell ref="NIO17:NIO21"/>
    <mergeCell ref="NIW17:NIW21"/>
    <mergeCell ref="NQO17:NQO21"/>
    <mergeCell ref="NQW17:NQW21"/>
    <mergeCell ref="NRE17:NRE21"/>
    <mergeCell ref="NRM17:NRM21"/>
    <mergeCell ref="NRU17:NRU21"/>
    <mergeCell ref="NSC17:NSC21"/>
    <mergeCell ref="NOS17:NOS21"/>
    <mergeCell ref="NPA17:NPA21"/>
    <mergeCell ref="NPI17:NPI21"/>
    <mergeCell ref="NPQ17:NPQ21"/>
    <mergeCell ref="NPY17:NPY21"/>
    <mergeCell ref="NQG17:NQG21"/>
    <mergeCell ref="NMW17:NMW21"/>
    <mergeCell ref="NNE17:NNE21"/>
    <mergeCell ref="NNM17:NNM21"/>
    <mergeCell ref="NNU17:NNU21"/>
    <mergeCell ref="NOC17:NOC21"/>
    <mergeCell ref="NOK17:NOK21"/>
    <mergeCell ref="NWC17:NWC21"/>
    <mergeCell ref="NWK17:NWK21"/>
    <mergeCell ref="NWS17:NWS21"/>
    <mergeCell ref="NXA17:NXA21"/>
    <mergeCell ref="NXI17:NXI21"/>
    <mergeCell ref="NXQ17:NXQ21"/>
    <mergeCell ref="NUG17:NUG21"/>
    <mergeCell ref="NUO17:NUO21"/>
    <mergeCell ref="NUW17:NUW21"/>
    <mergeCell ref="NVE17:NVE21"/>
    <mergeCell ref="NVM17:NVM21"/>
    <mergeCell ref="NVU17:NVU21"/>
    <mergeCell ref="NSK17:NSK21"/>
    <mergeCell ref="NSS17:NSS21"/>
    <mergeCell ref="NTA17:NTA21"/>
    <mergeCell ref="NTI17:NTI21"/>
    <mergeCell ref="NTQ17:NTQ21"/>
    <mergeCell ref="NTY17:NTY21"/>
    <mergeCell ref="OBQ17:OBQ21"/>
    <mergeCell ref="OBY17:OBY21"/>
    <mergeCell ref="OCG17:OCG21"/>
    <mergeCell ref="OCO17:OCO21"/>
    <mergeCell ref="OCW17:OCW21"/>
    <mergeCell ref="ODE17:ODE21"/>
    <mergeCell ref="NZU17:NZU21"/>
    <mergeCell ref="OAC17:OAC21"/>
    <mergeCell ref="OAK17:OAK21"/>
    <mergeCell ref="OAS17:OAS21"/>
    <mergeCell ref="OBA17:OBA21"/>
    <mergeCell ref="OBI17:OBI21"/>
    <mergeCell ref="NXY17:NXY21"/>
    <mergeCell ref="NYG17:NYG21"/>
    <mergeCell ref="NYO17:NYO21"/>
    <mergeCell ref="NYW17:NYW21"/>
    <mergeCell ref="NZE17:NZE21"/>
    <mergeCell ref="NZM17:NZM21"/>
    <mergeCell ref="OHE17:OHE21"/>
    <mergeCell ref="OHM17:OHM21"/>
    <mergeCell ref="OHU17:OHU21"/>
    <mergeCell ref="OIC17:OIC21"/>
    <mergeCell ref="OIK17:OIK21"/>
    <mergeCell ref="OIS17:OIS21"/>
    <mergeCell ref="OFI17:OFI21"/>
    <mergeCell ref="OFQ17:OFQ21"/>
    <mergeCell ref="OFY17:OFY21"/>
    <mergeCell ref="OGG17:OGG21"/>
    <mergeCell ref="OGO17:OGO21"/>
    <mergeCell ref="OGW17:OGW21"/>
    <mergeCell ref="ODM17:ODM21"/>
    <mergeCell ref="ODU17:ODU21"/>
    <mergeCell ref="OEC17:OEC21"/>
    <mergeCell ref="OEK17:OEK21"/>
    <mergeCell ref="OES17:OES21"/>
    <mergeCell ref="OFA17:OFA21"/>
    <mergeCell ref="OMS17:OMS21"/>
    <mergeCell ref="ONA17:ONA21"/>
    <mergeCell ref="ONI17:ONI21"/>
    <mergeCell ref="ONQ17:ONQ21"/>
    <mergeCell ref="ONY17:ONY21"/>
    <mergeCell ref="OOG17:OOG21"/>
    <mergeCell ref="OKW17:OKW21"/>
    <mergeCell ref="OLE17:OLE21"/>
    <mergeCell ref="OLM17:OLM21"/>
    <mergeCell ref="OLU17:OLU21"/>
    <mergeCell ref="OMC17:OMC21"/>
    <mergeCell ref="OMK17:OMK21"/>
    <mergeCell ref="OJA17:OJA21"/>
    <mergeCell ref="OJI17:OJI21"/>
    <mergeCell ref="OJQ17:OJQ21"/>
    <mergeCell ref="OJY17:OJY21"/>
    <mergeCell ref="OKG17:OKG21"/>
    <mergeCell ref="OKO17:OKO21"/>
    <mergeCell ref="OSG17:OSG21"/>
    <mergeCell ref="OSO17:OSO21"/>
    <mergeCell ref="OSW17:OSW21"/>
    <mergeCell ref="OTE17:OTE21"/>
    <mergeCell ref="OTM17:OTM21"/>
    <mergeCell ref="OTU17:OTU21"/>
    <mergeCell ref="OQK17:OQK21"/>
    <mergeCell ref="OQS17:OQS21"/>
    <mergeCell ref="ORA17:ORA21"/>
    <mergeCell ref="ORI17:ORI21"/>
    <mergeCell ref="ORQ17:ORQ21"/>
    <mergeCell ref="ORY17:ORY21"/>
    <mergeCell ref="OOO17:OOO21"/>
    <mergeCell ref="OOW17:OOW21"/>
    <mergeCell ref="OPE17:OPE21"/>
    <mergeCell ref="OPM17:OPM21"/>
    <mergeCell ref="OPU17:OPU21"/>
    <mergeCell ref="OQC17:OQC21"/>
    <mergeCell ref="OXU17:OXU21"/>
    <mergeCell ref="OYC17:OYC21"/>
    <mergeCell ref="OYK17:OYK21"/>
    <mergeCell ref="OYS17:OYS21"/>
    <mergeCell ref="OZA17:OZA21"/>
    <mergeCell ref="OZI17:OZI21"/>
    <mergeCell ref="OVY17:OVY21"/>
    <mergeCell ref="OWG17:OWG21"/>
    <mergeCell ref="OWO17:OWO21"/>
    <mergeCell ref="OWW17:OWW21"/>
    <mergeCell ref="OXE17:OXE21"/>
    <mergeCell ref="OXM17:OXM21"/>
    <mergeCell ref="OUC17:OUC21"/>
    <mergeCell ref="OUK17:OUK21"/>
    <mergeCell ref="OUS17:OUS21"/>
    <mergeCell ref="OVA17:OVA21"/>
    <mergeCell ref="OVI17:OVI21"/>
    <mergeCell ref="OVQ17:OVQ21"/>
    <mergeCell ref="PDI17:PDI21"/>
    <mergeCell ref="PDQ17:PDQ21"/>
    <mergeCell ref="PDY17:PDY21"/>
    <mergeCell ref="PEG17:PEG21"/>
    <mergeCell ref="PEO17:PEO21"/>
    <mergeCell ref="PEW17:PEW21"/>
    <mergeCell ref="PBM17:PBM21"/>
    <mergeCell ref="PBU17:PBU21"/>
    <mergeCell ref="PCC17:PCC21"/>
    <mergeCell ref="PCK17:PCK21"/>
    <mergeCell ref="PCS17:PCS21"/>
    <mergeCell ref="PDA17:PDA21"/>
    <mergeCell ref="OZQ17:OZQ21"/>
    <mergeCell ref="OZY17:OZY21"/>
    <mergeCell ref="PAG17:PAG21"/>
    <mergeCell ref="PAO17:PAO21"/>
    <mergeCell ref="PAW17:PAW21"/>
    <mergeCell ref="PBE17:PBE21"/>
    <mergeCell ref="PIW17:PIW21"/>
    <mergeCell ref="PJE17:PJE21"/>
    <mergeCell ref="PJM17:PJM21"/>
    <mergeCell ref="PJU17:PJU21"/>
    <mergeCell ref="PKC17:PKC21"/>
    <mergeCell ref="PKK17:PKK21"/>
    <mergeCell ref="PHA17:PHA21"/>
    <mergeCell ref="PHI17:PHI21"/>
    <mergeCell ref="PHQ17:PHQ21"/>
    <mergeCell ref="PHY17:PHY21"/>
    <mergeCell ref="PIG17:PIG21"/>
    <mergeCell ref="PIO17:PIO21"/>
    <mergeCell ref="PFE17:PFE21"/>
    <mergeCell ref="PFM17:PFM21"/>
    <mergeCell ref="PFU17:PFU21"/>
    <mergeCell ref="PGC17:PGC21"/>
    <mergeCell ref="PGK17:PGK21"/>
    <mergeCell ref="PGS17:PGS21"/>
    <mergeCell ref="POK17:POK21"/>
    <mergeCell ref="POS17:POS21"/>
    <mergeCell ref="PPA17:PPA21"/>
    <mergeCell ref="PPI17:PPI21"/>
    <mergeCell ref="PPQ17:PPQ21"/>
    <mergeCell ref="PPY17:PPY21"/>
    <mergeCell ref="PMO17:PMO21"/>
    <mergeCell ref="PMW17:PMW21"/>
    <mergeCell ref="PNE17:PNE21"/>
    <mergeCell ref="PNM17:PNM21"/>
    <mergeCell ref="PNU17:PNU21"/>
    <mergeCell ref="POC17:POC21"/>
    <mergeCell ref="PKS17:PKS21"/>
    <mergeCell ref="PLA17:PLA21"/>
    <mergeCell ref="PLI17:PLI21"/>
    <mergeCell ref="PLQ17:PLQ21"/>
    <mergeCell ref="PLY17:PLY21"/>
    <mergeCell ref="PMG17:PMG21"/>
    <mergeCell ref="PTY17:PTY21"/>
    <mergeCell ref="PUG17:PUG21"/>
    <mergeCell ref="PUO17:PUO21"/>
    <mergeCell ref="PUW17:PUW21"/>
    <mergeCell ref="PVE17:PVE21"/>
    <mergeCell ref="PVM17:PVM21"/>
    <mergeCell ref="PSC17:PSC21"/>
    <mergeCell ref="PSK17:PSK21"/>
    <mergeCell ref="PSS17:PSS21"/>
    <mergeCell ref="PTA17:PTA21"/>
    <mergeCell ref="PTI17:PTI21"/>
    <mergeCell ref="PTQ17:PTQ21"/>
    <mergeCell ref="PQG17:PQG21"/>
    <mergeCell ref="PQO17:PQO21"/>
    <mergeCell ref="PQW17:PQW21"/>
    <mergeCell ref="PRE17:PRE21"/>
    <mergeCell ref="PRM17:PRM21"/>
    <mergeCell ref="PRU17:PRU21"/>
    <mergeCell ref="PZM17:PZM21"/>
    <mergeCell ref="PZU17:PZU21"/>
    <mergeCell ref="QAC17:QAC21"/>
    <mergeCell ref="QAK17:QAK21"/>
    <mergeCell ref="QAS17:QAS21"/>
    <mergeCell ref="QBA17:QBA21"/>
    <mergeCell ref="PXQ17:PXQ21"/>
    <mergeCell ref="PXY17:PXY21"/>
    <mergeCell ref="PYG17:PYG21"/>
    <mergeCell ref="PYO17:PYO21"/>
    <mergeCell ref="PYW17:PYW21"/>
    <mergeCell ref="PZE17:PZE21"/>
    <mergeCell ref="PVU17:PVU21"/>
    <mergeCell ref="PWC17:PWC21"/>
    <mergeCell ref="PWK17:PWK21"/>
    <mergeCell ref="PWS17:PWS21"/>
    <mergeCell ref="PXA17:PXA21"/>
    <mergeCell ref="PXI17:PXI21"/>
    <mergeCell ref="QFA17:QFA21"/>
    <mergeCell ref="QFI17:QFI21"/>
    <mergeCell ref="QFQ17:QFQ21"/>
    <mergeCell ref="QFY17:QFY21"/>
    <mergeCell ref="QGG17:QGG21"/>
    <mergeCell ref="QGO17:QGO21"/>
    <mergeCell ref="QDE17:QDE21"/>
    <mergeCell ref="QDM17:QDM21"/>
    <mergeCell ref="QDU17:QDU21"/>
    <mergeCell ref="QEC17:QEC21"/>
    <mergeCell ref="QEK17:QEK21"/>
    <mergeCell ref="QES17:QES21"/>
    <mergeCell ref="QBI17:QBI21"/>
    <mergeCell ref="QBQ17:QBQ21"/>
    <mergeCell ref="QBY17:QBY21"/>
    <mergeCell ref="QCG17:QCG21"/>
    <mergeCell ref="QCO17:QCO21"/>
    <mergeCell ref="QCW17:QCW21"/>
    <mergeCell ref="QKO17:QKO21"/>
    <mergeCell ref="QKW17:QKW21"/>
    <mergeCell ref="QLE17:QLE21"/>
    <mergeCell ref="QLM17:QLM21"/>
    <mergeCell ref="QLU17:QLU21"/>
    <mergeCell ref="QMC17:QMC21"/>
    <mergeCell ref="QIS17:QIS21"/>
    <mergeCell ref="QJA17:QJA21"/>
    <mergeCell ref="QJI17:QJI21"/>
    <mergeCell ref="QJQ17:QJQ21"/>
    <mergeCell ref="QJY17:QJY21"/>
    <mergeCell ref="QKG17:QKG21"/>
    <mergeCell ref="QGW17:QGW21"/>
    <mergeCell ref="QHE17:QHE21"/>
    <mergeCell ref="QHM17:QHM21"/>
    <mergeCell ref="QHU17:QHU21"/>
    <mergeCell ref="QIC17:QIC21"/>
    <mergeCell ref="QIK17:QIK21"/>
    <mergeCell ref="QQC17:QQC21"/>
    <mergeCell ref="QQK17:QQK21"/>
    <mergeCell ref="QQS17:QQS21"/>
    <mergeCell ref="QRA17:QRA21"/>
    <mergeCell ref="QRI17:QRI21"/>
    <mergeCell ref="QRQ17:QRQ21"/>
    <mergeCell ref="QOG17:QOG21"/>
    <mergeCell ref="QOO17:QOO21"/>
    <mergeCell ref="QOW17:QOW21"/>
    <mergeCell ref="QPE17:QPE21"/>
    <mergeCell ref="QPM17:QPM21"/>
    <mergeCell ref="QPU17:QPU21"/>
    <mergeCell ref="QMK17:QMK21"/>
    <mergeCell ref="QMS17:QMS21"/>
    <mergeCell ref="QNA17:QNA21"/>
    <mergeCell ref="QNI17:QNI21"/>
    <mergeCell ref="QNQ17:QNQ21"/>
    <mergeCell ref="QNY17:QNY21"/>
    <mergeCell ref="QVQ17:QVQ21"/>
    <mergeCell ref="QVY17:QVY21"/>
    <mergeCell ref="QWG17:QWG21"/>
    <mergeCell ref="QWO17:QWO21"/>
    <mergeCell ref="QWW17:QWW21"/>
    <mergeCell ref="QXE17:QXE21"/>
    <mergeCell ref="QTU17:QTU21"/>
    <mergeCell ref="QUC17:QUC21"/>
    <mergeCell ref="QUK17:QUK21"/>
    <mergeCell ref="QUS17:QUS21"/>
    <mergeCell ref="QVA17:QVA21"/>
    <mergeCell ref="QVI17:QVI21"/>
    <mergeCell ref="QRY17:QRY21"/>
    <mergeCell ref="QSG17:QSG21"/>
    <mergeCell ref="QSO17:QSO21"/>
    <mergeCell ref="QSW17:QSW21"/>
    <mergeCell ref="QTE17:QTE21"/>
    <mergeCell ref="QTM17:QTM21"/>
    <mergeCell ref="RBE17:RBE21"/>
    <mergeCell ref="RBM17:RBM21"/>
    <mergeCell ref="RBU17:RBU21"/>
    <mergeCell ref="RCC17:RCC21"/>
    <mergeCell ref="RCK17:RCK21"/>
    <mergeCell ref="RCS17:RCS21"/>
    <mergeCell ref="QZI17:QZI21"/>
    <mergeCell ref="QZQ17:QZQ21"/>
    <mergeCell ref="QZY17:QZY21"/>
    <mergeCell ref="RAG17:RAG21"/>
    <mergeCell ref="RAO17:RAO21"/>
    <mergeCell ref="RAW17:RAW21"/>
    <mergeCell ref="QXM17:QXM21"/>
    <mergeCell ref="QXU17:QXU21"/>
    <mergeCell ref="QYC17:QYC21"/>
    <mergeCell ref="QYK17:QYK21"/>
    <mergeCell ref="QYS17:QYS21"/>
    <mergeCell ref="QZA17:QZA21"/>
    <mergeCell ref="RGS17:RGS21"/>
    <mergeCell ref="RHA17:RHA21"/>
    <mergeCell ref="RHI17:RHI21"/>
    <mergeCell ref="RHQ17:RHQ21"/>
    <mergeCell ref="RHY17:RHY21"/>
    <mergeCell ref="RIG17:RIG21"/>
    <mergeCell ref="REW17:REW21"/>
    <mergeCell ref="RFE17:RFE21"/>
    <mergeCell ref="RFM17:RFM21"/>
    <mergeCell ref="RFU17:RFU21"/>
    <mergeCell ref="RGC17:RGC21"/>
    <mergeCell ref="RGK17:RGK21"/>
    <mergeCell ref="RDA17:RDA21"/>
    <mergeCell ref="RDI17:RDI21"/>
    <mergeCell ref="RDQ17:RDQ21"/>
    <mergeCell ref="RDY17:RDY21"/>
    <mergeCell ref="REG17:REG21"/>
    <mergeCell ref="REO17:REO21"/>
    <mergeCell ref="RMG17:RMG21"/>
    <mergeCell ref="RMO17:RMO21"/>
    <mergeCell ref="RMW17:RMW21"/>
    <mergeCell ref="RNE17:RNE21"/>
    <mergeCell ref="RNM17:RNM21"/>
    <mergeCell ref="RNU17:RNU21"/>
    <mergeCell ref="RKK17:RKK21"/>
    <mergeCell ref="RKS17:RKS21"/>
    <mergeCell ref="RLA17:RLA21"/>
    <mergeCell ref="RLI17:RLI21"/>
    <mergeCell ref="RLQ17:RLQ21"/>
    <mergeCell ref="RLY17:RLY21"/>
    <mergeCell ref="RIO17:RIO21"/>
    <mergeCell ref="RIW17:RIW21"/>
    <mergeCell ref="RJE17:RJE21"/>
    <mergeCell ref="RJM17:RJM21"/>
    <mergeCell ref="RJU17:RJU21"/>
    <mergeCell ref="RKC17:RKC21"/>
    <mergeCell ref="RRU17:RRU21"/>
    <mergeCell ref="RSC17:RSC21"/>
    <mergeCell ref="RSK17:RSK21"/>
    <mergeCell ref="RSS17:RSS21"/>
    <mergeCell ref="RTA17:RTA21"/>
    <mergeCell ref="RTI17:RTI21"/>
    <mergeCell ref="RPY17:RPY21"/>
    <mergeCell ref="RQG17:RQG21"/>
    <mergeCell ref="RQO17:RQO21"/>
    <mergeCell ref="RQW17:RQW21"/>
    <mergeCell ref="RRE17:RRE21"/>
    <mergeCell ref="RRM17:RRM21"/>
    <mergeCell ref="ROC17:ROC21"/>
    <mergeCell ref="ROK17:ROK21"/>
    <mergeCell ref="ROS17:ROS21"/>
    <mergeCell ref="RPA17:RPA21"/>
    <mergeCell ref="RPI17:RPI21"/>
    <mergeCell ref="RPQ17:RPQ21"/>
    <mergeCell ref="RXI17:RXI21"/>
    <mergeCell ref="RXQ17:RXQ21"/>
    <mergeCell ref="RXY17:RXY21"/>
    <mergeCell ref="RYG17:RYG21"/>
    <mergeCell ref="RYO17:RYO21"/>
    <mergeCell ref="RYW17:RYW21"/>
    <mergeCell ref="RVM17:RVM21"/>
    <mergeCell ref="RVU17:RVU21"/>
    <mergeCell ref="RWC17:RWC21"/>
    <mergeCell ref="RWK17:RWK21"/>
    <mergeCell ref="RWS17:RWS21"/>
    <mergeCell ref="RXA17:RXA21"/>
    <mergeCell ref="RTQ17:RTQ21"/>
    <mergeCell ref="RTY17:RTY21"/>
    <mergeCell ref="RUG17:RUG21"/>
    <mergeCell ref="RUO17:RUO21"/>
    <mergeCell ref="RUW17:RUW21"/>
    <mergeCell ref="RVE17:RVE21"/>
    <mergeCell ref="SCW17:SCW21"/>
    <mergeCell ref="SDE17:SDE21"/>
    <mergeCell ref="SDM17:SDM21"/>
    <mergeCell ref="SDU17:SDU21"/>
    <mergeCell ref="SEC17:SEC21"/>
    <mergeCell ref="SEK17:SEK21"/>
    <mergeCell ref="SBA17:SBA21"/>
    <mergeCell ref="SBI17:SBI21"/>
    <mergeCell ref="SBQ17:SBQ21"/>
    <mergeCell ref="SBY17:SBY21"/>
    <mergeCell ref="SCG17:SCG21"/>
    <mergeCell ref="SCO17:SCO21"/>
    <mergeCell ref="RZE17:RZE21"/>
    <mergeCell ref="RZM17:RZM21"/>
    <mergeCell ref="RZU17:RZU21"/>
    <mergeCell ref="SAC17:SAC21"/>
    <mergeCell ref="SAK17:SAK21"/>
    <mergeCell ref="SAS17:SAS21"/>
    <mergeCell ref="SIK17:SIK21"/>
    <mergeCell ref="SIS17:SIS21"/>
    <mergeCell ref="SJA17:SJA21"/>
    <mergeCell ref="SJI17:SJI21"/>
    <mergeCell ref="SJQ17:SJQ21"/>
    <mergeCell ref="SJY17:SJY21"/>
    <mergeCell ref="SGO17:SGO21"/>
    <mergeCell ref="SGW17:SGW21"/>
    <mergeCell ref="SHE17:SHE21"/>
    <mergeCell ref="SHM17:SHM21"/>
    <mergeCell ref="SHU17:SHU21"/>
    <mergeCell ref="SIC17:SIC21"/>
    <mergeCell ref="SES17:SES21"/>
    <mergeCell ref="SFA17:SFA21"/>
    <mergeCell ref="SFI17:SFI21"/>
    <mergeCell ref="SFQ17:SFQ21"/>
    <mergeCell ref="SFY17:SFY21"/>
    <mergeCell ref="SGG17:SGG21"/>
    <mergeCell ref="SNY17:SNY21"/>
    <mergeCell ref="SOG17:SOG21"/>
    <mergeCell ref="SOO17:SOO21"/>
    <mergeCell ref="SOW17:SOW21"/>
    <mergeCell ref="SPE17:SPE21"/>
    <mergeCell ref="SPM17:SPM21"/>
    <mergeCell ref="SMC17:SMC21"/>
    <mergeCell ref="SMK17:SMK21"/>
    <mergeCell ref="SMS17:SMS21"/>
    <mergeCell ref="SNA17:SNA21"/>
    <mergeCell ref="SNI17:SNI21"/>
    <mergeCell ref="SNQ17:SNQ21"/>
    <mergeCell ref="SKG17:SKG21"/>
    <mergeCell ref="SKO17:SKO21"/>
    <mergeCell ref="SKW17:SKW21"/>
    <mergeCell ref="SLE17:SLE21"/>
    <mergeCell ref="SLM17:SLM21"/>
    <mergeCell ref="SLU17:SLU21"/>
    <mergeCell ref="STM17:STM21"/>
    <mergeCell ref="STU17:STU21"/>
    <mergeCell ref="SUC17:SUC21"/>
    <mergeCell ref="SUK17:SUK21"/>
    <mergeCell ref="SUS17:SUS21"/>
    <mergeCell ref="SVA17:SVA21"/>
    <mergeCell ref="SRQ17:SRQ21"/>
    <mergeCell ref="SRY17:SRY21"/>
    <mergeCell ref="SSG17:SSG21"/>
    <mergeCell ref="SSO17:SSO21"/>
    <mergeCell ref="SSW17:SSW21"/>
    <mergeCell ref="STE17:STE21"/>
    <mergeCell ref="SPU17:SPU21"/>
    <mergeCell ref="SQC17:SQC21"/>
    <mergeCell ref="SQK17:SQK21"/>
    <mergeCell ref="SQS17:SQS21"/>
    <mergeCell ref="SRA17:SRA21"/>
    <mergeCell ref="SRI17:SRI21"/>
    <mergeCell ref="SZA17:SZA21"/>
    <mergeCell ref="SZI17:SZI21"/>
    <mergeCell ref="SZQ17:SZQ21"/>
    <mergeCell ref="SZY17:SZY21"/>
    <mergeCell ref="TAG17:TAG21"/>
    <mergeCell ref="TAO17:TAO21"/>
    <mergeCell ref="SXE17:SXE21"/>
    <mergeCell ref="SXM17:SXM21"/>
    <mergeCell ref="SXU17:SXU21"/>
    <mergeCell ref="SYC17:SYC21"/>
    <mergeCell ref="SYK17:SYK21"/>
    <mergeCell ref="SYS17:SYS21"/>
    <mergeCell ref="SVI17:SVI21"/>
    <mergeCell ref="SVQ17:SVQ21"/>
    <mergeCell ref="SVY17:SVY21"/>
    <mergeCell ref="SWG17:SWG21"/>
    <mergeCell ref="SWO17:SWO21"/>
    <mergeCell ref="SWW17:SWW21"/>
    <mergeCell ref="TEO17:TEO21"/>
    <mergeCell ref="TEW17:TEW21"/>
    <mergeCell ref="TFE17:TFE21"/>
    <mergeCell ref="TFM17:TFM21"/>
    <mergeCell ref="TFU17:TFU21"/>
    <mergeCell ref="TGC17:TGC21"/>
    <mergeCell ref="TCS17:TCS21"/>
    <mergeCell ref="TDA17:TDA21"/>
    <mergeCell ref="TDI17:TDI21"/>
    <mergeCell ref="TDQ17:TDQ21"/>
    <mergeCell ref="TDY17:TDY21"/>
    <mergeCell ref="TEG17:TEG21"/>
    <mergeCell ref="TAW17:TAW21"/>
    <mergeCell ref="TBE17:TBE21"/>
    <mergeCell ref="TBM17:TBM21"/>
    <mergeCell ref="TBU17:TBU21"/>
    <mergeCell ref="TCC17:TCC21"/>
    <mergeCell ref="TCK17:TCK21"/>
    <mergeCell ref="TKC17:TKC21"/>
    <mergeCell ref="TKK17:TKK21"/>
    <mergeCell ref="TKS17:TKS21"/>
    <mergeCell ref="TLA17:TLA21"/>
    <mergeCell ref="TLI17:TLI21"/>
    <mergeCell ref="TLQ17:TLQ21"/>
    <mergeCell ref="TIG17:TIG21"/>
    <mergeCell ref="TIO17:TIO21"/>
    <mergeCell ref="TIW17:TIW21"/>
    <mergeCell ref="TJE17:TJE21"/>
    <mergeCell ref="TJM17:TJM21"/>
    <mergeCell ref="TJU17:TJU21"/>
    <mergeCell ref="TGK17:TGK21"/>
    <mergeCell ref="TGS17:TGS21"/>
    <mergeCell ref="THA17:THA21"/>
    <mergeCell ref="THI17:THI21"/>
    <mergeCell ref="THQ17:THQ21"/>
    <mergeCell ref="THY17:THY21"/>
    <mergeCell ref="TPQ17:TPQ21"/>
    <mergeCell ref="TPY17:TPY21"/>
    <mergeCell ref="TQG17:TQG21"/>
    <mergeCell ref="TQO17:TQO21"/>
    <mergeCell ref="TQW17:TQW21"/>
    <mergeCell ref="TRE17:TRE21"/>
    <mergeCell ref="TNU17:TNU21"/>
    <mergeCell ref="TOC17:TOC21"/>
    <mergeCell ref="TOK17:TOK21"/>
    <mergeCell ref="TOS17:TOS21"/>
    <mergeCell ref="TPA17:TPA21"/>
    <mergeCell ref="TPI17:TPI21"/>
    <mergeCell ref="TLY17:TLY21"/>
    <mergeCell ref="TMG17:TMG21"/>
    <mergeCell ref="TMO17:TMO21"/>
    <mergeCell ref="TMW17:TMW21"/>
    <mergeCell ref="TNE17:TNE21"/>
    <mergeCell ref="TNM17:TNM21"/>
    <mergeCell ref="TVE17:TVE21"/>
    <mergeCell ref="TVM17:TVM21"/>
    <mergeCell ref="TVU17:TVU21"/>
    <mergeCell ref="TWC17:TWC21"/>
    <mergeCell ref="TWK17:TWK21"/>
    <mergeCell ref="TWS17:TWS21"/>
    <mergeCell ref="TTI17:TTI21"/>
    <mergeCell ref="TTQ17:TTQ21"/>
    <mergeCell ref="TTY17:TTY21"/>
    <mergeCell ref="TUG17:TUG21"/>
    <mergeCell ref="TUO17:TUO21"/>
    <mergeCell ref="TUW17:TUW21"/>
    <mergeCell ref="TRM17:TRM21"/>
    <mergeCell ref="TRU17:TRU21"/>
    <mergeCell ref="TSC17:TSC21"/>
    <mergeCell ref="TSK17:TSK21"/>
    <mergeCell ref="TSS17:TSS21"/>
    <mergeCell ref="TTA17:TTA21"/>
    <mergeCell ref="UAS17:UAS21"/>
    <mergeCell ref="UBA17:UBA21"/>
    <mergeCell ref="UBI17:UBI21"/>
    <mergeCell ref="UBQ17:UBQ21"/>
    <mergeCell ref="UBY17:UBY21"/>
    <mergeCell ref="UCG17:UCG21"/>
    <mergeCell ref="TYW17:TYW21"/>
    <mergeCell ref="TZE17:TZE21"/>
    <mergeCell ref="TZM17:TZM21"/>
    <mergeCell ref="TZU17:TZU21"/>
    <mergeCell ref="UAC17:UAC21"/>
    <mergeCell ref="UAK17:UAK21"/>
    <mergeCell ref="TXA17:TXA21"/>
    <mergeCell ref="TXI17:TXI21"/>
    <mergeCell ref="TXQ17:TXQ21"/>
    <mergeCell ref="TXY17:TXY21"/>
    <mergeCell ref="TYG17:TYG21"/>
    <mergeCell ref="TYO17:TYO21"/>
    <mergeCell ref="UGG17:UGG21"/>
    <mergeCell ref="UGO17:UGO21"/>
    <mergeCell ref="UGW17:UGW21"/>
    <mergeCell ref="UHE17:UHE21"/>
    <mergeCell ref="UHM17:UHM21"/>
    <mergeCell ref="UHU17:UHU21"/>
    <mergeCell ref="UEK17:UEK21"/>
    <mergeCell ref="UES17:UES21"/>
    <mergeCell ref="UFA17:UFA21"/>
    <mergeCell ref="UFI17:UFI21"/>
    <mergeCell ref="UFQ17:UFQ21"/>
    <mergeCell ref="UFY17:UFY21"/>
    <mergeCell ref="UCO17:UCO21"/>
    <mergeCell ref="UCW17:UCW21"/>
    <mergeCell ref="UDE17:UDE21"/>
    <mergeCell ref="UDM17:UDM21"/>
    <mergeCell ref="UDU17:UDU21"/>
    <mergeCell ref="UEC17:UEC21"/>
    <mergeCell ref="ULU17:ULU21"/>
    <mergeCell ref="UMC17:UMC21"/>
    <mergeCell ref="UMK17:UMK21"/>
    <mergeCell ref="UMS17:UMS21"/>
    <mergeCell ref="UNA17:UNA21"/>
    <mergeCell ref="UNI17:UNI21"/>
    <mergeCell ref="UJY17:UJY21"/>
    <mergeCell ref="UKG17:UKG21"/>
    <mergeCell ref="UKO17:UKO21"/>
    <mergeCell ref="UKW17:UKW21"/>
    <mergeCell ref="ULE17:ULE21"/>
    <mergeCell ref="ULM17:ULM21"/>
    <mergeCell ref="UIC17:UIC21"/>
    <mergeCell ref="UIK17:UIK21"/>
    <mergeCell ref="UIS17:UIS21"/>
    <mergeCell ref="UJA17:UJA21"/>
    <mergeCell ref="UJI17:UJI21"/>
    <mergeCell ref="UJQ17:UJQ21"/>
    <mergeCell ref="URI17:URI21"/>
    <mergeCell ref="URQ17:URQ21"/>
    <mergeCell ref="URY17:URY21"/>
    <mergeCell ref="USG17:USG21"/>
    <mergeCell ref="USO17:USO21"/>
    <mergeCell ref="USW17:USW21"/>
    <mergeCell ref="UPM17:UPM21"/>
    <mergeCell ref="UPU17:UPU21"/>
    <mergeCell ref="UQC17:UQC21"/>
    <mergeCell ref="UQK17:UQK21"/>
    <mergeCell ref="UQS17:UQS21"/>
    <mergeCell ref="URA17:URA21"/>
    <mergeCell ref="UNQ17:UNQ21"/>
    <mergeCell ref="UNY17:UNY21"/>
    <mergeCell ref="UOG17:UOG21"/>
    <mergeCell ref="UOO17:UOO21"/>
    <mergeCell ref="UOW17:UOW21"/>
    <mergeCell ref="UPE17:UPE21"/>
    <mergeCell ref="UWW17:UWW21"/>
    <mergeCell ref="UXE17:UXE21"/>
    <mergeCell ref="UXM17:UXM21"/>
    <mergeCell ref="UXU17:UXU21"/>
    <mergeCell ref="UYC17:UYC21"/>
    <mergeCell ref="UYK17:UYK21"/>
    <mergeCell ref="UVA17:UVA21"/>
    <mergeCell ref="UVI17:UVI21"/>
    <mergeCell ref="UVQ17:UVQ21"/>
    <mergeCell ref="UVY17:UVY21"/>
    <mergeCell ref="UWG17:UWG21"/>
    <mergeCell ref="UWO17:UWO21"/>
    <mergeCell ref="UTE17:UTE21"/>
    <mergeCell ref="UTM17:UTM21"/>
    <mergeCell ref="UTU17:UTU21"/>
    <mergeCell ref="UUC17:UUC21"/>
    <mergeCell ref="UUK17:UUK21"/>
    <mergeCell ref="UUS17:UUS21"/>
    <mergeCell ref="VCK17:VCK21"/>
    <mergeCell ref="VCS17:VCS21"/>
    <mergeCell ref="VDA17:VDA21"/>
    <mergeCell ref="VDI17:VDI21"/>
    <mergeCell ref="VDQ17:VDQ21"/>
    <mergeCell ref="VDY17:VDY21"/>
    <mergeCell ref="VAO17:VAO21"/>
    <mergeCell ref="VAW17:VAW21"/>
    <mergeCell ref="VBE17:VBE21"/>
    <mergeCell ref="VBM17:VBM21"/>
    <mergeCell ref="VBU17:VBU21"/>
    <mergeCell ref="VCC17:VCC21"/>
    <mergeCell ref="UYS17:UYS21"/>
    <mergeCell ref="UZA17:UZA21"/>
    <mergeCell ref="UZI17:UZI21"/>
    <mergeCell ref="UZQ17:UZQ21"/>
    <mergeCell ref="UZY17:UZY21"/>
    <mergeCell ref="VAG17:VAG21"/>
    <mergeCell ref="VHY17:VHY21"/>
    <mergeCell ref="VIG17:VIG21"/>
    <mergeCell ref="VIO17:VIO21"/>
    <mergeCell ref="VIW17:VIW21"/>
    <mergeCell ref="VJE17:VJE21"/>
    <mergeCell ref="VJM17:VJM21"/>
    <mergeCell ref="VGC17:VGC21"/>
    <mergeCell ref="VGK17:VGK21"/>
    <mergeCell ref="VGS17:VGS21"/>
    <mergeCell ref="VHA17:VHA21"/>
    <mergeCell ref="VHI17:VHI21"/>
    <mergeCell ref="VHQ17:VHQ21"/>
    <mergeCell ref="VEG17:VEG21"/>
    <mergeCell ref="VEO17:VEO21"/>
    <mergeCell ref="VEW17:VEW21"/>
    <mergeCell ref="VFE17:VFE21"/>
    <mergeCell ref="VFM17:VFM21"/>
    <mergeCell ref="VFU17:VFU21"/>
    <mergeCell ref="VNM17:VNM21"/>
    <mergeCell ref="VNU17:VNU21"/>
    <mergeCell ref="VOC17:VOC21"/>
    <mergeCell ref="VOK17:VOK21"/>
    <mergeCell ref="VOS17:VOS21"/>
    <mergeCell ref="VPA17:VPA21"/>
    <mergeCell ref="VLQ17:VLQ21"/>
    <mergeCell ref="VLY17:VLY21"/>
    <mergeCell ref="VMG17:VMG21"/>
    <mergeCell ref="VMO17:VMO21"/>
    <mergeCell ref="VMW17:VMW21"/>
    <mergeCell ref="VNE17:VNE21"/>
    <mergeCell ref="VJU17:VJU21"/>
    <mergeCell ref="VKC17:VKC21"/>
    <mergeCell ref="VKK17:VKK21"/>
    <mergeCell ref="VKS17:VKS21"/>
    <mergeCell ref="VLA17:VLA21"/>
    <mergeCell ref="VLI17:VLI21"/>
    <mergeCell ref="VTA17:VTA21"/>
    <mergeCell ref="VTI17:VTI21"/>
    <mergeCell ref="VTQ17:VTQ21"/>
    <mergeCell ref="VTY17:VTY21"/>
    <mergeCell ref="VUG17:VUG21"/>
    <mergeCell ref="VUO17:VUO21"/>
    <mergeCell ref="VRE17:VRE21"/>
    <mergeCell ref="VRM17:VRM21"/>
    <mergeCell ref="VRU17:VRU21"/>
    <mergeCell ref="VSC17:VSC21"/>
    <mergeCell ref="VSK17:VSK21"/>
    <mergeCell ref="VSS17:VSS21"/>
    <mergeCell ref="VPI17:VPI21"/>
    <mergeCell ref="VPQ17:VPQ21"/>
    <mergeCell ref="VPY17:VPY21"/>
    <mergeCell ref="VQG17:VQG21"/>
    <mergeCell ref="VQO17:VQO21"/>
    <mergeCell ref="VQW17:VQW21"/>
    <mergeCell ref="VYO17:VYO21"/>
    <mergeCell ref="VYW17:VYW21"/>
    <mergeCell ref="VZE17:VZE21"/>
    <mergeCell ref="VZM17:VZM21"/>
    <mergeCell ref="VZU17:VZU21"/>
    <mergeCell ref="WAC17:WAC21"/>
    <mergeCell ref="VWS17:VWS21"/>
    <mergeCell ref="VXA17:VXA21"/>
    <mergeCell ref="VXI17:VXI21"/>
    <mergeCell ref="VXQ17:VXQ21"/>
    <mergeCell ref="VXY17:VXY21"/>
    <mergeCell ref="VYG17:VYG21"/>
    <mergeCell ref="VUW17:VUW21"/>
    <mergeCell ref="VVE17:VVE21"/>
    <mergeCell ref="VVM17:VVM21"/>
    <mergeCell ref="VVU17:VVU21"/>
    <mergeCell ref="VWC17:VWC21"/>
    <mergeCell ref="VWK17:VWK21"/>
    <mergeCell ref="WEC17:WEC21"/>
    <mergeCell ref="WEK17:WEK21"/>
    <mergeCell ref="WES17:WES21"/>
    <mergeCell ref="WFA17:WFA21"/>
    <mergeCell ref="WFI17:WFI21"/>
    <mergeCell ref="WFQ17:WFQ21"/>
    <mergeCell ref="WCG17:WCG21"/>
    <mergeCell ref="WCO17:WCO21"/>
    <mergeCell ref="WCW17:WCW21"/>
    <mergeCell ref="WDE17:WDE21"/>
    <mergeCell ref="WDM17:WDM21"/>
    <mergeCell ref="WDU17:WDU21"/>
    <mergeCell ref="WAK17:WAK21"/>
    <mergeCell ref="WAS17:WAS21"/>
    <mergeCell ref="WBA17:WBA21"/>
    <mergeCell ref="WBI17:WBI21"/>
    <mergeCell ref="WBQ17:WBQ21"/>
    <mergeCell ref="WBY17:WBY21"/>
    <mergeCell ref="WJQ17:WJQ21"/>
    <mergeCell ref="WJY17:WJY21"/>
    <mergeCell ref="WKG17:WKG21"/>
    <mergeCell ref="WKO17:WKO21"/>
    <mergeCell ref="WKW17:WKW21"/>
    <mergeCell ref="WLE17:WLE21"/>
    <mergeCell ref="WHU17:WHU21"/>
    <mergeCell ref="WIC17:WIC21"/>
    <mergeCell ref="WIK17:WIK21"/>
    <mergeCell ref="WIS17:WIS21"/>
    <mergeCell ref="WJA17:WJA21"/>
    <mergeCell ref="WJI17:WJI21"/>
    <mergeCell ref="WFY17:WFY21"/>
    <mergeCell ref="WGG17:WGG21"/>
    <mergeCell ref="WGO17:WGO21"/>
    <mergeCell ref="WGW17:WGW21"/>
    <mergeCell ref="WHE17:WHE21"/>
    <mergeCell ref="WHM17:WHM21"/>
    <mergeCell ref="WPE17:WPE21"/>
    <mergeCell ref="WPM17:WPM21"/>
    <mergeCell ref="WPU17:WPU21"/>
    <mergeCell ref="WQC17:WQC21"/>
    <mergeCell ref="WQK17:WQK21"/>
    <mergeCell ref="WQS17:WQS21"/>
    <mergeCell ref="WNI17:WNI21"/>
    <mergeCell ref="WNQ17:WNQ21"/>
    <mergeCell ref="WNY17:WNY21"/>
    <mergeCell ref="WOG17:WOG21"/>
    <mergeCell ref="WOO17:WOO21"/>
    <mergeCell ref="WOW17:WOW21"/>
    <mergeCell ref="WLM17:WLM21"/>
    <mergeCell ref="WLU17:WLU21"/>
    <mergeCell ref="WMC17:WMC21"/>
    <mergeCell ref="WMK17:WMK21"/>
    <mergeCell ref="WMS17:WMS21"/>
    <mergeCell ref="WNA17:WNA21"/>
    <mergeCell ref="WXE17:WXE21"/>
    <mergeCell ref="WXM17:WXM21"/>
    <mergeCell ref="WXU17:WXU21"/>
    <mergeCell ref="WYC17:WYC21"/>
    <mergeCell ref="WUS17:WUS21"/>
    <mergeCell ref="WVA17:WVA21"/>
    <mergeCell ref="WVI17:WVI21"/>
    <mergeCell ref="WVQ17:WVQ21"/>
    <mergeCell ref="WVY17:WVY21"/>
    <mergeCell ref="WWG17:WWG21"/>
    <mergeCell ref="WSW17:WSW21"/>
    <mergeCell ref="WTE17:WTE21"/>
    <mergeCell ref="WTM17:WTM21"/>
    <mergeCell ref="WTU17:WTU21"/>
    <mergeCell ref="WUC17:WUC21"/>
    <mergeCell ref="WUK17:WUK21"/>
    <mergeCell ref="WRA17:WRA21"/>
    <mergeCell ref="WRI17:WRI21"/>
    <mergeCell ref="WRQ17:WRQ21"/>
    <mergeCell ref="WRY17:WRY21"/>
    <mergeCell ref="WSG17:WSG21"/>
    <mergeCell ref="WSO17:WSO21"/>
    <mergeCell ref="K2:L2"/>
    <mergeCell ref="K3:K5"/>
    <mergeCell ref="K6:K8"/>
    <mergeCell ref="B11:B12"/>
    <mergeCell ref="B10:C10"/>
    <mergeCell ref="B13:B14"/>
    <mergeCell ref="XDY17:XDY21"/>
    <mergeCell ref="XEG17:XEG21"/>
    <mergeCell ref="XEO17:XEO21"/>
    <mergeCell ref="XEW17:XEW21"/>
    <mergeCell ref="XCC17:XCC21"/>
    <mergeCell ref="XCK17:XCK21"/>
    <mergeCell ref="XCS17:XCS21"/>
    <mergeCell ref="XDA17:XDA21"/>
    <mergeCell ref="XDI17:XDI21"/>
    <mergeCell ref="XDQ17:XDQ21"/>
    <mergeCell ref="XAG17:XAG21"/>
    <mergeCell ref="XAO17:XAO21"/>
    <mergeCell ref="XAW17:XAW21"/>
    <mergeCell ref="XBE17:XBE21"/>
    <mergeCell ref="XBM17:XBM21"/>
    <mergeCell ref="XBU17:XBU21"/>
    <mergeCell ref="WYK17:WYK21"/>
    <mergeCell ref="WYS17:WYS21"/>
    <mergeCell ref="WZA17:WZA21"/>
    <mergeCell ref="WZI17:WZI21"/>
    <mergeCell ref="WZQ17:WZQ21"/>
    <mergeCell ref="WZY17:WZY21"/>
    <mergeCell ref="WWO17:WWO21"/>
    <mergeCell ref="WWW17:WWW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Sheet3 (2)</vt:lpstr>
      <vt:lpstr>Sheet3</vt:lpstr>
      <vt:lpstr>Sheet3 (4)</vt:lpstr>
      <vt:lpstr>Sheet3 (3)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2019-04-05T11:41:34Z</dcterms:modified>
</cp:coreProperties>
</file>