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x83\Desktop\Me\Bootcamp\Class\HW\1\"/>
    </mc:Choice>
  </mc:AlternateContent>
  <xr:revisionPtr revIDLastSave="0" documentId="13_ncr:1_{6D14E100-314F-4EE3-BAB2-346C6871757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 Data" sheetId="1" r:id="rId1"/>
    <sheet name="Part I" sheetId="6" r:id="rId2"/>
    <sheet name="Part II" sheetId="9" r:id="rId3"/>
    <sheet name="Part III" sheetId="10" r:id="rId4"/>
    <sheet name="Part IV" sheetId="11" r:id="rId5"/>
    <sheet name="Part V" sheetId="12" r:id="rId6"/>
    <sheet name="Bonus" sheetId="13" r:id="rId7"/>
  </sheets>
  <definedNames>
    <definedName name="_xlnm._FilterDatabase" localSheetId="1" hidden="1">'Part I'!$F$1:$F$4115</definedName>
    <definedName name="_xlnm._FilterDatabase" localSheetId="4" hidden="1">'Part IV'!$F$1:$F$4115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2" i="13" l="1"/>
  <c r="C12" i="13"/>
  <c r="D12" i="13"/>
  <c r="D11" i="13"/>
  <c r="C11" i="13"/>
  <c r="B11" i="13"/>
  <c r="B10" i="13"/>
  <c r="C10" i="13"/>
  <c r="D10" i="13"/>
  <c r="D9" i="13"/>
  <c r="C9" i="13"/>
  <c r="B9" i="13"/>
  <c r="C8" i="13"/>
  <c r="D8" i="13"/>
  <c r="D7" i="13"/>
  <c r="C7" i="13"/>
  <c r="B7" i="13"/>
  <c r="B6" i="13"/>
  <c r="C6" i="13"/>
  <c r="D6" i="13"/>
  <c r="D5" i="13"/>
  <c r="C5" i="13"/>
  <c r="B5" i="13"/>
  <c r="D4" i="13"/>
  <c r="C4" i="13"/>
  <c r="B4" i="13"/>
  <c r="D3" i="13"/>
  <c r="C3" i="13"/>
  <c r="B3" i="13"/>
  <c r="B8" i="13"/>
  <c r="F2" i="13"/>
  <c r="B2" i="13"/>
  <c r="F13" i="13"/>
  <c r="G13" i="13"/>
  <c r="H13" i="13"/>
  <c r="E13" i="13"/>
  <c r="B13" i="13"/>
  <c r="D13" i="13"/>
  <c r="C13" i="13"/>
  <c r="D2" i="13"/>
  <c r="C2" i="13"/>
  <c r="E12" i="13" l="1"/>
  <c r="G12" i="13" s="1"/>
  <c r="E11" i="13"/>
  <c r="E10" i="13"/>
  <c r="H10" i="13" s="1"/>
  <c r="E9" i="13"/>
  <c r="H9" i="13" s="1"/>
  <c r="E7" i="13"/>
  <c r="G7" i="13" s="1"/>
  <c r="E6" i="13"/>
  <c r="F6" i="13" s="1"/>
  <c r="E5" i="13"/>
  <c r="E4" i="13"/>
  <c r="E8" i="13"/>
  <c r="E3" i="13"/>
  <c r="E2" i="13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2" i="11"/>
  <c r="R4115" i="11"/>
  <c r="Q4115" i="11"/>
  <c r="P4115" i="11"/>
  <c r="O4115" i="11"/>
  <c r="R4114" i="11"/>
  <c r="Q4114" i="11"/>
  <c r="P4114" i="11"/>
  <c r="O4114" i="11"/>
  <c r="R4113" i="11"/>
  <c r="Q4113" i="11"/>
  <c r="P4113" i="11"/>
  <c r="O4113" i="11"/>
  <c r="R4112" i="11"/>
  <c r="Q4112" i="11"/>
  <c r="P4112" i="11"/>
  <c r="O4112" i="11"/>
  <c r="R4111" i="11"/>
  <c r="Q4111" i="11"/>
  <c r="P4111" i="11"/>
  <c r="O4111" i="11"/>
  <c r="R4110" i="11"/>
  <c r="Q4110" i="11"/>
  <c r="P4110" i="11"/>
  <c r="O4110" i="11"/>
  <c r="R4109" i="11"/>
  <c r="Q4109" i="11"/>
  <c r="P4109" i="11"/>
  <c r="O4109" i="11"/>
  <c r="R4108" i="11"/>
  <c r="Q4108" i="11"/>
  <c r="P4108" i="11"/>
  <c r="O4108" i="11"/>
  <c r="R4107" i="11"/>
  <c r="Q4107" i="11"/>
  <c r="P4107" i="11"/>
  <c r="O4107" i="11"/>
  <c r="R4106" i="11"/>
  <c r="Q4106" i="11"/>
  <c r="P4106" i="11"/>
  <c r="O4106" i="11"/>
  <c r="R4105" i="11"/>
  <c r="Q4105" i="11"/>
  <c r="P4105" i="11"/>
  <c r="O4105" i="11"/>
  <c r="R4104" i="11"/>
  <c r="Q4104" i="11"/>
  <c r="P4104" i="11"/>
  <c r="O4104" i="11"/>
  <c r="R4103" i="11"/>
  <c r="Q4103" i="11"/>
  <c r="P4103" i="11"/>
  <c r="O4103" i="11"/>
  <c r="R4102" i="11"/>
  <c r="Q4102" i="11"/>
  <c r="P4102" i="11"/>
  <c r="O4102" i="11"/>
  <c r="R4101" i="11"/>
  <c r="Q4101" i="11"/>
  <c r="P4101" i="11"/>
  <c r="O4101" i="11"/>
  <c r="R4100" i="11"/>
  <c r="Q4100" i="11"/>
  <c r="P4100" i="11"/>
  <c r="O4100" i="11"/>
  <c r="R4099" i="11"/>
  <c r="Q4099" i="11"/>
  <c r="P4099" i="11"/>
  <c r="O4099" i="11"/>
  <c r="R4098" i="11"/>
  <c r="Q4098" i="11"/>
  <c r="P4098" i="11"/>
  <c r="O4098" i="11"/>
  <c r="R4097" i="11"/>
  <c r="Q4097" i="11"/>
  <c r="P4097" i="11"/>
  <c r="O4097" i="11"/>
  <c r="R4096" i="11"/>
  <c r="Q4096" i="11"/>
  <c r="P4096" i="11"/>
  <c r="O4096" i="11"/>
  <c r="R4095" i="11"/>
  <c r="Q4095" i="11"/>
  <c r="P4095" i="11"/>
  <c r="O4095" i="11"/>
  <c r="R4094" i="11"/>
  <c r="Q4094" i="11"/>
  <c r="P4094" i="11"/>
  <c r="O4094" i="11"/>
  <c r="R4093" i="11"/>
  <c r="Q4093" i="11"/>
  <c r="P4093" i="11"/>
  <c r="O4093" i="11"/>
  <c r="R4092" i="11"/>
  <c r="Q4092" i="11"/>
  <c r="P4092" i="11"/>
  <c r="O4092" i="11"/>
  <c r="R4091" i="11"/>
  <c r="Q4091" i="11"/>
  <c r="P4091" i="11"/>
  <c r="O4091" i="11"/>
  <c r="R4090" i="11"/>
  <c r="Q4090" i="11"/>
  <c r="P4090" i="11"/>
  <c r="O4090" i="11"/>
  <c r="R4089" i="11"/>
  <c r="Q4089" i="11"/>
  <c r="P4089" i="11"/>
  <c r="O4089" i="11"/>
  <c r="R4088" i="11"/>
  <c r="Q4088" i="11"/>
  <c r="P4088" i="11"/>
  <c r="O4088" i="11"/>
  <c r="R4087" i="11"/>
  <c r="Q4087" i="11"/>
  <c r="P4087" i="11"/>
  <c r="O4087" i="11"/>
  <c r="R4086" i="11"/>
  <c r="Q4086" i="11"/>
  <c r="P4086" i="11"/>
  <c r="O4086" i="11"/>
  <c r="R4085" i="11"/>
  <c r="Q4085" i="11"/>
  <c r="P4085" i="11"/>
  <c r="O4085" i="11"/>
  <c r="R4084" i="11"/>
  <c r="Q4084" i="11"/>
  <c r="P4084" i="11"/>
  <c r="O4084" i="11"/>
  <c r="R4083" i="11"/>
  <c r="Q4083" i="11"/>
  <c r="P4083" i="11"/>
  <c r="O4083" i="11"/>
  <c r="R4082" i="11"/>
  <c r="Q4082" i="11"/>
  <c r="P4082" i="11"/>
  <c r="O4082" i="11"/>
  <c r="R4081" i="11"/>
  <c r="Q4081" i="11"/>
  <c r="P4081" i="11"/>
  <c r="O4081" i="11"/>
  <c r="R4080" i="11"/>
  <c r="Q4080" i="11"/>
  <c r="P4080" i="11"/>
  <c r="O4080" i="11"/>
  <c r="R4079" i="11"/>
  <c r="Q4079" i="11"/>
  <c r="P4079" i="11"/>
  <c r="O4079" i="11"/>
  <c r="R4078" i="11"/>
  <c r="Q4078" i="11"/>
  <c r="P4078" i="11"/>
  <c r="O4078" i="11"/>
  <c r="R4077" i="11"/>
  <c r="Q4077" i="11"/>
  <c r="P4077" i="11"/>
  <c r="O4077" i="11"/>
  <c r="R4076" i="11"/>
  <c r="Q4076" i="11"/>
  <c r="P4076" i="11"/>
  <c r="O4076" i="11"/>
  <c r="R4075" i="11"/>
  <c r="Q4075" i="11"/>
  <c r="P4075" i="11"/>
  <c r="O4075" i="11"/>
  <c r="R4074" i="11"/>
  <c r="Q4074" i="11"/>
  <c r="P4074" i="11"/>
  <c r="O4074" i="11"/>
  <c r="R4073" i="11"/>
  <c r="Q4073" i="11"/>
  <c r="P4073" i="11"/>
  <c r="O4073" i="11"/>
  <c r="R4072" i="11"/>
  <c r="Q4072" i="11"/>
  <c r="P4072" i="11"/>
  <c r="O4072" i="11"/>
  <c r="R4071" i="11"/>
  <c r="Q4071" i="11"/>
  <c r="P4071" i="11"/>
  <c r="O4071" i="11"/>
  <c r="R4070" i="11"/>
  <c r="Q4070" i="11"/>
  <c r="P4070" i="11"/>
  <c r="O4070" i="11"/>
  <c r="R4069" i="11"/>
  <c r="Q4069" i="11"/>
  <c r="P4069" i="11"/>
  <c r="O4069" i="11"/>
  <c r="R4068" i="11"/>
  <c r="Q4068" i="11"/>
  <c r="P4068" i="11"/>
  <c r="O4068" i="11"/>
  <c r="R4067" i="11"/>
  <c r="Q4067" i="11"/>
  <c r="P4067" i="11"/>
  <c r="O4067" i="11"/>
  <c r="R4066" i="11"/>
  <c r="Q4066" i="11"/>
  <c r="P4066" i="11"/>
  <c r="O4066" i="11"/>
  <c r="R4065" i="11"/>
  <c r="Q4065" i="11"/>
  <c r="P4065" i="11"/>
  <c r="O4065" i="11"/>
  <c r="R4064" i="11"/>
  <c r="Q4064" i="11"/>
  <c r="P4064" i="11"/>
  <c r="O4064" i="11"/>
  <c r="R4063" i="11"/>
  <c r="Q4063" i="11"/>
  <c r="P4063" i="11"/>
  <c r="O4063" i="11"/>
  <c r="R4062" i="11"/>
  <c r="Q4062" i="11"/>
  <c r="P4062" i="11"/>
  <c r="O4062" i="11"/>
  <c r="R4061" i="11"/>
  <c r="Q4061" i="11"/>
  <c r="P4061" i="11"/>
  <c r="O4061" i="11"/>
  <c r="R4060" i="11"/>
  <c r="Q4060" i="11"/>
  <c r="P4060" i="11"/>
  <c r="O4060" i="11"/>
  <c r="R4059" i="11"/>
  <c r="Q4059" i="11"/>
  <c r="P4059" i="11"/>
  <c r="O4059" i="11"/>
  <c r="R4058" i="11"/>
  <c r="Q4058" i="11"/>
  <c r="P4058" i="11"/>
  <c r="O4058" i="11"/>
  <c r="R4057" i="11"/>
  <c r="Q4057" i="11"/>
  <c r="P4057" i="11"/>
  <c r="O4057" i="11"/>
  <c r="R4056" i="11"/>
  <c r="Q4056" i="11"/>
  <c r="P4056" i="11"/>
  <c r="O4056" i="11"/>
  <c r="R4055" i="11"/>
  <c r="Q4055" i="11"/>
  <c r="P4055" i="11"/>
  <c r="O4055" i="11"/>
  <c r="R4054" i="11"/>
  <c r="Q4054" i="11"/>
  <c r="P4054" i="11"/>
  <c r="O4054" i="11"/>
  <c r="R4053" i="11"/>
  <c r="Q4053" i="11"/>
  <c r="P4053" i="11"/>
  <c r="O4053" i="11"/>
  <c r="R4052" i="11"/>
  <c r="Q4052" i="11"/>
  <c r="P4052" i="11"/>
  <c r="O4052" i="11"/>
  <c r="R4051" i="11"/>
  <c r="Q4051" i="11"/>
  <c r="P4051" i="11"/>
  <c r="O4051" i="11"/>
  <c r="R4050" i="11"/>
  <c r="Q4050" i="11"/>
  <c r="P4050" i="11"/>
  <c r="O4050" i="11"/>
  <c r="R4049" i="11"/>
  <c r="Q4049" i="11"/>
  <c r="P4049" i="11"/>
  <c r="O4049" i="11"/>
  <c r="R4048" i="11"/>
  <c r="Q4048" i="11"/>
  <c r="P4048" i="11"/>
  <c r="O4048" i="11"/>
  <c r="R4047" i="11"/>
  <c r="Q4047" i="11"/>
  <c r="P4047" i="11"/>
  <c r="O4047" i="11"/>
  <c r="R4046" i="11"/>
  <c r="Q4046" i="11"/>
  <c r="P4046" i="11"/>
  <c r="O4046" i="11"/>
  <c r="R4045" i="11"/>
  <c r="Q4045" i="11"/>
  <c r="P4045" i="11"/>
  <c r="O4045" i="11"/>
  <c r="R4044" i="11"/>
  <c r="Q4044" i="11"/>
  <c r="P4044" i="11"/>
  <c r="O4044" i="11"/>
  <c r="R4043" i="11"/>
  <c r="Q4043" i="11"/>
  <c r="P4043" i="11"/>
  <c r="O4043" i="11"/>
  <c r="R4042" i="11"/>
  <c r="Q4042" i="11"/>
  <c r="P4042" i="11"/>
  <c r="O4042" i="11"/>
  <c r="R4041" i="11"/>
  <c r="Q4041" i="11"/>
  <c r="P4041" i="11"/>
  <c r="O4041" i="11"/>
  <c r="R4040" i="11"/>
  <c r="Q4040" i="11"/>
  <c r="P4040" i="11"/>
  <c r="O4040" i="11"/>
  <c r="R4039" i="11"/>
  <c r="Q4039" i="11"/>
  <c r="P4039" i="11"/>
  <c r="O4039" i="11"/>
  <c r="R4038" i="11"/>
  <c r="Q4038" i="11"/>
  <c r="P4038" i="11"/>
  <c r="O4038" i="11"/>
  <c r="R4037" i="11"/>
  <c r="Q4037" i="11"/>
  <c r="P4037" i="11"/>
  <c r="O4037" i="11"/>
  <c r="R4036" i="11"/>
  <c r="Q4036" i="11"/>
  <c r="P4036" i="11"/>
  <c r="O4036" i="11"/>
  <c r="R4035" i="11"/>
  <c r="Q4035" i="11"/>
  <c r="P4035" i="11"/>
  <c r="O4035" i="11"/>
  <c r="R4034" i="11"/>
  <c r="Q4034" i="11"/>
  <c r="P4034" i="11"/>
  <c r="O4034" i="11"/>
  <c r="R4033" i="11"/>
  <c r="Q4033" i="11"/>
  <c r="P4033" i="11"/>
  <c r="O4033" i="11"/>
  <c r="R4032" i="11"/>
  <c r="Q4032" i="11"/>
  <c r="P4032" i="11"/>
  <c r="O4032" i="11"/>
  <c r="R4031" i="11"/>
  <c r="Q4031" i="11"/>
  <c r="P4031" i="11"/>
  <c r="O4031" i="11"/>
  <c r="R4030" i="11"/>
  <c r="Q4030" i="11"/>
  <c r="P4030" i="11"/>
  <c r="O4030" i="11"/>
  <c r="R4029" i="11"/>
  <c r="Q4029" i="11"/>
  <c r="P4029" i="11"/>
  <c r="O4029" i="11"/>
  <c r="R4028" i="11"/>
  <c r="Q4028" i="11"/>
  <c r="P4028" i="11"/>
  <c r="O4028" i="11"/>
  <c r="R4027" i="11"/>
  <c r="Q4027" i="11"/>
  <c r="P4027" i="11"/>
  <c r="O4027" i="11"/>
  <c r="R4026" i="11"/>
  <c r="Q4026" i="11"/>
  <c r="P4026" i="11"/>
  <c r="O4026" i="11"/>
  <c r="R4025" i="11"/>
  <c r="Q4025" i="11"/>
  <c r="P4025" i="11"/>
  <c r="O4025" i="11"/>
  <c r="R4024" i="11"/>
  <c r="Q4024" i="11"/>
  <c r="P4024" i="11"/>
  <c r="O4024" i="11"/>
  <c r="R4023" i="11"/>
  <c r="Q4023" i="11"/>
  <c r="P4023" i="11"/>
  <c r="O4023" i="11"/>
  <c r="R4022" i="11"/>
  <c r="Q4022" i="11"/>
  <c r="P4022" i="11"/>
  <c r="O4022" i="11"/>
  <c r="R4021" i="11"/>
  <c r="Q4021" i="11"/>
  <c r="P4021" i="11"/>
  <c r="O4021" i="11"/>
  <c r="R4020" i="11"/>
  <c r="Q4020" i="11"/>
  <c r="P4020" i="11"/>
  <c r="O4020" i="11"/>
  <c r="R4019" i="11"/>
  <c r="Q4019" i="11"/>
  <c r="P4019" i="11"/>
  <c r="O4019" i="11"/>
  <c r="R4018" i="11"/>
  <c r="Q4018" i="11"/>
  <c r="P4018" i="11"/>
  <c r="O4018" i="11"/>
  <c r="R4017" i="11"/>
  <c r="Q4017" i="11"/>
  <c r="P4017" i="11"/>
  <c r="O4017" i="11"/>
  <c r="R4016" i="11"/>
  <c r="Q4016" i="11"/>
  <c r="P4016" i="11"/>
  <c r="O4016" i="11"/>
  <c r="R4015" i="11"/>
  <c r="Q4015" i="11"/>
  <c r="P4015" i="11"/>
  <c r="O4015" i="11"/>
  <c r="R4014" i="11"/>
  <c r="Q4014" i="11"/>
  <c r="P4014" i="11"/>
  <c r="O4014" i="11"/>
  <c r="R4013" i="11"/>
  <c r="Q4013" i="11"/>
  <c r="P4013" i="11"/>
  <c r="O4013" i="11"/>
  <c r="R4012" i="11"/>
  <c r="Q4012" i="11"/>
  <c r="P4012" i="11"/>
  <c r="O4012" i="11"/>
  <c r="R4011" i="11"/>
  <c r="Q4011" i="11"/>
  <c r="P4011" i="11"/>
  <c r="O4011" i="11"/>
  <c r="R4010" i="11"/>
  <c r="Q4010" i="11"/>
  <c r="P4010" i="11"/>
  <c r="O4010" i="11"/>
  <c r="R4009" i="11"/>
  <c r="Q4009" i="11"/>
  <c r="P4009" i="11"/>
  <c r="O4009" i="11"/>
  <c r="R4008" i="11"/>
  <c r="Q4008" i="11"/>
  <c r="P4008" i="11"/>
  <c r="O4008" i="11"/>
  <c r="R4007" i="11"/>
  <c r="Q4007" i="11"/>
  <c r="P4007" i="11"/>
  <c r="O4007" i="11"/>
  <c r="R4006" i="11"/>
  <c r="Q4006" i="11"/>
  <c r="P4006" i="11"/>
  <c r="O4006" i="11"/>
  <c r="R4005" i="11"/>
  <c r="Q4005" i="11"/>
  <c r="P4005" i="11"/>
  <c r="O4005" i="11"/>
  <c r="R4004" i="11"/>
  <c r="Q4004" i="11"/>
  <c r="P4004" i="11"/>
  <c r="O4004" i="11"/>
  <c r="R4003" i="11"/>
  <c r="Q4003" i="11"/>
  <c r="P4003" i="11"/>
  <c r="O4003" i="11"/>
  <c r="R4002" i="11"/>
  <c r="Q4002" i="11"/>
  <c r="P4002" i="11"/>
  <c r="O4002" i="11"/>
  <c r="R4001" i="11"/>
  <c r="Q4001" i="11"/>
  <c r="P4001" i="11"/>
  <c r="O4001" i="11"/>
  <c r="R4000" i="11"/>
  <c r="Q4000" i="11"/>
  <c r="P4000" i="11"/>
  <c r="O4000" i="11"/>
  <c r="R3999" i="11"/>
  <c r="Q3999" i="11"/>
  <c r="P3999" i="11"/>
  <c r="O3999" i="11"/>
  <c r="R3998" i="11"/>
  <c r="Q3998" i="11"/>
  <c r="P3998" i="11"/>
  <c r="O3998" i="11"/>
  <c r="R3997" i="11"/>
  <c r="Q3997" i="11"/>
  <c r="P3997" i="11"/>
  <c r="O3997" i="11"/>
  <c r="R3996" i="11"/>
  <c r="Q3996" i="11"/>
  <c r="P3996" i="11"/>
  <c r="O3996" i="11"/>
  <c r="R3995" i="11"/>
  <c r="Q3995" i="11"/>
  <c r="P3995" i="11"/>
  <c r="O3995" i="11"/>
  <c r="R3994" i="11"/>
  <c r="Q3994" i="11"/>
  <c r="P3994" i="11"/>
  <c r="O3994" i="11"/>
  <c r="R3993" i="11"/>
  <c r="Q3993" i="11"/>
  <c r="P3993" i="11"/>
  <c r="O3993" i="11"/>
  <c r="R3992" i="11"/>
  <c r="Q3992" i="11"/>
  <c r="P3992" i="11"/>
  <c r="O3992" i="11"/>
  <c r="R3991" i="11"/>
  <c r="Q3991" i="11"/>
  <c r="P3991" i="11"/>
  <c r="O3991" i="11"/>
  <c r="R3990" i="11"/>
  <c r="Q3990" i="11"/>
  <c r="P3990" i="11"/>
  <c r="O3990" i="11"/>
  <c r="R3989" i="11"/>
  <c r="Q3989" i="11"/>
  <c r="P3989" i="11"/>
  <c r="O3989" i="11"/>
  <c r="R3988" i="11"/>
  <c r="Q3988" i="11"/>
  <c r="P3988" i="11"/>
  <c r="O3988" i="11"/>
  <c r="R3987" i="11"/>
  <c r="Q3987" i="11"/>
  <c r="P3987" i="11"/>
  <c r="O3987" i="11"/>
  <c r="R3986" i="11"/>
  <c r="Q3986" i="11"/>
  <c r="P3986" i="11"/>
  <c r="O3986" i="11"/>
  <c r="R3985" i="11"/>
  <c r="Q3985" i="11"/>
  <c r="P3985" i="11"/>
  <c r="O3985" i="11"/>
  <c r="R3984" i="11"/>
  <c r="Q3984" i="11"/>
  <c r="P3984" i="11"/>
  <c r="O3984" i="11"/>
  <c r="R3983" i="11"/>
  <c r="Q3983" i="11"/>
  <c r="P3983" i="11"/>
  <c r="O3983" i="11"/>
  <c r="R3982" i="11"/>
  <c r="Q3982" i="11"/>
  <c r="P3982" i="11"/>
  <c r="O3982" i="11"/>
  <c r="R3981" i="11"/>
  <c r="Q3981" i="11"/>
  <c r="P3981" i="11"/>
  <c r="O3981" i="11"/>
  <c r="R3980" i="11"/>
  <c r="Q3980" i="11"/>
  <c r="P3980" i="11"/>
  <c r="O3980" i="11"/>
  <c r="R3979" i="11"/>
  <c r="Q3979" i="11"/>
  <c r="P3979" i="11"/>
  <c r="O3979" i="11"/>
  <c r="R3978" i="11"/>
  <c r="Q3978" i="11"/>
  <c r="P3978" i="11"/>
  <c r="O3978" i="11"/>
  <c r="R3977" i="11"/>
  <c r="Q3977" i="11"/>
  <c r="P3977" i="11"/>
  <c r="O3977" i="11"/>
  <c r="R3976" i="11"/>
  <c r="Q3976" i="11"/>
  <c r="P3976" i="11"/>
  <c r="O3976" i="11"/>
  <c r="R3975" i="11"/>
  <c r="Q3975" i="11"/>
  <c r="P3975" i="11"/>
  <c r="O3975" i="11"/>
  <c r="R3974" i="11"/>
  <c r="Q3974" i="11"/>
  <c r="P3974" i="11"/>
  <c r="O3974" i="11"/>
  <c r="R3973" i="11"/>
  <c r="Q3973" i="11"/>
  <c r="P3973" i="11"/>
  <c r="O3973" i="11"/>
  <c r="R3972" i="11"/>
  <c r="Q3972" i="11"/>
  <c r="P3972" i="11"/>
  <c r="O3972" i="11"/>
  <c r="R3971" i="11"/>
  <c r="Q3971" i="11"/>
  <c r="P3971" i="11"/>
  <c r="O3971" i="11"/>
  <c r="R3970" i="11"/>
  <c r="Q3970" i="11"/>
  <c r="P3970" i="11"/>
  <c r="O3970" i="11"/>
  <c r="R3969" i="11"/>
  <c r="Q3969" i="11"/>
  <c r="P3969" i="11"/>
  <c r="O3969" i="11"/>
  <c r="R3968" i="11"/>
  <c r="Q3968" i="11"/>
  <c r="P3968" i="11"/>
  <c r="O3968" i="11"/>
  <c r="R3967" i="11"/>
  <c r="Q3967" i="11"/>
  <c r="P3967" i="11"/>
  <c r="O3967" i="11"/>
  <c r="R3966" i="11"/>
  <c r="Q3966" i="11"/>
  <c r="P3966" i="11"/>
  <c r="O3966" i="11"/>
  <c r="R3965" i="11"/>
  <c r="Q3965" i="11"/>
  <c r="P3965" i="11"/>
  <c r="O3965" i="11"/>
  <c r="R3964" i="11"/>
  <c r="Q3964" i="11"/>
  <c r="P3964" i="11"/>
  <c r="O3964" i="11"/>
  <c r="R3963" i="11"/>
  <c r="Q3963" i="11"/>
  <c r="P3963" i="11"/>
  <c r="O3963" i="11"/>
  <c r="R3962" i="11"/>
  <c r="Q3962" i="11"/>
  <c r="P3962" i="11"/>
  <c r="O3962" i="11"/>
  <c r="R3961" i="11"/>
  <c r="Q3961" i="11"/>
  <c r="P3961" i="11"/>
  <c r="O3961" i="11"/>
  <c r="R3960" i="11"/>
  <c r="Q3960" i="11"/>
  <c r="P3960" i="11"/>
  <c r="O3960" i="11"/>
  <c r="R3959" i="11"/>
  <c r="Q3959" i="11"/>
  <c r="P3959" i="11"/>
  <c r="O3959" i="11"/>
  <c r="R3958" i="11"/>
  <c r="Q3958" i="11"/>
  <c r="P3958" i="11"/>
  <c r="O3958" i="11"/>
  <c r="R3957" i="11"/>
  <c r="Q3957" i="11"/>
  <c r="P3957" i="11"/>
  <c r="O3957" i="11"/>
  <c r="R3956" i="11"/>
  <c r="Q3956" i="11"/>
  <c r="P3956" i="11"/>
  <c r="O3956" i="11"/>
  <c r="R3955" i="11"/>
  <c r="Q3955" i="11"/>
  <c r="P3955" i="11"/>
  <c r="O3955" i="11"/>
  <c r="R3954" i="11"/>
  <c r="Q3954" i="11"/>
  <c r="P3954" i="11"/>
  <c r="O3954" i="11"/>
  <c r="R3953" i="11"/>
  <c r="Q3953" i="11"/>
  <c r="P3953" i="11"/>
  <c r="O3953" i="11"/>
  <c r="R3952" i="11"/>
  <c r="Q3952" i="11"/>
  <c r="P3952" i="11"/>
  <c r="O3952" i="11"/>
  <c r="R3951" i="11"/>
  <c r="Q3951" i="11"/>
  <c r="P3951" i="11"/>
  <c r="O3951" i="11"/>
  <c r="R3950" i="11"/>
  <c r="Q3950" i="11"/>
  <c r="P3950" i="11"/>
  <c r="O3950" i="11"/>
  <c r="R3949" i="11"/>
  <c r="Q3949" i="11"/>
  <c r="P3949" i="11"/>
  <c r="O3949" i="11"/>
  <c r="R3948" i="11"/>
  <c r="Q3948" i="11"/>
  <c r="P3948" i="11"/>
  <c r="O3948" i="11"/>
  <c r="R3947" i="11"/>
  <c r="Q3947" i="11"/>
  <c r="P3947" i="11"/>
  <c r="O3947" i="11"/>
  <c r="R3946" i="11"/>
  <c r="Q3946" i="11"/>
  <c r="P3946" i="11"/>
  <c r="O3946" i="11"/>
  <c r="R3945" i="11"/>
  <c r="Q3945" i="11"/>
  <c r="P3945" i="11"/>
  <c r="O3945" i="11"/>
  <c r="R3944" i="11"/>
  <c r="Q3944" i="11"/>
  <c r="P3944" i="11"/>
  <c r="O3944" i="11"/>
  <c r="R3943" i="11"/>
  <c r="Q3943" i="11"/>
  <c r="P3943" i="11"/>
  <c r="O3943" i="11"/>
  <c r="R3942" i="11"/>
  <c r="Q3942" i="11"/>
  <c r="P3942" i="11"/>
  <c r="O3942" i="11"/>
  <c r="R3941" i="11"/>
  <c r="Q3941" i="11"/>
  <c r="P3941" i="11"/>
  <c r="O3941" i="11"/>
  <c r="R3940" i="11"/>
  <c r="Q3940" i="11"/>
  <c r="P3940" i="11"/>
  <c r="O3940" i="11"/>
  <c r="R3939" i="11"/>
  <c r="Q3939" i="11"/>
  <c r="P3939" i="11"/>
  <c r="O3939" i="11"/>
  <c r="R3938" i="11"/>
  <c r="Q3938" i="11"/>
  <c r="P3938" i="11"/>
  <c r="O3938" i="11"/>
  <c r="R3937" i="11"/>
  <c r="Q3937" i="11"/>
  <c r="P3937" i="11"/>
  <c r="O3937" i="11"/>
  <c r="R3936" i="11"/>
  <c r="Q3936" i="11"/>
  <c r="P3936" i="11"/>
  <c r="O3936" i="11"/>
  <c r="R3935" i="11"/>
  <c r="Q3935" i="11"/>
  <c r="P3935" i="11"/>
  <c r="O3935" i="11"/>
  <c r="R3934" i="11"/>
  <c r="Q3934" i="11"/>
  <c r="P3934" i="11"/>
  <c r="O3934" i="11"/>
  <c r="R3933" i="11"/>
  <c r="Q3933" i="11"/>
  <c r="P3933" i="11"/>
  <c r="O3933" i="11"/>
  <c r="R3932" i="11"/>
  <c r="Q3932" i="11"/>
  <c r="P3932" i="11"/>
  <c r="O3932" i="11"/>
  <c r="R3931" i="11"/>
  <c r="Q3931" i="11"/>
  <c r="P3931" i="11"/>
  <c r="O3931" i="11"/>
  <c r="R3930" i="11"/>
  <c r="Q3930" i="11"/>
  <c r="P3930" i="11"/>
  <c r="O3930" i="11"/>
  <c r="R3929" i="11"/>
  <c r="Q3929" i="11"/>
  <c r="P3929" i="11"/>
  <c r="O3929" i="11"/>
  <c r="R3928" i="11"/>
  <c r="Q3928" i="11"/>
  <c r="P3928" i="11"/>
  <c r="O3928" i="11"/>
  <c r="R3927" i="11"/>
  <c r="Q3927" i="11"/>
  <c r="P3927" i="11"/>
  <c r="O3927" i="11"/>
  <c r="R3926" i="11"/>
  <c r="Q3926" i="11"/>
  <c r="P3926" i="11"/>
  <c r="O3926" i="11"/>
  <c r="R3925" i="11"/>
  <c r="Q3925" i="11"/>
  <c r="P3925" i="11"/>
  <c r="O3925" i="11"/>
  <c r="R3924" i="11"/>
  <c r="Q3924" i="11"/>
  <c r="P3924" i="11"/>
  <c r="O3924" i="11"/>
  <c r="R3923" i="11"/>
  <c r="Q3923" i="11"/>
  <c r="P3923" i="11"/>
  <c r="O3923" i="11"/>
  <c r="R3922" i="11"/>
  <c r="Q3922" i="11"/>
  <c r="P3922" i="11"/>
  <c r="O3922" i="11"/>
  <c r="R3921" i="11"/>
  <c r="Q3921" i="11"/>
  <c r="P3921" i="11"/>
  <c r="O3921" i="11"/>
  <c r="R3920" i="11"/>
  <c r="Q3920" i="11"/>
  <c r="P3920" i="11"/>
  <c r="O3920" i="11"/>
  <c r="R3919" i="11"/>
  <c r="Q3919" i="11"/>
  <c r="P3919" i="11"/>
  <c r="O3919" i="11"/>
  <c r="R3918" i="11"/>
  <c r="Q3918" i="11"/>
  <c r="P3918" i="11"/>
  <c r="O3918" i="11"/>
  <c r="R3917" i="11"/>
  <c r="Q3917" i="11"/>
  <c r="P3917" i="11"/>
  <c r="O3917" i="11"/>
  <c r="R3916" i="11"/>
  <c r="Q3916" i="11"/>
  <c r="P3916" i="11"/>
  <c r="O3916" i="11"/>
  <c r="R3915" i="11"/>
  <c r="Q3915" i="11"/>
  <c r="P3915" i="11"/>
  <c r="O3915" i="11"/>
  <c r="R3914" i="11"/>
  <c r="Q3914" i="11"/>
  <c r="P3914" i="11"/>
  <c r="O3914" i="11"/>
  <c r="R3913" i="11"/>
  <c r="Q3913" i="11"/>
  <c r="P3913" i="11"/>
  <c r="O3913" i="11"/>
  <c r="R3912" i="11"/>
  <c r="Q3912" i="11"/>
  <c r="P3912" i="11"/>
  <c r="O3912" i="11"/>
  <c r="R3911" i="11"/>
  <c r="Q3911" i="11"/>
  <c r="P3911" i="11"/>
  <c r="O3911" i="11"/>
  <c r="R3910" i="11"/>
  <c r="Q3910" i="11"/>
  <c r="P3910" i="11"/>
  <c r="O3910" i="11"/>
  <c r="R3909" i="11"/>
  <c r="Q3909" i="11"/>
  <c r="P3909" i="11"/>
  <c r="O3909" i="11"/>
  <c r="R3908" i="11"/>
  <c r="Q3908" i="11"/>
  <c r="P3908" i="11"/>
  <c r="O3908" i="11"/>
  <c r="R3907" i="11"/>
  <c r="Q3907" i="11"/>
  <c r="P3907" i="11"/>
  <c r="O3907" i="11"/>
  <c r="R3906" i="11"/>
  <c r="Q3906" i="11"/>
  <c r="P3906" i="11"/>
  <c r="O3906" i="11"/>
  <c r="R3905" i="11"/>
  <c r="Q3905" i="11"/>
  <c r="P3905" i="11"/>
  <c r="O3905" i="11"/>
  <c r="R3904" i="11"/>
  <c r="Q3904" i="11"/>
  <c r="P3904" i="11"/>
  <c r="O3904" i="11"/>
  <c r="R3903" i="11"/>
  <c r="Q3903" i="11"/>
  <c r="P3903" i="11"/>
  <c r="O3903" i="11"/>
  <c r="R3902" i="11"/>
  <c r="Q3902" i="11"/>
  <c r="P3902" i="11"/>
  <c r="O3902" i="11"/>
  <c r="R3901" i="11"/>
  <c r="Q3901" i="11"/>
  <c r="P3901" i="11"/>
  <c r="O3901" i="11"/>
  <c r="R3900" i="11"/>
  <c r="Q3900" i="11"/>
  <c r="P3900" i="11"/>
  <c r="O3900" i="11"/>
  <c r="R3899" i="11"/>
  <c r="Q3899" i="11"/>
  <c r="P3899" i="11"/>
  <c r="O3899" i="11"/>
  <c r="R3898" i="11"/>
  <c r="Q3898" i="11"/>
  <c r="P3898" i="11"/>
  <c r="O3898" i="11"/>
  <c r="R3897" i="11"/>
  <c r="Q3897" i="11"/>
  <c r="P3897" i="11"/>
  <c r="O3897" i="11"/>
  <c r="R3896" i="11"/>
  <c r="Q3896" i="11"/>
  <c r="P3896" i="11"/>
  <c r="O3896" i="11"/>
  <c r="R3895" i="11"/>
  <c r="Q3895" i="11"/>
  <c r="P3895" i="11"/>
  <c r="O3895" i="11"/>
  <c r="R3894" i="11"/>
  <c r="Q3894" i="11"/>
  <c r="P3894" i="11"/>
  <c r="O3894" i="11"/>
  <c r="R3893" i="11"/>
  <c r="Q3893" i="11"/>
  <c r="P3893" i="11"/>
  <c r="O3893" i="11"/>
  <c r="R3892" i="11"/>
  <c r="Q3892" i="11"/>
  <c r="P3892" i="11"/>
  <c r="O3892" i="11"/>
  <c r="R3891" i="11"/>
  <c r="Q3891" i="11"/>
  <c r="P3891" i="11"/>
  <c r="O3891" i="11"/>
  <c r="R3890" i="11"/>
  <c r="Q3890" i="11"/>
  <c r="P3890" i="11"/>
  <c r="O3890" i="11"/>
  <c r="R3889" i="11"/>
  <c r="Q3889" i="11"/>
  <c r="P3889" i="11"/>
  <c r="O3889" i="11"/>
  <c r="R3888" i="11"/>
  <c r="Q3888" i="11"/>
  <c r="P3888" i="11"/>
  <c r="O3888" i="11"/>
  <c r="R3887" i="11"/>
  <c r="Q3887" i="11"/>
  <c r="P3887" i="11"/>
  <c r="O3887" i="11"/>
  <c r="R3886" i="11"/>
  <c r="Q3886" i="11"/>
  <c r="P3886" i="11"/>
  <c r="O3886" i="11"/>
  <c r="R3885" i="11"/>
  <c r="Q3885" i="11"/>
  <c r="P3885" i="11"/>
  <c r="O3885" i="11"/>
  <c r="R3884" i="11"/>
  <c r="Q3884" i="11"/>
  <c r="P3884" i="11"/>
  <c r="O3884" i="11"/>
  <c r="R3883" i="11"/>
  <c r="Q3883" i="11"/>
  <c r="P3883" i="11"/>
  <c r="O3883" i="11"/>
  <c r="R3882" i="11"/>
  <c r="Q3882" i="11"/>
  <c r="P3882" i="11"/>
  <c r="O3882" i="11"/>
  <c r="R3881" i="11"/>
  <c r="Q3881" i="11"/>
  <c r="P3881" i="11"/>
  <c r="O3881" i="11"/>
  <c r="R3880" i="11"/>
  <c r="Q3880" i="11"/>
  <c r="P3880" i="11"/>
  <c r="O3880" i="11"/>
  <c r="R3879" i="11"/>
  <c r="Q3879" i="11"/>
  <c r="P3879" i="11"/>
  <c r="O3879" i="11"/>
  <c r="R3878" i="11"/>
  <c r="Q3878" i="11"/>
  <c r="P3878" i="11"/>
  <c r="O3878" i="11"/>
  <c r="R3877" i="11"/>
  <c r="Q3877" i="11"/>
  <c r="P3877" i="11"/>
  <c r="O3877" i="11"/>
  <c r="R3876" i="11"/>
  <c r="Q3876" i="11"/>
  <c r="P3876" i="11"/>
  <c r="O3876" i="11"/>
  <c r="R3875" i="11"/>
  <c r="Q3875" i="11"/>
  <c r="P3875" i="11"/>
  <c r="O3875" i="11"/>
  <c r="R3874" i="11"/>
  <c r="Q3874" i="11"/>
  <c r="P3874" i="11"/>
  <c r="O3874" i="11"/>
  <c r="R3873" i="11"/>
  <c r="Q3873" i="11"/>
  <c r="P3873" i="11"/>
  <c r="O3873" i="11"/>
  <c r="R3872" i="11"/>
  <c r="Q3872" i="11"/>
  <c r="P3872" i="11"/>
  <c r="O3872" i="11"/>
  <c r="R3871" i="11"/>
  <c r="Q3871" i="11"/>
  <c r="P3871" i="11"/>
  <c r="O3871" i="11"/>
  <c r="R3870" i="11"/>
  <c r="Q3870" i="11"/>
  <c r="P3870" i="11"/>
  <c r="O3870" i="11"/>
  <c r="R3869" i="11"/>
  <c r="Q3869" i="11"/>
  <c r="P3869" i="11"/>
  <c r="O3869" i="11"/>
  <c r="R3868" i="11"/>
  <c r="Q3868" i="11"/>
  <c r="P3868" i="11"/>
  <c r="O3868" i="11"/>
  <c r="R3867" i="11"/>
  <c r="Q3867" i="11"/>
  <c r="P3867" i="11"/>
  <c r="O3867" i="11"/>
  <c r="R3866" i="11"/>
  <c r="Q3866" i="11"/>
  <c r="P3866" i="11"/>
  <c r="O3866" i="11"/>
  <c r="R3865" i="11"/>
  <c r="Q3865" i="11"/>
  <c r="P3865" i="11"/>
  <c r="O3865" i="11"/>
  <c r="R3864" i="11"/>
  <c r="Q3864" i="11"/>
  <c r="P3864" i="11"/>
  <c r="O3864" i="11"/>
  <c r="R3863" i="11"/>
  <c r="Q3863" i="11"/>
  <c r="P3863" i="11"/>
  <c r="O3863" i="11"/>
  <c r="R3862" i="11"/>
  <c r="Q3862" i="11"/>
  <c r="P3862" i="11"/>
  <c r="O3862" i="11"/>
  <c r="R3861" i="11"/>
  <c r="Q3861" i="11"/>
  <c r="P3861" i="11"/>
  <c r="O3861" i="11"/>
  <c r="R3860" i="11"/>
  <c r="Q3860" i="11"/>
  <c r="P3860" i="11"/>
  <c r="O3860" i="11"/>
  <c r="R3859" i="11"/>
  <c r="Q3859" i="11"/>
  <c r="P3859" i="11"/>
  <c r="O3859" i="11"/>
  <c r="R3858" i="11"/>
  <c r="Q3858" i="11"/>
  <c r="P3858" i="11"/>
  <c r="O3858" i="11"/>
  <c r="R3857" i="11"/>
  <c r="Q3857" i="11"/>
  <c r="P3857" i="11"/>
  <c r="O3857" i="11"/>
  <c r="R3856" i="11"/>
  <c r="Q3856" i="11"/>
  <c r="P3856" i="11"/>
  <c r="O3856" i="11"/>
  <c r="R3855" i="11"/>
  <c r="Q3855" i="11"/>
  <c r="P3855" i="11"/>
  <c r="O3855" i="11"/>
  <c r="R3854" i="11"/>
  <c r="Q3854" i="11"/>
  <c r="P3854" i="11"/>
  <c r="O3854" i="11"/>
  <c r="R3853" i="11"/>
  <c r="Q3853" i="11"/>
  <c r="P3853" i="11"/>
  <c r="O3853" i="11"/>
  <c r="R3852" i="11"/>
  <c r="Q3852" i="11"/>
  <c r="P3852" i="11"/>
  <c r="O3852" i="11"/>
  <c r="R3851" i="11"/>
  <c r="Q3851" i="11"/>
  <c r="P3851" i="11"/>
  <c r="O3851" i="11"/>
  <c r="R3850" i="11"/>
  <c r="Q3850" i="11"/>
  <c r="P3850" i="11"/>
  <c r="O3850" i="11"/>
  <c r="R3849" i="11"/>
  <c r="Q3849" i="11"/>
  <c r="P3849" i="11"/>
  <c r="O3849" i="11"/>
  <c r="R3848" i="11"/>
  <c r="Q3848" i="11"/>
  <c r="P3848" i="11"/>
  <c r="O3848" i="11"/>
  <c r="R3847" i="11"/>
  <c r="Q3847" i="11"/>
  <c r="P3847" i="11"/>
  <c r="O3847" i="11"/>
  <c r="R3846" i="11"/>
  <c r="Q3846" i="11"/>
  <c r="P3846" i="11"/>
  <c r="O3846" i="11"/>
  <c r="R3845" i="11"/>
  <c r="Q3845" i="11"/>
  <c r="P3845" i="11"/>
  <c r="O3845" i="11"/>
  <c r="R3844" i="11"/>
  <c r="Q3844" i="11"/>
  <c r="P3844" i="11"/>
  <c r="O3844" i="11"/>
  <c r="R3843" i="11"/>
  <c r="Q3843" i="11"/>
  <c r="P3843" i="11"/>
  <c r="O3843" i="11"/>
  <c r="R3842" i="11"/>
  <c r="Q3842" i="11"/>
  <c r="P3842" i="11"/>
  <c r="O3842" i="11"/>
  <c r="R3841" i="11"/>
  <c r="Q3841" i="11"/>
  <c r="P3841" i="11"/>
  <c r="O3841" i="11"/>
  <c r="R3840" i="11"/>
  <c r="Q3840" i="11"/>
  <c r="P3840" i="11"/>
  <c r="O3840" i="11"/>
  <c r="R3839" i="11"/>
  <c r="Q3839" i="11"/>
  <c r="P3839" i="11"/>
  <c r="O3839" i="11"/>
  <c r="R3838" i="11"/>
  <c r="Q3838" i="11"/>
  <c r="P3838" i="11"/>
  <c r="O3838" i="11"/>
  <c r="R3837" i="11"/>
  <c r="Q3837" i="11"/>
  <c r="P3837" i="11"/>
  <c r="O3837" i="11"/>
  <c r="R3836" i="11"/>
  <c r="Q3836" i="11"/>
  <c r="P3836" i="11"/>
  <c r="O3836" i="11"/>
  <c r="R3835" i="11"/>
  <c r="Q3835" i="11"/>
  <c r="P3835" i="11"/>
  <c r="O3835" i="11"/>
  <c r="R3834" i="11"/>
  <c r="Q3834" i="11"/>
  <c r="P3834" i="11"/>
  <c r="O3834" i="11"/>
  <c r="R3833" i="11"/>
  <c r="Q3833" i="11"/>
  <c r="P3833" i="11"/>
  <c r="O3833" i="11"/>
  <c r="R3832" i="11"/>
  <c r="Q3832" i="11"/>
  <c r="P3832" i="11"/>
  <c r="O3832" i="11"/>
  <c r="R3831" i="11"/>
  <c r="Q3831" i="11"/>
  <c r="P3831" i="11"/>
  <c r="O3831" i="11"/>
  <c r="R3830" i="11"/>
  <c r="Q3830" i="11"/>
  <c r="P3830" i="11"/>
  <c r="O3830" i="11"/>
  <c r="R3829" i="11"/>
  <c r="Q3829" i="11"/>
  <c r="P3829" i="11"/>
  <c r="O3829" i="11"/>
  <c r="R3828" i="11"/>
  <c r="Q3828" i="11"/>
  <c r="P3828" i="11"/>
  <c r="O3828" i="11"/>
  <c r="R3827" i="11"/>
  <c r="Q3827" i="11"/>
  <c r="P3827" i="11"/>
  <c r="O3827" i="11"/>
  <c r="R3826" i="11"/>
  <c r="Q3826" i="11"/>
  <c r="P3826" i="11"/>
  <c r="O3826" i="11"/>
  <c r="R3825" i="11"/>
  <c r="Q3825" i="11"/>
  <c r="P3825" i="11"/>
  <c r="O3825" i="11"/>
  <c r="R3824" i="11"/>
  <c r="Q3824" i="11"/>
  <c r="P3824" i="11"/>
  <c r="O3824" i="11"/>
  <c r="R3823" i="11"/>
  <c r="Q3823" i="11"/>
  <c r="P3823" i="11"/>
  <c r="O3823" i="11"/>
  <c r="R3822" i="11"/>
  <c r="Q3822" i="11"/>
  <c r="P3822" i="11"/>
  <c r="O3822" i="11"/>
  <c r="R3821" i="11"/>
  <c r="Q3821" i="11"/>
  <c r="P3821" i="11"/>
  <c r="O3821" i="11"/>
  <c r="R3820" i="11"/>
  <c r="Q3820" i="11"/>
  <c r="P3820" i="11"/>
  <c r="O3820" i="11"/>
  <c r="R3819" i="11"/>
  <c r="Q3819" i="11"/>
  <c r="P3819" i="11"/>
  <c r="O3819" i="11"/>
  <c r="R3818" i="11"/>
  <c r="Q3818" i="11"/>
  <c r="P3818" i="11"/>
  <c r="O3818" i="11"/>
  <c r="R3817" i="11"/>
  <c r="Q3817" i="11"/>
  <c r="P3817" i="11"/>
  <c r="O3817" i="11"/>
  <c r="R3816" i="11"/>
  <c r="Q3816" i="11"/>
  <c r="P3816" i="11"/>
  <c r="O3816" i="11"/>
  <c r="R3815" i="11"/>
  <c r="Q3815" i="11"/>
  <c r="P3815" i="11"/>
  <c r="O3815" i="11"/>
  <c r="R3814" i="11"/>
  <c r="Q3814" i="11"/>
  <c r="P3814" i="11"/>
  <c r="O3814" i="11"/>
  <c r="R3813" i="11"/>
  <c r="Q3813" i="11"/>
  <c r="P3813" i="11"/>
  <c r="O3813" i="11"/>
  <c r="R3812" i="11"/>
  <c r="Q3812" i="11"/>
  <c r="P3812" i="11"/>
  <c r="O3812" i="11"/>
  <c r="R3811" i="11"/>
  <c r="Q3811" i="11"/>
  <c r="P3811" i="11"/>
  <c r="O3811" i="11"/>
  <c r="R3810" i="11"/>
  <c r="Q3810" i="11"/>
  <c r="P3810" i="11"/>
  <c r="O3810" i="11"/>
  <c r="R3809" i="11"/>
  <c r="Q3809" i="11"/>
  <c r="P3809" i="11"/>
  <c r="O3809" i="11"/>
  <c r="R3808" i="11"/>
  <c r="Q3808" i="11"/>
  <c r="P3808" i="11"/>
  <c r="O3808" i="11"/>
  <c r="R3807" i="11"/>
  <c r="Q3807" i="11"/>
  <c r="P3807" i="11"/>
  <c r="O3807" i="11"/>
  <c r="R3806" i="11"/>
  <c r="Q3806" i="11"/>
  <c r="P3806" i="11"/>
  <c r="O3806" i="11"/>
  <c r="R3805" i="11"/>
  <c r="Q3805" i="11"/>
  <c r="P3805" i="11"/>
  <c r="O3805" i="11"/>
  <c r="R3804" i="11"/>
  <c r="Q3804" i="11"/>
  <c r="P3804" i="11"/>
  <c r="O3804" i="11"/>
  <c r="R3803" i="11"/>
  <c r="Q3803" i="11"/>
  <c r="P3803" i="11"/>
  <c r="O3803" i="11"/>
  <c r="R3802" i="11"/>
  <c r="Q3802" i="11"/>
  <c r="P3802" i="11"/>
  <c r="O3802" i="11"/>
  <c r="R3801" i="11"/>
  <c r="Q3801" i="11"/>
  <c r="P3801" i="11"/>
  <c r="O3801" i="11"/>
  <c r="R3800" i="11"/>
  <c r="Q3800" i="11"/>
  <c r="P3800" i="11"/>
  <c r="O3800" i="11"/>
  <c r="R3799" i="11"/>
  <c r="Q3799" i="11"/>
  <c r="P3799" i="11"/>
  <c r="O3799" i="11"/>
  <c r="R3798" i="11"/>
  <c r="Q3798" i="11"/>
  <c r="P3798" i="11"/>
  <c r="O3798" i="11"/>
  <c r="R3797" i="11"/>
  <c r="Q3797" i="11"/>
  <c r="P3797" i="11"/>
  <c r="O3797" i="11"/>
  <c r="R3796" i="11"/>
  <c r="Q3796" i="11"/>
  <c r="P3796" i="11"/>
  <c r="O3796" i="11"/>
  <c r="R3795" i="11"/>
  <c r="Q3795" i="11"/>
  <c r="P3795" i="11"/>
  <c r="O3795" i="11"/>
  <c r="R3794" i="11"/>
  <c r="Q3794" i="11"/>
  <c r="P3794" i="11"/>
  <c r="O3794" i="11"/>
  <c r="R3793" i="11"/>
  <c r="Q3793" i="11"/>
  <c r="P3793" i="11"/>
  <c r="O3793" i="11"/>
  <c r="R3792" i="11"/>
  <c r="Q3792" i="11"/>
  <c r="P3792" i="11"/>
  <c r="O3792" i="11"/>
  <c r="R3791" i="11"/>
  <c r="Q3791" i="11"/>
  <c r="P3791" i="11"/>
  <c r="O3791" i="11"/>
  <c r="R3790" i="11"/>
  <c r="Q3790" i="11"/>
  <c r="P3790" i="11"/>
  <c r="O3790" i="11"/>
  <c r="R3789" i="11"/>
  <c r="Q3789" i="11"/>
  <c r="P3789" i="11"/>
  <c r="O3789" i="11"/>
  <c r="R3788" i="11"/>
  <c r="Q3788" i="11"/>
  <c r="P3788" i="11"/>
  <c r="O3788" i="11"/>
  <c r="R3787" i="11"/>
  <c r="Q3787" i="11"/>
  <c r="P3787" i="11"/>
  <c r="O3787" i="11"/>
  <c r="R3786" i="11"/>
  <c r="Q3786" i="11"/>
  <c r="P3786" i="11"/>
  <c r="O3786" i="11"/>
  <c r="R3785" i="11"/>
  <c r="Q3785" i="11"/>
  <c r="P3785" i="11"/>
  <c r="O3785" i="11"/>
  <c r="R3784" i="11"/>
  <c r="Q3784" i="11"/>
  <c r="P3784" i="11"/>
  <c r="O3784" i="11"/>
  <c r="R3783" i="11"/>
  <c r="Q3783" i="11"/>
  <c r="P3783" i="11"/>
  <c r="O3783" i="11"/>
  <c r="R3782" i="11"/>
  <c r="Q3782" i="11"/>
  <c r="P3782" i="11"/>
  <c r="O3782" i="11"/>
  <c r="R3781" i="11"/>
  <c r="Q3781" i="11"/>
  <c r="P3781" i="11"/>
  <c r="O3781" i="11"/>
  <c r="R3780" i="11"/>
  <c r="Q3780" i="11"/>
  <c r="P3780" i="11"/>
  <c r="O3780" i="11"/>
  <c r="R3779" i="11"/>
  <c r="Q3779" i="11"/>
  <c r="P3779" i="11"/>
  <c r="O3779" i="11"/>
  <c r="R3778" i="11"/>
  <c r="Q3778" i="11"/>
  <c r="P3778" i="11"/>
  <c r="O3778" i="11"/>
  <c r="R3777" i="11"/>
  <c r="Q3777" i="11"/>
  <c r="P3777" i="11"/>
  <c r="O3777" i="11"/>
  <c r="R3776" i="11"/>
  <c r="Q3776" i="11"/>
  <c r="P3776" i="11"/>
  <c r="O3776" i="11"/>
  <c r="R3775" i="11"/>
  <c r="Q3775" i="11"/>
  <c r="P3775" i="11"/>
  <c r="O3775" i="11"/>
  <c r="R3774" i="11"/>
  <c r="Q3774" i="11"/>
  <c r="P3774" i="11"/>
  <c r="O3774" i="11"/>
  <c r="R3773" i="11"/>
  <c r="Q3773" i="11"/>
  <c r="P3773" i="11"/>
  <c r="O3773" i="11"/>
  <c r="R3772" i="11"/>
  <c r="Q3772" i="11"/>
  <c r="P3772" i="11"/>
  <c r="O3772" i="11"/>
  <c r="R3771" i="11"/>
  <c r="Q3771" i="11"/>
  <c r="P3771" i="11"/>
  <c r="O3771" i="11"/>
  <c r="R3770" i="11"/>
  <c r="Q3770" i="11"/>
  <c r="P3770" i="11"/>
  <c r="O3770" i="11"/>
  <c r="R3769" i="11"/>
  <c r="Q3769" i="11"/>
  <c r="P3769" i="11"/>
  <c r="O3769" i="11"/>
  <c r="R3768" i="11"/>
  <c r="Q3768" i="11"/>
  <c r="P3768" i="11"/>
  <c r="O3768" i="11"/>
  <c r="R3767" i="11"/>
  <c r="Q3767" i="11"/>
  <c r="P3767" i="11"/>
  <c r="O3767" i="11"/>
  <c r="R3766" i="11"/>
  <c r="Q3766" i="11"/>
  <c r="P3766" i="11"/>
  <c r="O3766" i="11"/>
  <c r="R3765" i="11"/>
  <c r="Q3765" i="11"/>
  <c r="P3765" i="11"/>
  <c r="O3765" i="11"/>
  <c r="R3764" i="11"/>
  <c r="Q3764" i="11"/>
  <c r="P3764" i="11"/>
  <c r="O3764" i="11"/>
  <c r="R3763" i="11"/>
  <c r="Q3763" i="11"/>
  <c r="P3763" i="11"/>
  <c r="O3763" i="11"/>
  <c r="R3762" i="11"/>
  <c r="Q3762" i="11"/>
  <c r="P3762" i="11"/>
  <c r="O3762" i="11"/>
  <c r="R3761" i="11"/>
  <c r="Q3761" i="11"/>
  <c r="P3761" i="11"/>
  <c r="O3761" i="11"/>
  <c r="R3760" i="11"/>
  <c r="Q3760" i="11"/>
  <c r="P3760" i="11"/>
  <c r="O3760" i="11"/>
  <c r="R3759" i="11"/>
  <c r="Q3759" i="11"/>
  <c r="P3759" i="11"/>
  <c r="O3759" i="11"/>
  <c r="R3758" i="11"/>
  <c r="Q3758" i="11"/>
  <c r="P3758" i="11"/>
  <c r="O3758" i="11"/>
  <c r="R3757" i="11"/>
  <c r="Q3757" i="11"/>
  <c r="P3757" i="11"/>
  <c r="O3757" i="11"/>
  <c r="R3756" i="11"/>
  <c r="Q3756" i="11"/>
  <c r="P3756" i="11"/>
  <c r="O3756" i="11"/>
  <c r="R3755" i="11"/>
  <c r="Q3755" i="11"/>
  <c r="P3755" i="11"/>
  <c r="O3755" i="11"/>
  <c r="R3754" i="11"/>
  <c r="Q3754" i="11"/>
  <c r="P3754" i="11"/>
  <c r="O3754" i="11"/>
  <c r="R3753" i="11"/>
  <c r="Q3753" i="11"/>
  <c r="P3753" i="11"/>
  <c r="O3753" i="11"/>
  <c r="R3752" i="11"/>
  <c r="Q3752" i="11"/>
  <c r="P3752" i="11"/>
  <c r="O3752" i="11"/>
  <c r="R3751" i="11"/>
  <c r="Q3751" i="11"/>
  <c r="P3751" i="11"/>
  <c r="O3751" i="11"/>
  <c r="R3750" i="11"/>
  <c r="Q3750" i="11"/>
  <c r="P3750" i="11"/>
  <c r="O3750" i="11"/>
  <c r="R3749" i="11"/>
  <c r="Q3749" i="11"/>
  <c r="P3749" i="11"/>
  <c r="O3749" i="11"/>
  <c r="R3748" i="11"/>
  <c r="Q3748" i="11"/>
  <c r="P3748" i="11"/>
  <c r="O3748" i="11"/>
  <c r="R3747" i="11"/>
  <c r="Q3747" i="11"/>
  <c r="P3747" i="11"/>
  <c r="O3747" i="11"/>
  <c r="R3746" i="11"/>
  <c r="Q3746" i="11"/>
  <c r="P3746" i="11"/>
  <c r="O3746" i="11"/>
  <c r="R3745" i="11"/>
  <c r="Q3745" i="11"/>
  <c r="P3745" i="11"/>
  <c r="O3745" i="11"/>
  <c r="R3744" i="11"/>
  <c r="Q3744" i="11"/>
  <c r="P3744" i="11"/>
  <c r="O3744" i="11"/>
  <c r="R3743" i="11"/>
  <c r="Q3743" i="11"/>
  <c r="P3743" i="11"/>
  <c r="O3743" i="11"/>
  <c r="R3742" i="11"/>
  <c r="Q3742" i="11"/>
  <c r="P3742" i="11"/>
  <c r="O3742" i="11"/>
  <c r="R3741" i="11"/>
  <c r="Q3741" i="11"/>
  <c r="P3741" i="11"/>
  <c r="O3741" i="11"/>
  <c r="R3740" i="11"/>
  <c r="Q3740" i="11"/>
  <c r="P3740" i="11"/>
  <c r="O3740" i="11"/>
  <c r="R3739" i="11"/>
  <c r="Q3739" i="11"/>
  <c r="P3739" i="11"/>
  <c r="O3739" i="11"/>
  <c r="R3738" i="11"/>
  <c r="Q3738" i="11"/>
  <c r="P3738" i="11"/>
  <c r="O3738" i="11"/>
  <c r="R3737" i="11"/>
  <c r="Q3737" i="11"/>
  <c r="P3737" i="11"/>
  <c r="O3737" i="11"/>
  <c r="R3736" i="11"/>
  <c r="Q3736" i="11"/>
  <c r="P3736" i="11"/>
  <c r="O3736" i="11"/>
  <c r="R3735" i="11"/>
  <c r="Q3735" i="11"/>
  <c r="P3735" i="11"/>
  <c r="O3735" i="11"/>
  <c r="R3734" i="11"/>
  <c r="Q3734" i="11"/>
  <c r="P3734" i="11"/>
  <c r="O3734" i="11"/>
  <c r="R3733" i="11"/>
  <c r="Q3733" i="11"/>
  <c r="P3733" i="11"/>
  <c r="O3733" i="11"/>
  <c r="R3732" i="11"/>
  <c r="Q3732" i="11"/>
  <c r="P3732" i="11"/>
  <c r="O3732" i="11"/>
  <c r="R3731" i="11"/>
  <c r="Q3731" i="11"/>
  <c r="P3731" i="11"/>
  <c r="O3731" i="11"/>
  <c r="R3730" i="11"/>
  <c r="Q3730" i="11"/>
  <c r="P3730" i="11"/>
  <c r="O3730" i="11"/>
  <c r="R3729" i="11"/>
  <c r="Q3729" i="11"/>
  <c r="P3729" i="11"/>
  <c r="O3729" i="11"/>
  <c r="R3728" i="11"/>
  <c r="Q3728" i="11"/>
  <c r="P3728" i="11"/>
  <c r="O3728" i="11"/>
  <c r="R3727" i="11"/>
  <c r="Q3727" i="11"/>
  <c r="P3727" i="11"/>
  <c r="O3727" i="11"/>
  <c r="R3726" i="11"/>
  <c r="Q3726" i="11"/>
  <c r="P3726" i="11"/>
  <c r="O3726" i="11"/>
  <c r="R3725" i="11"/>
  <c r="Q3725" i="11"/>
  <c r="P3725" i="11"/>
  <c r="O3725" i="11"/>
  <c r="R3724" i="11"/>
  <c r="Q3724" i="11"/>
  <c r="P3724" i="11"/>
  <c r="O3724" i="11"/>
  <c r="R3723" i="11"/>
  <c r="Q3723" i="11"/>
  <c r="P3723" i="11"/>
  <c r="O3723" i="11"/>
  <c r="R3722" i="11"/>
  <c r="Q3722" i="11"/>
  <c r="P3722" i="11"/>
  <c r="O3722" i="11"/>
  <c r="R3721" i="11"/>
  <c r="Q3721" i="11"/>
  <c r="P3721" i="11"/>
  <c r="O3721" i="11"/>
  <c r="R3720" i="11"/>
  <c r="Q3720" i="11"/>
  <c r="P3720" i="11"/>
  <c r="O3720" i="11"/>
  <c r="R3719" i="11"/>
  <c r="Q3719" i="11"/>
  <c r="P3719" i="11"/>
  <c r="O3719" i="11"/>
  <c r="R3718" i="11"/>
  <c r="Q3718" i="11"/>
  <c r="P3718" i="11"/>
  <c r="O3718" i="11"/>
  <c r="R3717" i="11"/>
  <c r="Q3717" i="11"/>
  <c r="P3717" i="11"/>
  <c r="O3717" i="11"/>
  <c r="R3716" i="11"/>
  <c r="Q3716" i="11"/>
  <c r="P3716" i="11"/>
  <c r="O3716" i="11"/>
  <c r="R3715" i="11"/>
  <c r="Q3715" i="11"/>
  <c r="P3715" i="11"/>
  <c r="O3715" i="11"/>
  <c r="R3714" i="11"/>
  <c r="Q3714" i="11"/>
  <c r="P3714" i="11"/>
  <c r="O3714" i="11"/>
  <c r="R3713" i="11"/>
  <c r="Q3713" i="11"/>
  <c r="P3713" i="11"/>
  <c r="O3713" i="11"/>
  <c r="R3712" i="11"/>
  <c r="Q3712" i="11"/>
  <c r="P3712" i="11"/>
  <c r="O3712" i="11"/>
  <c r="R3711" i="11"/>
  <c r="Q3711" i="11"/>
  <c r="P3711" i="11"/>
  <c r="O3711" i="11"/>
  <c r="R3710" i="11"/>
  <c r="Q3710" i="11"/>
  <c r="P3710" i="11"/>
  <c r="O3710" i="11"/>
  <c r="R3709" i="11"/>
  <c r="Q3709" i="11"/>
  <c r="P3709" i="11"/>
  <c r="O3709" i="11"/>
  <c r="R3708" i="11"/>
  <c r="Q3708" i="11"/>
  <c r="P3708" i="11"/>
  <c r="O3708" i="11"/>
  <c r="R3707" i="11"/>
  <c r="Q3707" i="11"/>
  <c r="P3707" i="11"/>
  <c r="O3707" i="11"/>
  <c r="R3706" i="11"/>
  <c r="Q3706" i="11"/>
  <c r="P3706" i="11"/>
  <c r="O3706" i="11"/>
  <c r="R3705" i="11"/>
  <c r="Q3705" i="11"/>
  <c r="P3705" i="11"/>
  <c r="O3705" i="11"/>
  <c r="R3704" i="11"/>
  <c r="Q3704" i="11"/>
  <c r="P3704" i="11"/>
  <c r="O3704" i="11"/>
  <c r="R3703" i="11"/>
  <c r="Q3703" i="11"/>
  <c r="P3703" i="11"/>
  <c r="O3703" i="11"/>
  <c r="R3702" i="11"/>
  <c r="Q3702" i="11"/>
  <c r="P3702" i="11"/>
  <c r="O3702" i="11"/>
  <c r="R3701" i="11"/>
  <c r="Q3701" i="11"/>
  <c r="P3701" i="11"/>
  <c r="O3701" i="11"/>
  <c r="R3700" i="11"/>
  <c r="Q3700" i="11"/>
  <c r="P3700" i="11"/>
  <c r="O3700" i="11"/>
  <c r="R3699" i="11"/>
  <c r="Q3699" i="11"/>
  <c r="P3699" i="11"/>
  <c r="O3699" i="11"/>
  <c r="R3698" i="11"/>
  <c r="Q3698" i="11"/>
  <c r="P3698" i="11"/>
  <c r="O3698" i="11"/>
  <c r="R3697" i="11"/>
  <c r="Q3697" i="11"/>
  <c r="P3697" i="11"/>
  <c r="O3697" i="11"/>
  <c r="R3696" i="11"/>
  <c r="Q3696" i="11"/>
  <c r="P3696" i="11"/>
  <c r="O3696" i="11"/>
  <c r="R3695" i="11"/>
  <c r="Q3695" i="11"/>
  <c r="P3695" i="11"/>
  <c r="O3695" i="11"/>
  <c r="R3694" i="11"/>
  <c r="Q3694" i="11"/>
  <c r="P3694" i="11"/>
  <c r="O3694" i="11"/>
  <c r="R3693" i="11"/>
  <c r="Q3693" i="11"/>
  <c r="P3693" i="11"/>
  <c r="O3693" i="11"/>
  <c r="R3692" i="11"/>
  <c r="Q3692" i="11"/>
  <c r="P3692" i="11"/>
  <c r="O3692" i="11"/>
  <c r="R3691" i="11"/>
  <c r="Q3691" i="11"/>
  <c r="P3691" i="11"/>
  <c r="O3691" i="11"/>
  <c r="R3690" i="11"/>
  <c r="Q3690" i="11"/>
  <c r="P3690" i="11"/>
  <c r="O3690" i="11"/>
  <c r="R3689" i="11"/>
  <c r="Q3689" i="11"/>
  <c r="P3689" i="11"/>
  <c r="O3689" i="11"/>
  <c r="R3688" i="11"/>
  <c r="Q3688" i="11"/>
  <c r="P3688" i="11"/>
  <c r="O3688" i="11"/>
  <c r="R3687" i="11"/>
  <c r="Q3687" i="11"/>
  <c r="P3687" i="11"/>
  <c r="O3687" i="11"/>
  <c r="R3686" i="11"/>
  <c r="Q3686" i="11"/>
  <c r="P3686" i="11"/>
  <c r="O3686" i="11"/>
  <c r="R3685" i="11"/>
  <c r="Q3685" i="11"/>
  <c r="P3685" i="11"/>
  <c r="O3685" i="11"/>
  <c r="R3684" i="11"/>
  <c r="Q3684" i="11"/>
  <c r="P3684" i="11"/>
  <c r="O3684" i="11"/>
  <c r="R3683" i="11"/>
  <c r="Q3683" i="11"/>
  <c r="P3683" i="11"/>
  <c r="O3683" i="11"/>
  <c r="R3682" i="11"/>
  <c r="Q3682" i="11"/>
  <c r="P3682" i="11"/>
  <c r="O3682" i="11"/>
  <c r="R3681" i="11"/>
  <c r="Q3681" i="11"/>
  <c r="P3681" i="11"/>
  <c r="O3681" i="11"/>
  <c r="R3680" i="11"/>
  <c r="Q3680" i="11"/>
  <c r="P3680" i="11"/>
  <c r="O3680" i="11"/>
  <c r="R3679" i="11"/>
  <c r="Q3679" i="11"/>
  <c r="P3679" i="11"/>
  <c r="O3679" i="11"/>
  <c r="R3678" i="11"/>
  <c r="Q3678" i="11"/>
  <c r="P3678" i="11"/>
  <c r="O3678" i="11"/>
  <c r="R3677" i="11"/>
  <c r="Q3677" i="11"/>
  <c r="P3677" i="11"/>
  <c r="O3677" i="11"/>
  <c r="R3676" i="11"/>
  <c r="Q3676" i="11"/>
  <c r="P3676" i="11"/>
  <c r="O3676" i="11"/>
  <c r="R3675" i="11"/>
  <c r="Q3675" i="11"/>
  <c r="P3675" i="11"/>
  <c r="O3675" i="11"/>
  <c r="R3674" i="11"/>
  <c r="Q3674" i="11"/>
  <c r="P3674" i="11"/>
  <c r="O3674" i="11"/>
  <c r="R3673" i="11"/>
  <c r="Q3673" i="11"/>
  <c r="P3673" i="11"/>
  <c r="O3673" i="11"/>
  <c r="R3672" i="11"/>
  <c r="Q3672" i="11"/>
  <c r="P3672" i="11"/>
  <c r="O3672" i="11"/>
  <c r="R3671" i="11"/>
  <c r="Q3671" i="11"/>
  <c r="P3671" i="11"/>
  <c r="O3671" i="11"/>
  <c r="R3670" i="11"/>
  <c r="Q3670" i="11"/>
  <c r="P3670" i="11"/>
  <c r="O3670" i="11"/>
  <c r="R3669" i="11"/>
  <c r="Q3669" i="11"/>
  <c r="P3669" i="11"/>
  <c r="O3669" i="11"/>
  <c r="R3668" i="11"/>
  <c r="Q3668" i="11"/>
  <c r="P3668" i="11"/>
  <c r="O3668" i="11"/>
  <c r="R3667" i="11"/>
  <c r="Q3667" i="11"/>
  <c r="P3667" i="11"/>
  <c r="O3667" i="11"/>
  <c r="R3666" i="11"/>
  <c r="Q3666" i="11"/>
  <c r="P3666" i="11"/>
  <c r="O3666" i="11"/>
  <c r="R3665" i="11"/>
  <c r="Q3665" i="11"/>
  <c r="P3665" i="11"/>
  <c r="O3665" i="11"/>
  <c r="R3664" i="11"/>
  <c r="Q3664" i="11"/>
  <c r="P3664" i="11"/>
  <c r="O3664" i="11"/>
  <c r="R3663" i="11"/>
  <c r="Q3663" i="11"/>
  <c r="P3663" i="11"/>
  <c r="O3663" i="11"/>
  <c r="R3662" i="11"/>
  <c r="Q3662" i="11"/>
  <c r="P3662" i="11"/>
  <c r="O3662" i="11"/>
  <c r="R3661" i="11"/>
  <c r="Q3661" i="11"/>
  <c r="P3661" i="11"/>
  <c r="O3661" i="11"/>
  <c r="R3660" i="11"/>
  <c r="Q3660" i="11"/>
  <c r="P3660" i="11"/>
  <c r="O3660" i="11"/>
  <c r="R3659" i="11"/>
  <c r="Q3659" i="11"/>
  <c r="P3659" i="11"/>
  <c r="O3659" i="11"/>
  <c r="R3658" i="11"/>
  <c r="Q3658" i="11"/>
  <c r="P3658" i="11"/>
  <c r="O3658" i="11"/>
  <c r="R3657" i="11"/>
  <c r="Q3657" i="11"/>
  <c r="P3657" i="11"/>
  <c r="O3657" i="11"/>
  <c r="R3656" i="11"/>
  <c r="Q3656" i="11"/>
  <c r="P3656" i="11"/>
  <c r="O3656" i="11"/>
  <c r="R3655" i="11"/>
  <c r="Q3655" i="11"/>
  <c r="P3655" i="11"/>
  <c r="O3655" i="11"/>
  <c r="R3654" i="11"/>
  <c r="Q3654" i="11"/>
  <c r="P3654" i="11"/>
  <c r="O3654" i="11"/>
  <c r="R3653" i="11"/>
  <c r="Q3653" i="11"/>
  <c r="P3653" i="11"/>
  <c r="O3653" i="11"/>
  <c r="R3652" i="11"/>
  <c r="Q3652" i="11"/>
  <c r="P3652" i="11"/>
  <c r="O3652" i="11"/>
  <c r="R3651" i="11"/>
  <c r="Q3651" i="11"/>
  <c r="P3651" i="11"/>
  <c r="O3651" i="11"/>
  <c r="R3650" i="11"/>
  <c r="Q3650" i="11"/>
  <c r="P3650" i="11"/>
  <c r="O3650" i="11"/>
  <c r="R3649" i="11"/>
  <c r="Q3649" i="11"/>
  <c r="P3649" i="11"/>
  <c r="O3649" i="11"/>
  <c r="R3648" i="11"/>
  <c r="Q3648" i="11"/>
  <c r="P3648" i="11"/>
  <c r="O3648" i="11"/>
  <c r="R3647" i="11"/>
  <c r="Q3647" i="11"/>
  <c r="P3647" i="11"/>
  <c r="O3647" i="11"/>
  <c r="R3646" i="11"/>
  <c r="Q3646" i="11"/>
  <c r="P3646" i="11"/>
  <c r="O3646" i="11"/>
  <c r="R3645" i="11"/>
  <c r="Q3645" i="11"/>
  <c r="P3645" i="11"/>
  <c r="O3645" i="11"/>
  <c r="R3644" i="11"/>
  <c r="Q3644" i="11"/>
  <c r="P3644" i="11"/>
  <c r="O3644" i="11"/>
  <c r="R3643" i="11"/>
  <c r="Q3643" i="11"/>
  <c r="P3643" i="11"/>
  <c r="O3643" i="11"/>
  <c r="R3642" i="11"/>
  <c r="Q3642" i="11"/>
  <c r="P3642" i="11"/>
  <c r="O3642" i="11"/>
  <c r="R3641" i="11"/>
  <c r="Q3641" i="11"/>
  <c r="P3641" i="11"/>
  <c r="O3641" i="11"/>
  <c r="R3640" i="11"/>
  <c r="Q3640" i="11"/>
  <c r="P3640" i="11"/>
  <c r="O3640" i="11"/>
  <c r="R3639" i="11"/>
  <c r="Q3639" i="11"/>
  <c r="P3639" i="11"/>
  <c r="O3639" i="11"/>
  <c r="R3638" i="11"/>
  <c r="Q3638" i="11"/>
  <c r="P3638" i="11"/>
  <c r="O3638" i="11"/>
  <c r="R3637" i="11"/>
  <c r="Q3637" i="11"/>
  <c r="P3637" i="11"/>
  <c r="O3637" i="11"/>
  <c r="R3636" i="11"/>
  <c r="Q3636" i="11"/>
  <c r="P3636" i="11"/>
  <c r="O3636" i="11"/>
  <c r="R3635" i="11"/>
  <c r="Q3635" i="11"/>
  <c r="P3635" i="11"/>
  <c r="O3635" i="11"/>
  <c r="R3634" i="11"/>
  <c r="Q3634" i="11"/>
  <c r="P3634" i="11"/>
  <c r="O3634" i="11"/>
  <c r="R3633" i="11"/>
  <c r="Q3633" i="11"/>
  <c r="P3633" i="11"/>
  <c r="O3633" i="11"/>
  <c r="R3632" i="11"/>
  <c r="Q3632" i="11"/>
  <c r="P3632" i="11"/>
  <c r="O3632" i="11"/>
  <c r="R3631" i="11"/>
  <c r="Q3631" i="11"/>
  <c r="P3631" i="11"/>
  <c r="O3631" i="11"/>
  <c r="R3630" i="11"/>
  <c r="Q3630" i="11"/>
  <c r="P3630" i="11"/>
  <c r="O3630" i="11"/>
  <c r="R3629" i="11"/>
  <c r="Q3629" i="11"/>
  <c r="P3629" i="11"/>
  <c r="O3629" i="11"/>
  <c r="R3628" i="11"/>
  <c r="Q3628" i="11"/>
  <c r="P3628" i="11"/>
  <c r="O3628" i="11"/>
  <c r="R3627" i="11"/>
  <c r="Q3627" i="11"/>
  <c r="P3627" i="11"/>
  <c r="O3627" i="11"/>
  <c r="R3626" i="11"/>
  <c r="Q3626" i="11"/>
  <c r="P3626" i="11"/>
  <c r="O3626" i="11"/>
  <c r="R3625" i="11"/>
  <c r="Q3625" i="11"/>
  <c r="P3625" i="11"/>
  <c r="O3625" i="11"/>
  <c r="R3624" i="11"/>
  <c r="Q3624" i="11"/>
  <c r="P3624" i="11"/>
  <c r="O3624" i="11"/>
  <c r="R3623" i="11"/>
  <c r="Q3623" i="11"/>
  <c r="P3623" i="11"/>
  <c r="O3623" i="11"/>
  <c r="R3622" i="11"/>
  <c r="Q3622" i="11"/>
  <c r="P3622" i="11"/>
  <c r="O3622" i="11"/>
  <c r="R3621" i="11"/>
  <c r="Q3621" i="11"/>
  <c r="P3621" i="11"/>
  <c r="O3621" i="11"/>
  <c r="R3620" i="11"/>
  <c r="Q3620" i="11"/>
  <c r="P3620" i="11"/>
  <c r="O3620" i="11"/>
  <c r="R3619" i="11"/>
  <c r="Q3619" i="11"/>
  <c r="P3619" i="11"/>
  <c r="O3619" i="11"/>
  <c r="R3618" i="11"/>
  <c r="Q3618" i="11"/>
  <c r="P3618" i="11"/>
  <c r="O3618" i="11"/>
  <c r="R3617" i="11"/>
  <c r="Q3617" i="11"/>
  <c r="P3617" i="11"/>
  <c r="O3617" i="11"/>
  <c r="R3616" i="11"/>
  <c r="Q3616" i="11"/>
  <c r="P3616" i="11"/>
  <c r="O3616" i="11"/>
  <c r="R3615" i="11"/>
  <c r="Q3615" i="11"/>
  <c r="P3615" i="11"/>
  <c r="O3615" i="11"/>
  <c r="R3614" i="11"/>
  <c r="Q3614" i="11"/>
  <c r="P3614" i="11"/>
  <c r="O3614" i="11"/>
  <c r="R3613" i="11"/>
  <c r="Q3613" i="11"/>
  <c r="P3613" i="11"/>
  <c r="O3613" i="11"/>
  <c r="R3612" i="11"/>
  <c r="Q3612" i="11"/>
  <c r="P3612" i="11"/>
  <c r="O3612" i="11"/>
  <c r="R3611" i="11"/>
  <c r="Q3611" i="11"/>
  <c r="P3611" i="11"/>
  <c r="O3611" i="11"/>
  <c r="R3610" i="11"/>
  <c r="Q3610" i="11"/>
  <c r="P3610" i="11"/>
  <c r="O3610" i="11"/>
  <c r="R3609" i="11"/>
  <c r="Q3609" i="11"/>
  <c r="P3609" i="11"/>
  <c r="O3609" i="11"/>
  <c r="R3608" i="11"/>
  <c r="Q3608" i="11"/>
  <c r="P3608" i="11"/>
  <c r="O3608" i="11"/>
  <c r="R3607" i="11"/>
  <c r="Q3607" i="11"/>
  <c r="P3607" i="11"/>
  <c r="O3607" i="11"/>
  <c r="R3606" i="11"/>
  <c r="Q3606" i="11"/>
  <c r="P3606" i="11"/>
  <c r="O3606" i="11"/>
  <c r="R3605" i="11"/>
  <c r="Q3605" i="11"/>
  <c r="P3605" i="11"/>
  <c r="O3605" i="11"/>
  <c r="R3604" i="11"/>
  <c r="Q3604" i="11"/>
  <c r="P3604" i="11"/>
  <c r="O3604" i="11"/>
  <c r="R3603" i="11"/>
  <c r="Q3603" i="11"/>
  <c r="P3603" i="11"/>
  <c r="O3603" i="11"/>
  <c r="R3602" i="11"/>
  <c r="Q3602" i="11"/>
  <c r="P3602" i="11"/>
  <c r="O3602" i="11"/>
  <c r="R3601" i="11"/>
  <c r="Q3601" i="11"/>
  <c r="P3601" i="11"/>
  <c r="O3601" i="11"/>
  <c r="R3600" i="11"/>
  <c r="Q3600" i="11"/>
  <c r="P3600" i="11"/>
  <c r="O3600" i="11"/>
  <c r="R3599" i="11"/>
  <c r="Q3599" i="11"/>
  <c r="P3599" i="11"/>
  <c r="O3599" i="11"/>
  <c r="R3598" i="11"/>
  <c r="Q3598" i="11"/>
  <c r="P3598" i="11"/>
  <c r="O3598" i="11"/>
  <c r="R3597" i="11"/>
  <c r="Q3597" i="11"/>
  <c r="P3597" i="11"/>
  <c r="O3597" i="11"/>
  <c r="R3596" i="11"/>
  <c r="Q3596" i="11"/>
  <c r="P3596" i="11"/>
  <c r="O3596" i="11"/>
  <c r="R3595" i="11"/>
  <c r="Q3595" i="11"/>
  <c r="P3595" i="11"/>
  <c r="O3595" i="11"/>
  <c r="R3594" i="11"/>
  <c r="Q3594" i="11"/>
  <c r="P3594" i="11"/>
  <c r="O3594" i="11"/>
  <c r="R3593" i="11"/>
  <c r="Q3593" i="11"/>
  <c r="P3593" i="11"/>
  <c r="O3593" i="11"/>
  <c r="R3592" i="11"/>
  <c r="Q3592" i="11"/>
  <c r="P3592" i="11"/>
  <c r="O3592" i="11"/>
  <c r="R3591" i="11"/>
  <c r="Q3591" i="11"/>
  <c r="P3591" i="11"/>
  <c r="O3591" i="11"/>
  <c r="R3590" i="11"/>
  <c r="Q3590" i="11"/>
  <c r="P3590" i="11"/>
  <c r="O3590" i="11"/>
  <c r="R3589" i="11"/>
  <c r="Q3589" i="11"/>
  <c r="P3589" i="11"/>
  <c r="O3589" i="11"/>
  <c r="R3588" i="11"/>
  <c r="Q3588" i="11"/>
  <c r="P3588" i="11"/>
  <c r="O3588" i="11"/>
  <c r="R3587" i="11"/>
  <c r="Q3587" i="11"/>
  <c r="P3587" i="11"/>
  <c r="O3587" i="11"/>
  <c r="R3586" i="11"/>
  <c r="Q3586" i="11"/>
  <c r="P3586" i="11"/>
  <c r="O3586" i="11"/>
  <c r="R3585" i="11"/>
  <c r="Q3585" i="11"/>
  <c r="P3585" i="11"/>
  <c r="O3585" i="11"/>
  <c r="R3584" i="11"/>
  <c r="Q3584" i="11"/>
  <c r="P3584" i="11"/>
  <c r="O3584" i="11"/>
  <c r="R3583" i="11"/>
  <c r="Q3583" i="11"/>
  <c r="P3583" i="11"/>
  <c r="O3583" i="11"/>
  <c r="R3582" i="11"/>
  <c r="Q3582" i="11"/>
  <c r="P3582" i="11"/>
  <c r="O3582" i="11"/>
  <c r="R3581" i="11"/>
  <c r="Q3581" i="11"/>
  <c r="P3581" i="11"/>
  <c r="O3581" i="11"/>
  <c r="R3580" i="11"/>
  <c r="Q3580" i="11"/>
  <c r="P3580" i="11"/>
  <c r="O3580" i="11"/>
  <c r="R3579" i="11"/>
  <c r="Q3579" i="11"/>
  <c r="P3579" i="11"/>
  <c r="O3579" i="11"/>
  <c r="R3578" i="11"/>
  <c r="Q3578" i="11"/>
  <c r="P3578" i="11"/>
  <c r="O3578" i="11"/>
  <c r="R3577" i="11"/>
  <c r="Q3577" i="11"/>
  <c r="P3577" i="11"/>
  <c r="O3577" i="11"/>
  <c r="R3576" i="11"/>
  <c r="Q3576" i="11"/>
  <c r="P3576" i="11"/>
  <c r="O3576" i="11"/>
  <c r="R3575" i="11"/>
  <c r="Q3575" i="11"/>
  <c r="P3575" i="11"/>
  <c r="O3575" i="11"/>
  <c r="R3574" i="11"/>
  <c r="Q3574" i="11"/>
  <c r="P3574" i="11"/>
  <c r="O3574" i="11"/>
  <c r="R3573" i="11"/>
  <c r="Q3573" i="11"/>
  <c r="P3573" i="11"/>
  <c r="O3573" i="11"/>
  <c r="R3572" i="11"/>
  <c r="Q3572" i="11"/>
  <c r="P3572" i="11"/>
  <c r="O3572" i="11"/>
  <c r="R3571" i="11"/>
  <c r="Q3571" i="11"/>
  <c r="P3571" i="11"/>
  <c r="O3571" i="11"/>
  <c r="R3570" i="11"/>
  <c r="Q3570" i="11"/>
  <c r="P3570" i="11"/>
  <c r="O3570" i="11"/>
  <c r="R3569" i="11"/>
  <c r="Q3569" i="11"/>
  <c r="P3569" i="11"/>
  <c r="O3569" i="11"/>
  <c r="R3568" i="11"/>
  <c r="Q3568" i="11"/>
  <c r="P3568" i="11"/>
  <c r="O3568" i="11"/>
  <c r="R3567" i="11"/>
  <c r="Q3567" i="11"/>
  <c r="P3567" i="11"/>
  <c r="O3567" i="11"/>
  <c r="R3566" i="11"/>
  <c r="Q3566" i="11"/>
  <c r="P3566" i="11"/>
  <c r="O3566" i="11"/>
  <c r="R3565" i="11"/>
  <c r="Q3565" i="11"/>
  <c r="P3565" i="11"/>
  <c r="O3565" i="11"/>
  <c r="R3564" i="11"/>
  <c r="Q3564" i="11"/>
  <c r="P3564" i="11"/>
  <c r="O3564" i="11"/>
  <c r="R3563" i="11"/>
  <c r="Q3563" i="11"/>
  <c r="P3563" i="11"/>
  <c r="O3563" i="11"/>
  <c r="R3562" i="11"/>
  <c r="Q3562" i="11"/>
  <c r="P3562" i="11"/>
  <c r="O3562" i="11"/>
  <c r="R3561" i="11"/>
  <c r="Q3561" i="11"/>
  <c r="P3561" i="11"/>
  <c r="O3561" i="11"/>
  <c r="R3560" i="11"/>
  <c r="Q3560" i="11"/>
  <c r="P3560" i="11"/>
  <c r="O3560" i="11"/>
  <c r="R3559" i="11"/>
  <c r="Q3559" i="11"/>
  <c r="P3559" i="11"/>
  <c r="O3559" i="11"/>
  <c r="R3558" i="11"/>
  <c r="Q3558" i="11"/>
  <c r="P3558" i="11"/>
  <c r="O3558" i="11"/>
  <c r="R3557" i="11"/>
  <c r="Q3557" i="11"/>
  <c r="P3557" i="11"/>
  <c r="O3557" i="11"/>
  <c r="R3556" i="11"/>
  <c r="Q3556" i="11"/>
  <c r="P3556" i="11"/>
  <c r="O3556" i="11"/>
  <c r="R3555" i="11"/>
  <c r="Q3555" i="11"/>
  <c r="P3555" i="11"/>
  <c r="O3555" i="11"/>
  <c r="R3554" i="11"/>
  <c r="Q3554" i="11"/>
  <c r="P3554" i="11"/>
  <c r="O3554" i="11"/>
  <c r="R3553" i="11"/>
  <c r="Q3553" i="11"/>
  <c r="P3553" i="11"/>
  <c r="O3553" i="11"/>
  <c r="R3552" i="11"/>
  <c r="Q3552" i="11"/>
  <c r="P3552" i="11"/>
  <c r="O3552" i="11"/>
  <c r="R3551" i="11"/>
  <c r="Q3551" i="11"/>
  <c r="P3551" i="11"/>
  <c r="O3551" i="11"/>
  <c r="R3550" i="11"/>
  <c r="Q3550" i="11"/>
  <c r="P3550" i="11"/>
  <c r="O3550" i="11"/>
  <c r="R3549" i="11"/>
  <c r="Q3549" i="11"/>
  <c r="P3549" i="11"/>
  <c r="O3549" i="11"/>
  <c r="R3548" i="11"/>
  <c r="Q3548" i="11"/>
  <c r="P3548" i="11"/>
  <c r="O3548" i="11"/>
  <c r="R3547" i="11"/>
  <c r="Q3547" i="11"/>
  <c r="P3547" i="11"/>
  <c r="O3547" i="11"/>
  <c r="R3546" i="11"/>
  <c r="Q3546" i="11"/>
  <c r="P3546" i="11"/>
  <c r="O3546" i="11"/>
  <c r="R3545" i="11"/>
  <c r="Q3545" i="11"/>
  <c r="P3545" i="11"/>
  <c r="O3545" i="11"/>
  <c r="R3544" i="11"/>
  <c r="Q3544" i="11"/>
  <c r="P3544" i="11"/>
  <c r="O3544" i="11"/>
  <c r="R3543" i="11"/>
  <c r="Q3543" i="11"/>
  <c r="P3543" i="11"/>
  <c r="O3543" i="11"/>
  <c r="R3542" i="11"/>
  <c r="Q3542" i="11"/>
  <c r="P3542" i="11"/>
  <c r="O3542" i="11"/>
  <c r="R3541" i="11"/>
  <c r="Q3541" i="11"/>
  <c r="P3541" i="11"/>
  <c r="O3541" i="11"/>
  <c r="R3540" i="11"/>
  <c r="Q3540" i="11"/>
  <c r="P3540" i="11"/>
  <c r="O3540" i="11"/>
  <c r="R3539" i="11"/>
  <c r="Q3539" i="11"/>
  <c r="P3539" i="11"/>
  <c r="O3539" i="11"/>
  <c r="R3538" i="11"/>
  <c r="Q3538" i="11"/>
  <c r="P3538" i="11"/>
  <c r="O3538" i="11"/>
  <c r="R3537" i="11"/>
  <c r="Q3537" i="11"/>
  <c r="P3537" i="11"/>
  <c r="O3537" i="11"/>
  <c r="R3536" i="11"/>
  <c r="Q3536" i="11"/>
  <c r="P3536" i="11"/>
  <c r="O3536" i="11"/>
  <c r="R3535" i="11"/>
  <c r="Q3535" i="11"/>
  <c r="P3535" i="11"/>
  <c r="O3535" i="11"/>
  <c r="R3534" i="11"/>
  <c r="Q3534" i="11"/>
  <c r="P3534" i="11"/>
  <c r="O3534" i="11"/>
  <c r="R3533" i="11"/>
  <c r="Q3533" i="11"/>
  <c r="P3533" i="11"/>
  <c r="O3533" i="11"/>
  <c r="R3532" i="11"/>
  <c r="Q3532" i="11"/>
  <c r="P3532" i="11"/>
  <c r="O3532" i="11"/>
  <c r="R3531" i="11"/>
  <c r="Q3531" i="11"/>
  <c r="P3531" i="11"/>
  <c r="O3531" i="11"/>
  <c r="R3530" i="11"/>
  <c r="Q3530" i="11"/>
  <c r="P3530" i="11"/>
  <c r="O3530" i="11"/>
  <c r="R3529" i="11"/>
  <c r="Q3529" i="11"/>
  <c r="P3529" i="11"/>
  <c r="O3529" i="11"/>
  <c r="R3528" i="11"/>
  <c r="Q3528" i="11"/>
  <c r="P3528" i="11"/>
  <c r="O3528" i="11"/>
  <c r="R3527" i="11"/>
  <c r="Q3527" i="11"/>
  <c r="P3527" i="11"/>
  <c r="O3527" i="11"/>
  <c r="R3526" i="11"/>
  <c r="Q3526" i="11"/>
  <c r="P3526" i="11"/>
  <c r="O3526" i="11"/>
  <c r="R3525" i="11"/>
  <c r="Q3525" i="11"/>
  <c r="P3525" i="11"/>
  <c r="O3525" i="11"/>
  <c r="R3524" i="11"/>
  <c r="Q3524" i="11"/>
  <c r="P3524" i="11"/>
  <c r="O3524" i="11"/>
  <c r="R3523" i="11"/>
  <c r="Q3523" i="11"/>
  <c r="P3523" i="11"/>
  <c r="O3523" i="11"/>
  <c r="R3522" i="11"/>
  <c r="Q3522" i="11"/>
  <c r="P3522" i="11"/>
  <c r="O3522" i="11"/>
  <c r="R3521" i="11"/>
  <c r="Q3521" i="11"/>
  <c r="P3521" i="11"/>
  <c r="O3521" i="11"/>
  <c r="R3520" i="11"/>
  <c r="Q3520" i="11"/>
  <c r="P3520" i="11"/>
  <c r="O3520" i="11"/>
  <c r="R3519" i="11"/>
  <c r="Q3519" i="11"/>
  <c r="P3519" i="11"/>
  <c r="O3519" i="11"/>
  <c r="R3518" i="11"/>
  <c r="Q3518" i="11"/>
  <c r="P3518" i="11"/>
  <c r="O3518" i="11"/>
  <c r="R3517" i="11"/>
  <c r="Q3517" i="11"/>
  <c r="P3517" i="11"/>
  <c r="O3517" i="11"/>
  <c r="R3516" i="11"/>
  <c r="Q3516" i="11"/>
  <c r="P3516" i="11"/>
  <c r="O3516" i="11"/>
  <c r="R3515" i="11"/>
  <c r="Q3515" i="11"/>
  <c r="P3515" i="11"/>
  <c r="O3515" i="11"/>
  <c r="R3514" i="11"/>
  <c r="Q3514" i="11"/>
  <c r="P3514" i="11"/>
  <c r="O3514" i="11"/>
  <c r="R3513" i="11"/>
  <c r="Q3513" i="11"/>
  <c r="P3513" i="11"/>
  <c r="O3513" i="11"/>
  <c r="R3512" i="11"/>
  <c r="Q3512" i="11"/>
  <c r="P3512" i="11"/>
  <c r="O3512" i="11"/>
  <c r="R3511" i="11"/>
  <c r="Q3511" i="11"/>
  <c r="P3511" i="11"/>
  <c r="O3511" i="11"/>
  <c r="R3510" i="11"/>
  <c r="Q3510" i="11"/>
  <c r="P3510" i="11"/>
  <c r="O3510" i="11"/>
  <c r="R3509" i="11"/>
  <c r="Q3509" i="11"/>
  <c r="P3509" i="11"/>
  <c r="O3509" i="11"/>
  <c r="R3508" i="11"/>
  <c r="Q3508" i="11"/>
  <c r="P3508" i="11"/>
  <c r="O3508" i="11"/>
  <c r="R3507" i="11"/>
  <c r="Q3507" i="11"/>
  <c r="P3507" i="11"/>
  <c r="O3507" i="11"/>
  <c r="R3506" i="11"/>
  <c r="Q3506" i="11"/>
  <c r="P3506" i="11"/>
  <c r="O3506" i="11"/>
  <c r="R3505" i="11"/>
  <c r="Q3505" i="11"/>
  <c r="P3505" i="11"/>
  <c r="O3505" i="11"/>
  <c r="R3504" i="11"/>
  <c r="Q3504" i="11"/>
  <c r="P3504" i="11"/>
  <c r="O3504" i="11"/>
  <c r="R3503" i="11"/>
  <c r="Q3503" i="11"/>
  <c r="P3503" i="11"/>
  <c r="O3503" i="11"/>
  <c r="R3502" i="11"/>
  <c r="Q3502" i="11"/>
  <c r="P3502" i="11"/>
  <c r="O3502" i="11"/>
  <c r="R3501" i="11"/>
  <c r="Q3501" i="11"/>
  <c r="P3501" i="11"/>
  <c r="O3501" i="11"/>
  <c r="R3500" i="11"/>
  <c r="Q3500" i="11"/>
  <c r="P3500" i="11"/>
  <c r="O3500" i="11"/>
  <c r="R3499" i="11"/>
  <c r="Q3499" i="11"/>
  <c r="P3499" i="11"/>
  <c r="O3499" i="11"/>
  <c r="R3498" i="11"/>
  <c r="Q3498" i="11"/>
  <c r="P3498" i="11"/>
  <c r="O3498" i="11"/>
  <c r="R3497" i="11"/>
  <c r="Q3497" i="11"/>
  <c r="P3497" i="11"/>
  <c r="O3497" i="11"/>
  <c r="R3496" i="11"/>
  <c r="Q3496" i="11"/>
  <c r="P3496" i="11"/>
  <c r="O3496" i="11"/>
  <c r="R3495" i="11"/>
  <c r="Q3495" i="11"/>
  <c r="P3495" i="11"/>
  <c r="O3495" i="11"/>
  <c r="R3494" i="11"/>
  <c r="Q3494" i="11"/>
  <c r="P3494" i="11"/>
  <c r="O3494" i="11"/>
  <c r="R3493" i="11"/>
  <c r="Q3493" i="11"/>
  <c r="P3493" i="11"/>
  <c r="O3493" i="11"/>
  <c r="R3492" i="11"/>
  <c r="Q3492" i="11"/>
  <c r="P3492" i="11"/>
  <c r="O3492" i="11"/>
  <c r="R3491" i="11"/>
  <c r="Q3491" i="11"/>
  <c r="P3491" i="11"/>
  <c r="O3491" i="11"/>
  <c r="R3490" i="11"/>
  <c r="Q3490" i="11"/>
  <c r="P3490" i="11"/>
  <c r="O3490" i="11"/>
  <c r="R3489" i="11"/>
  <c r="Q3489" i="11"/>
  <c r="P3489" i="11"/>
  <c r="O3489" i="11"/>
  <c r="R3488" i="11"/>
  <c r="Q3488" i="11"/>
  <c r="P3488" i="11"/>
  <c r="O3488" i="11"/>
  <c r="R3487" i="11"/>
  <c r="Q3487" i="11"/>
  <c r="P3487" i="11"/>
  <c r="O3487" i="11"/>
  <c r="R3486" i="11"/>
  <c r="Q3486" i="11"/>
  <c r="P3486" i="11"/>
  <c r="O3486" i="11"/>
  <c r="R3485" i="11"/>
  <c r="Q3485" i="11"/>
  <c r="P3485" i="11"/>
  <c r="O3485" i="11"/>
  <c r="R3484" i="11"/>
  <c r="Q3484" i="11"/>
  <c r="P3484" i="11"/>
  <c r="O3484" i="11"/>
  <c r="R3483" i="11"/>
  <c r="Q3483" i="11"/>
  <c r="P3483" i="11"/>
  <c r="O3483" i="11"/>
  <c r="R3482" i="11"/>
  <c r="Q3482" i="11"/>
  <c r="P3482" i="11"/>
  <c r="O3482" i="11"/>
  <c r="R3481" i="11"/>
  <c r="Q3481" i="11"/>
  <c r="P3481" i="11"/>
  <c r="O3481" i="11"/>
  <c r="R3480" i="11"/>
  <c r="Q3480" i="11"/>
  <c r="P3480" i="11"/>
  <c r="O3480" i="11"/>
  <c r="R3479" i="11"/>
  <c r="Q3479" i="11"/>
  <c r="P3479" i="11"/>
  <c r="O3479" i="11"/>
  <c r="R3478" i="11"/>
  <c r="Q3478" i="11"/>
  <c r="P3478" i="11"/>
  <c r="O3478" i="11"/>
  <c r="R3477" i="11"/>
  <c r="Q3477" i="11"/>
  <c r="P3477" i="11"/>
  <c r="O3477" i="11"/>
  <c r="R3476" i="11"/>
  <c r="Q3476" i="11"/>
  <c r="P3476" i="11"/>
  <c r="O3476" i="11"/>
  <c r="R3475" i="11"/>
  <c r="Q3475" i="11"/>
  <c r="P3475" i="11"/>
  <c r="O3475" i="11"/>
  <c r="R3474" i="11"/>
  <c r="Q3474" i="11"/>
  <c r="P3474" i="11"/>
  <c r="O3474" i="11"/>
  <c r="R3473" i="11"/>
  <c r="Q3473" i="11"/>
  <c r="P3473" i="11"/>
  <c r="O3473" i="11"/>
  <c r="R3472" i="11"/>
  <c r="Q3472" i="11"/>
  <c r="P3472" i="11"/>
  <c r="O3472" i="11"/>
  <c r="R3471" i="11"/>
  <c r="Q3471" i="11"/>
  <c r="P3471" i="11"/>
  <c r="O3471" i="11"/>
  <c r="R3470" i="11"/>
  <c r="Q3470" i="11"/>
  <c r="P3470" i="11"/>
  <c r="O3470" i="11"/>
  <c r="R3469" i="11"/>
  <c r="Q3469" i="11"/>
  <c r="P3469" i="11"/>
  <c r="O3469" i="11"/>
  <c r="R3468" i="11"/>
  <c r="Q3468" i="11"/>
  <c r="P3468" i="11"/>
  <c r="O3468" i="11"/>
  <c r="R3467" i="11"/>
  <c r="Q3467" i="11"/>
  <c r="P3467" i="11"/>
  <c r="O3467" i="11"/>
  <c r="R3466" i="11"/>
  <c r="Q3466" i="11"/>
  <c r="P3466" i="11"/>
  <c r="O3466" i="11"/>
  <c r="R3465" i="11"/>
  <c r="Q3465" i="11"/>
  <c r="P3465" i="11"/>
  <c r="O3465" i="11"/>
  <c r="R3464" i="11"/>
  <c r="Q3464" i="11"/>
  <c r="P3464" i="11"/>
  <c r="O3464" i="11"/>
  <c r="R3463" i="11"/>
  <c r="Q3463" i="11"/>
  <c r="P3463" i="11"/>
  <c r="O3463" i="11"/>
  <c r="R3462" i="11"/>
  <c r="Q3462" i="11"/>
  <c r="P3462" i="11"/>
  <c r="O3462" i="11"/>
  <c r="R3461" i="11"/>
  <c r="Q3461" i="11"/>
  <c r="P3461" i="11"/>
  <c r="O3461" i="11"/>
  <c r="R3460" i="11"/>
  <c r="Q3460" i="11"/>
  <c r="P3460" i="11"/>
  <c r="O3460" i="11"/>
  <c r="R3459" i="11"/>
  <c r="Q3459" i="11"/>
  <c r="P3459" i="11"/>
  <c r="O3459" i="11"/>
  <c r="R3458" i="11"/>
  <c r="Q3458" i="11"/>
  <c r="P3458" i="11"/>
  <c r="O3458" i="11"/>
  <c r="R3457" i="11"/>
  <c r="Q3457" i="11"/>
  <c r="P3457" i="11"/>
  <c r="O3457" i="11"/>
  <c r="R3456" i="11"/>
  <c r="Q3456" i="11"/>
  <c r="P3456" i="11"/>
  <c r="O3456" i="11"/>
  <c r="R3455" i="11"/>
  <c r="Q3455" i="11"/>
  <c r="P3455" i="11"/>
  <c r="O3455" i="11"/>
  <c r="R3454" i="11"/>
  <c r="Q3454" i="11"/>
  <c r="P3454" i="11"/>
  <c r="O3454" i="11"/>
  <c r="R3453" i="11"/>
  <c r="Q3453" i="11"/>
  <c r="P3453" i="11"/>
  <c r="O3453" i="11"/>
  <c r="R3452" i="11"/>
  <c r="Q3452" i="11"/>
  <c r="P3452" i="11"/>
  <c r="O3452" i="11"/>
  <c r="R3451" i="11"/>
  <c r="Q3451" i="11"/>
  <c r="P3451" i="11"/>
  <c r="O3451" i="11"/>
  <c r="R3450" i="11"/>
  <c r="Q3450" i="11"/>
  <c r="P3450" i="11"/>
  <c r="O3450" i="11"/>
  <c r="R3449" i="11"/>
  <c r="Q3449" i="11"/>
  <c r="P3449" i="11"/>
  <c r="O3449" i="11"/>
  <c r="R3448" i="11"/>
  <c r="Q3448" i="11"/>
  <c r="P3448" i="11"/>
  <c r="O3448" i="11"/>
  <c r="R3447" i="11"/>
  <c r="Q3447" i="11"/>
  <c r="P3447" i="11"/>
  <c r="O3447" i="11"/>
  <c r="R3446" i="11"/>
  <c r="Q3446" i="11"/>
  <c r="P3446" i="11"/>
  <c r="O3446" i="11"/>
  <c r="R3445" i="11"/>
  <c r="Q3445" i="11"/>
  <c r="P3445" i="11"/>
  <c r="O3445" i="11"/>
  <c r="R3444" i="11"/>
  <c r="Q3444" i="11"/>
  <c r="P3444" i="11"/>
  <c r="O3444" i="11"/>
  <c r="R3443" i="11"/>
  <c r="Q3443" i="11"/>
  <c r="P3443" i="11"/>
  <c r="O3443" i="11"/>
  <c r="R3442" i="11"/>
  <c r="Q3442" i="11"/>
  <c r="P3442" i="11"/>
  <c r="O3442" i="11"/>
  <c r="R3441" i="11"/>
  <c r="Q3441" i="11"/>
  <c r="P3441" i="11"/>
  <c r="O3441" i="11"/>
  <c r="R3440" i="11"/>
  <c r="Q3440" i="11"/>
  <c r="P3440" i="11"/>
  <c r="O3440" i="11"/>
  <c r="R3439" i="11"/>
  <c r="Q3439" i="11"/>
  <c r="P3439" i="11"/>
  <c r="O3439" i="11"/>
  <c r="R3438" i="11"/>
  <c r="Q3438" i="11"/>
  <c r="P3438" i="11"/>
  <c r="O3438" i="11"/>
  <c r="R3437" i="11"/>
  <c r="Q3437" i="11"/>
  <c r="P3437" i="11"/>
  <c r="O3437" i="11"/>
  <c r="R3436" i="11"/>
  <c r="Q3436" i="11"/>
  <c r="P3436" i="11"/>
  <c r="O3436" i="11"/>
  <c r="R3435" i="11"/>
  <c r="Q3435" i="11"/>
  <c r="P3435" i="11"/>
  <c r="O3435" i="11"/>
  <c r="R3434" i="11"/>
  <c r="Q3434" i="11"/>
  <c r="P3434" i="11"/>
  <c r="O3434" i="11"/>
  <c r="R3433" i="11"/>
  <c r="Q3433" i="11"/>
  <c r="P3433" i="11"/>
  <c r="O3433" i="11"/>
  <c r="R3432" i="11"/>
  <c r="Q3432" i="11"/>
  <c r="P3432" i="11"/>
  <c r="O3432" i="11"/>
  <c r="R3431" i="11"/>
  <c r="Q3431" i="11"/>
  <c r="P3431" i="11"/>
  <c r="O3431" i="11"/>
  <c r="R3430" i="11"/>
  <c r="Q3430" i="11"/>
  <c r="P3430" i="11"/>
  <c r="O3430" i="11"/>
  <c r="R3429" i="11"/>
  <c r="Q3429" i="11"/>
  <c r="P3429" i="11"/>
  <c r="O3429" i="11"/>
  <c r="R3428" i="11"/>
  <c r="Q3428" i="11"/>
  <c r="P3428" i="11"/>
  <c r="O3428" i="11"/>
  <c r="R3427" i="11"/>
  <c r="Q3427" i="11"/>
  <c r="P3427" i="11"/>
  <c r="O3427" i="11"/>
  <c r="R3426" i="11"/>
  <c r="Q3426" i="11"/>
  <c r="P3426" i="11"/>
  <c r="O3426" i="11"/>
  <c r="R3425" i="11"/>
  <c r="Q3425" i="11"/>
  <c r="P3425" i="11"/>
  <c r="O3425" i="11"/>
  <c r="R3424" i="11"/>
  <c r="Q3424" i="11"/>
  <c r="P3424" i="11"/>
  <c r="O3424" i="11"/>
  <c r="R3423" i="11"/>
  <c r="Q3423" i="11"/>
  <c r="P3423" i="11"/>
  <c r="O3423" i="11"/>
  <c r="R3422" i="11"/>
  <c r="Q3422" i="11"/>
  <c r="P3422" i="11"/>
  <c r="O3422" i="11"/>
  <c r="R3421" i="11"/>
  <c r="Q3421" i="11"/>
  <c r="P3421" i="11"/>
  <c r="O3421" i="11"/>
  <c r="R3420" i="11"/>
  <c r="Q3420" i="11"/>
  <c r="P3420" i="11"/>
  <c r="O3420" i="11"/>
  <c r="R3419" i="11"/>
  <c r="Q3419" i="11"/>
  <c r="P3419" i="11"/>
  <c r="O3419" i="11"/>
  <c r="R3418" i="11"/>
  <c r="Q3418" i="11"/>
  <c r="P3418" i="11"/>
  <c r="O3418" i="11"/>
  <c r="R3417" i="11"/>
  <c r="Q3417" i="11"/>
  <c r="P3417" i="11"/>
  <c r="O3417" i="11"/>
  <c r="R3416" i="11"/>
  <c r="Q3416" i="11"/>
  <c r="P3416" i="11"/>
  <c r="O3416" i="11"/>
  <c r="R3415" i="11"/>
  <c r="Q3415" i="11"/>
  <c r="P3415" i="11"/>
  <c r="O3415" i="11"/>
  <c r="R3414" i="11"/>
  <c r="Q3414" i="11"/>
  <c r="P3414" i="11"/>
  <c r="O3414" i="11"/>
  <c r="R3413" i="11"/>
  <c r="Q3413" i="11"/>
  <c r="P3413" i="11"/>
  <c r="O3413" i="11"/>
  <c r="R3412" i="11"/>
  <c r="Q3412" i="11"/>
  <c r="P3412" i="11"/>
  <c r="O3412" i="11"/>
  <c r="R3411" i="11"/>
  <c r="Q3411" i="11"/>
  <c r="P3411" i="11"/>
  <c r="O3411" i="11"/>
  <c r="R3410" i="11"/>
  <c r="Q3410" i="11"/>
  <c r="P3410" i="11"/>
  <c r="O3410" i="11"/>
  <c r="R3409" i="11"/>
  <c r="Q3409" i="11"/>
  <c r="P3409" i="11"/>
  <c r="O3409" i="11"/>
  <c r="R3408" i="11"/>
  <c r="Q3408" i="11"/>
  <c r="P3408" i="11"/>
  <c r="O3408" i="11"/>
  <c r="R3407" i="11"/>
  <c r="Q3407" i="11"/>
  <c r="P3407" i="11"/>
  <c r="O3407" i="11"/>
  <c r="R3406" i="11"/>
  <c r="Q3406" i="11"/>
  <c r="P3406" i="11"/>
  <c r="O3406" i="11"/>
  <c r="R3405" i="11"/>
  <c r="Q3405" i="11"/>
  <c r="P3405" i="11"/>
  <c r="O3405" i="11"/>
  <c r="R3404" i="11"/>
  <c r="Q3404" i="11"/>
  <c r="P3404" i="11"/>
  <c r="O3404" i="11"/>
  <c r="R3403" i="11"/>
  <c r="Q3403" i="11"/>
  <c r="P3403" i="11"/>
  <c r="O3403" i="11"/>
  <c r="R3402" i="11"/>
  <c r="Q3402" i="11"/>
  <c r="P3402" i="11"/>
  <c r="O3402" i="11"/>
  <c r="R3401" i="11"/>
  <c r="Q3401" i="11"/>
  <c r="P3401" i="11"/>
  <c r="O3401" i="11"/>
  <c r="R3400" i="11"/>
  <c r="Q3400" i="11"/>
  <c r="P3400" i="11"/>
  <c r="O3400" i="11"/>
  <c r="R3399" i="11"/>
  <c r="Q3399" i="11"/>
  <c r="P3399" i="11"/>
  <c r="O3399" i="11"/>
  <c r="R3398" i="11"/>
  <c r="Q3398" i="11"/>
  <c r="P3398" i="11"/>
  <c r="O3398" i="11"/>
  <c r="R3397" i="11"/>
  <c r="Q3397" i="11"/>
  <c r="P3397" i="11"/>
  <c r="O3397" i="11"/>
  <c r="R3396" i="11"/>
  <c r="Q3396" i="11"/>
  <c r="P3396" i="11"/>
  <c r="O3396" i="11"/>
  <c r="R3395" i="11"/>
  <c r="Q3395" i="11"/>
  <c r="P3395" i="11"/>
  <c r="O3395" i="11"/>
  <c r="R3394" i="11"/>
  <c r="Q3394" i="11"/>
  <c r="P3394" i="11"/>
  <c r="O3394" i="11"/>
  <c r="R3393" i="11"/>
  <c r="Q3393" i="11"/>
  <c r="P3393" i="11"/>
  <c r="O3393" i="11"/>
  <c r="R3392" i="11"/>
  <c r="Q3392" i="11"/>
  <c r="P3392" i="11"/>
  <c r="O3392" i="11"/>
  <c r="R3391" i="11"/>
  <c r="Q3391" i="11"/>
  <c r="P3391" i="11"/>
  <c r="O3391" i="11"/>
  <c r="R3390" i="11"/>
  <c r="Q3390" i="11"/>
  <c r="P3390" i="11"/>
  <c r="O3390" i="11"/>
  <c r="R3389" i="11"/>
  <c r="Q3389" i="11"/>
  <c r="P3389" i="11"/>
  <c r="O3389" i="11"/>
  <c r="R3388" i="11"/>
  <c r="Q3388" i="11"/>
  <c r="P3388" i="11"/>
  <c r="O3388" i="11"/>
  <c r="R3387" i="11"/>
  <c r="Q3387" i="11"/>
  <c r="P3387" i="11"/>
  <c r="O3387" i="11"/>
  <c r="R3386" i="11"/>
  <c r="Q3386" i="11"/>
  <c r="P3386" i="11"/>
  <c r="O3386" i="11"/>
  <c r="R3385" i="11"/>
  <c r="Q3385" i="11"/>
  <c r="P3385" i="11"/>
  <c r="O3385" i="11"/>
  <c r="R3384" i="11"/>
  <c r="Q3384" i="11"/>
  <c r="P3384" i="11"/>
  <c r="O3384" i="11"/>
  <c r="R3383" i="11"/>
  <c r="Q3383" i="11"/>
  <c r="P3383" i="11"/>
  <c r="O3383" i="11"/>
  <c r="R3382" i="11"/>
  <c r="Q3382" i="11"/>
  <c r="P3382" i="11"/>
  <c r="O3382" i="11"/>
  <c r="R3381" i="11"/>
  <c r="Q3381" i="11"/>
  <c r="P3381" i="11"/>
  <c r="O3381" i="11"/>
  <c r="R3380" i="11"/>
  <c r="Q3380" i="11"/>
  <c r="P3380" i="11"/>
  <c r="O3380" i="11"/>
  <c r="R3379" i="11"/>
  <c r="Q3379" i="11"/>
  <c r="P3379" i="11"/>
  <c r="O3379" i="11"/>
  <c r="R3378" i="11"/>
  <c r="Q3378" i="11"/>
  <c r="P3378" i="11"/>
  <c r="O3378" i="11"/>
  <c r="R3377" i="11"/>
  <c r="Q3377" i="11"/>
  <c r="P3377" i="11"/>
  <c r="O3377" i="11"/>
  <c r="R3376" i="11"/>
  <c r="Q3376" i="11"/>
  <c r="P3376" i="11"/>
  <c r="O3376" i="11"/>
  <c r="R3375" i="11"/>
  <c r="Q3375" i="11"/>
  <c r="P3375" i="11"/>
  <c r="O3375" i="11"/>
  <c r="R3374" i="11"/>
  <c r="Q3374" i="11"/>
  <c r="P3374" i="11"/>
  <c r="O3374" i="11"/>
  <c r="R3373" i="11"/>
  <c r="Q3373" i="11"/>
  <c r="P3373" i="11"/>
  <c r="O3373" i="11"/>
  <c r="R3372" i="11"/>
  <c r="Q3372" i="11"/>
  <c r="P3372" i="11"/>
  <c r="O3372" i="11"/>
  <c r="R3371" i="11"/>
  <c r="Q3371" i="11"/>
  <c r="P3371" i="11"/>
  <c r="O3371" i="11"/>
  <c r="R3370" i="11"/>
  <c r="Q3370" i="11"/>
  <c r="P3370" i="11"/>
  <c r="O3370" i="11"/>
  <c r="R3369" i="11"/>
  <c r="Q3369" i="11"/>
  <c r="P3369" i="11"/>
  <c r="O3369" i="11"/>
  <c r="R3368" i="11"/>
  <c r="Q3368" i="11"/>
  <c r="P3368" i="11"/>
  <c r="O3368" i="11"/>
  <c r="R3367" i="11"/>
  <c r="Q3367" i="11"/>
  <c r="P3367" i="11"/>
  <c r="O3367" i="11"/>
  <c r="R3366" i="11"/>
  <c r="Q3366" i="11"/>
  <c r="P3366" i="11"/>
  <c r="O3366" i="11"/>
  <c r="R3365" i="11"/>
  <c r="Q3365" i="11"/>
  <c r="P3365" i="11"/>
  <c r="O3365" i="11"/>
  <c r="R3364" i="11"/>
  <c r="Q3364" i="11"/>
  <c r="P3364" i="11"/>
  <c r="O3364" i="11"/>
  <c r="R3363" i="11"/>
  <c r="Q3363" i="11"/>
  <c r="P3363" i="11"/>
  <c r="O3363" i="11"/>
  <c r="R3362" i="11"/>
  <c r="Q3362" i="11"/>
  <c r="P3362" i="11"/>
  <c r="O3362" i="11"/>
  <c r="R3361" i="11"/>
  <c r="Q3361" i="11"/>
  <c r="P3361" i="11"/>
  <c r="O3361" i="11"/>
  <c r="R3360" i="11"/>
  <c r="Q3360" i="11"/>
  <c r="P3360" i="11"/>
  <c r="O3360" i="11"/>
  <c r="R3359" i="11"/>
  <c r="Q3359" i="11"/>
  <c r="P3359" i="11"/>
  <c r="O3359" i="11"/>
  <c r="R3358" i="11"/>
  <c r="Q3358" i="11"/>
  <c r="P3358" i="11"/>
  <c r="O3358" i="11"/>
  <c r="R3357" i="11"/>
  <c r="Q3357" i="11"/>
  <c r="P3357" i="11"/>
  <c r="O3357" i="11"/>
  <c r="R3356" i="11"/>
  <c r="Q3356" i="11"/>
  <c r="P3356" i="11"/>
  <c r="O3356" i="11"/>
  <c r="R3355" i="11"/>
  <c r="Q3355" i="11"/>
  <c r="P3355" i="11"/>
  <c r="O3355" i="11"/>
  <c r="R3354" i="11"/>
  <c r="Q3354" i="11"/>
  <c r="P3354" i="11"/>
  <c r="O3354" i="11"/>
  <c r="R3353" i="11"/>
  <c r="Q3353" i="11"/>
  <c r="P3353" i="11"/>
  <c r="O3353" i="11"/>
  <c r="R3352" i="11"/>
  <c r="Q3352" i="11"/>
  <c r="P3352" i="11"/>
  <c r="O3352" i="11"/>
  <c r="R3351" i="11"/>
  <c r="Q3351" i="11"/>
  <c r="P3351" i="11"/>
  <c r="O3351" i="11"/>
  <c r="R3350" i="11"/>
  <c r="Q3350" i="11"/>
  <c r="P3350" i="11"/>
  <c r="O3350" i="11"/>
  <c r="R3349" i="11"/>
  <c r="Q3349" i="11"/>
  <c r="P3349" i="11"/>
  <c r="O3349" i="11"/>
  <c r="R3348" i="11"/>
  <c r="Q3348" i="11"/>
  <c r="P3348" i="11"/>
  <c r="O3348" i="11"/>
  <c r="R3347" i="11"/>
  <c r="Q3347" i="11"/>
  <c r="P3347" i="11"/>
  <c r="O3347" i="11"/>
  <c r="R3346" i="11"/>
  <c r="Q3346" i="11"/>
  <c r="P3346" i="11"/>
  <c r="O3346" i="11"/>
  <c r="R3345" i="11"/>
  <c r="Q3345" i="11"/>
  <c r="P3345" i="11"/>
  <c r="O3345" i="11"/>
  <c r="R3344" i="11"/>
  <c r="Q3344" i="11"/>
  <c r="P3344" i="11"/>
  <c r="O3344" i="11"/>
  <c r="R3343" i="11"/>
  <c r="Q3343" i="11"/>
  <c r="P3343" i="11"/>
  <c r="O3343" i="11"/>
  <c r="R3342" i="11"/>
  <c r="Q3342" i="11"/>
  <c r="P3342" i="11"/>
  <c r="O3342" i="11"/>
  <c r="R3341" i="11"/>
  <c r="Q3341" i="11"/>
  <c r="P3341" i="11"/>
  <c r="O3341" i="11"/>
  <c r="R3340" i="11"/>
  <c r="Q3340" i="11"/>
  <c r="P3340" i="11"/>
  <c r="O3340" i="11"/>
  <c r="R3339" i="11"/>
  <c r="Q3339" i="11"/>
  <c r="P3339" i="11"/>
  <c r="O3339" i="11"/>
  <c r="R3338" i="11"/>
  <c r="Q3338" i="11"/>
  <c r="P3338" i="11"/>
  <c r="O3338" i="11"/>
  <c r="R3337" i="11"/>
  <c r="Q3337" i="11"/>
  <c r="P3337" i="11"/>
  <c r="O3337" i="11"/>
  <c r="R3336" i="11"/>
  <c r="Q3336" i="11"/>
  <c r="P3336" i="11"/>
  <c r="O3336" i="11"/>
  <c r="R3335" i="11"/>
  <c r="Q3335" i="11"/>
  <c r="P3335" i="11"/>
  <c r="O3335" i="11"/>
  <c r="R3334" i="11"/>
  <c r="Q3334" i="11"/>
  <c r="P3334" i="11"/>
  <c r="O3334" i="11"/>
  <c r="R3333" i="11"/>
  <c r="Q3333" i="11"/>
  <c r="P3333" i="11"/>
  <c r="O3333" i="11"/>
  <c r="R3332" i="11"/>
  <c r="Q3332" i="11"/>
  <c r="P3332" i="11"/>
  <c r="O3332" i="11"/>
  <c r="R3331" i="11"/>
  <c r="Q3331" i="11"/>
  <c r="P3331" i="11"/>
  <c r="O3331" i="11"/>
  <c r="R3330" i="11"/>
  <c r="Q3330" i="11"/>
  <c r="P3330" i="11"/>
  <c r="O3330" i="11"/>
  <c r="R3329" i="11"/>
  <c r="Q3329" i="11"/>
  <c r="P3329" i="11"/>
  <c r="O3329" i="11"/>
  <c r="R3328" i="11"/>
  <c r="Q3328" i="11"/>
  <c r="P3328" i="11"/>
  <c r="O3328" i="11"/>
  <c r="R3327" i="11"/>
  <c r="Q3327" i="11"/>
  <c r="P3327" i="11"/>
  <c r="O3327" i="11"/>
  <c r="R3326" i="11"/>
  <c r="Q3326" i="11"/>
  <c r="P3326" i="11"/>
  <c r="O3326" i="11"/>
  <c r="R3325" i="11"/>
  <c r="Q3325" i="11"/>
  <c r="P3325" i="11"/>
  <c r="O3325" i="11"/>
  <c r="R3324" i="11"/>
  <c r="Q3324" i="11"/>
  <c r="P3324" i="11"/>
  <c r="O3324" i="11"/>
  <c r="R3323" i="11"/>
  <c r="Q3323" i="11"/>
  <c r="P3323" i="11"/>
  <c r="O3323" i="11"/>
  <c r="R3322" i="11"/>
  <c r="Q3322" i="11"/>
  <c r="P3322" i="11"/>
  <c r="O3322" i="11"/>
  <c r="R3321" i="11"/>
  <c r="Q3321" i="11"/>
  <c r="P3321" i="11"/>
  <c r="O3321" i="11"/>
  <c r="R3320" i="11"/>
  <c r="Q3320" i="11"/>
  <c r="P3320" i="11"/>
  <c r="O3320" i="11"/>
  <c r="R3319" i="11"/>
  <c r="Q3319" i="11"/>
  <c r="P3319" i="11"/>
  <c r="O3319" i="11"/>
  <c r="R3318" i="11"/>
  <c r="Q3318" i="11"/>
  <c r="P3318" i="11"/>
  <c r="O3318" i="11"/>
  <c r="R3317" i="11"/>
  <c r="Q3317" i="11"/>
  <c r="P3317" i="11"/>
  <c r="O3317" i="11"/>
  <c r="R3316" i="11"/>
  <c r="Q3316" i="11"/>
  <c r="P3316" i="11"/>
  <c r="O3316" i="11"/>
  <c r="R3315" i="11"/>
  <c r="Q3315" i="11"/>
  <c r="P3315" i="11"/>
  <c r="O3315" i="11"/>
  <c r="R3314" i="11"/>
  <c r="Q3314" i="11"/>
  <c r="P3314" i="11"/>
  <c r="O3314" i="11"/>
  <c r="R3313" i="11"/>
  <c r="Q3313" i="11"/>
  <c r="P3313" i="11"/>
  <c r="O3313" i="11"/>
  <c r="R3312" i="11"/>
  <c r="Q3312" i="11"/>
  <c r="P3312" i="11"/>
  <c r="O3312" i="11"/>
  <c r="R3311" i="11"/>
  <c r="Q3311" i="11"/>
  <c r="P3311" i="11"/>
  <c r="O3311" i="11"/>
  <c r="R3310" i="11"/>
  <c r="Q3310" i="11"/>
  <c r="P3310" i="11"/>
  <c r="O3310" i="11"/>
  <c r="R3309" i="11"/>
  <c r="Q3309" i="11"/>
  <c r="P3309" i="11"/>
  <c r="O3309" i="11"/>
  <c r="R3308" i="11"/>
  <c r="Q3308" i="11"/>
  <c r="P3308" i="11"/>
  <c r="O3308" i="11"/>
  <c r="R3307" i="11"/>
  <c r="Q3307" i="11"/>
  <c r="P3307" i="11"/>
  <c r="O3307" i="11"/>
  <c r="R3306" i="11"/>
  <c r="Q3306" i="11"/>
  <c r="P3306" i="11"/>
  <c r="O3306" i="11"/>
  <c r="R3305" i="11"/>
  <c r="Q3305" i="11"/>
  <c r="P3305" i="11"/>
  <c r="O3305" i="11"/>
  <c r="R3304" i="11"/>
  <c r="Q3304" i="11"/>
  <c r="P3304" i="11"/>
  <c r="O3304" i="11"/>
  <c r="R3303" i="11"/>
  <c r="Q3303" i="11"/>
  <c r="P3303" i="11"/>
  <c r="O3303" i="11"/>
  <c r="R3302" i="11"/>
  <c r="Q3302" i="11"/>
  <c r="P3302" i="11"/>
  <c r="O3302" i="11"/>
  <c r="R3301" i="11"/>
  <c r="Q3301" i="11"/>
  <c r="P3301" i="11"/>
  <c r="O3301" i="11"/>
  <c r="R3300" i="11"/>
  <c r="Q3300" i="11"/>
  <c r="P3300" i="11"/>
  <c r="O3300" i="11"/>
  <c r="R3299" i="11"/>
  <c r="Q3299" i="11"/>
  <c r="P3299" i="11"/>
  <c r="O3299" i="11"/>
  <c r="R3298" i="11"/>
  <c r="Q3298" i="11"/>
  <c r="P3298" i="11"/>
  <c r="O3298" i="11"/>
  <c r="R3297" i="11"/>
  <c r="Q3297" i="11"/>
  <c r="P3297" i="11"/>
  <c r="O3297" i="11"/>
  <c r="R3296" i="11"/>
  <c r="Q3296" i="11"/>
  <c r="P3296" i="11"/>
  <c r="O3296" i="11"/>
  <c r="R3295" i="11"/>
  <c r="Q3295" i="11"/>
  <c r="P3295" i="11"/>
  <c r="O3295" i="11"/>
  <c r="R3294" i="11"/>
  <c r="Q3294" i="11"/>
  <c r="P3294" i="11"/>
  <c r="O3294" i="11"/>
  <c r="R3293" i="11"/>
  <c r="Q3293" i="11"/>
  <c r="P3293" i="11"/>
  <c r="O3293" i="11"/>
  <c r="R3292" i="11"/>
  <c r="Q3292" i="11"/>
  <c r="P3292" i="11"/>
  <c r="O3292" i="11"/>
  <c r="R3291" i="11"/>
  <c r="Q3291" i="11"/>
  <c r="P3291" i="11"/>
  <c r="O3291" i="11"/>
  <c r="R3290" i="11"/>
  <c r="Q3290" i="11"/>
  <c r="P3290" i="11"/>
  <c r="O3290" i="11"/>
  <c r="R3289" i="11"/>
  <c r="Q3289" i="11"/>
  <c r="P3289" i="11"/>
  <c r="O3289" i="11"/>
  <c r="R3288" i="11"/>
  <c r="Q3288" i="11"/>
  <c r="P3288" i="11"/>
  <c r="O3288" i="11"/>
  <c r="R3287" i="11"/>
  <c r="Q3287" i="11"/>
  <c r="P3287" i="11"/>
  <c r="O3287" i="11"/>
  <c r="R3286" i="11"/>
  <c r="Q3286" i="11"/>
  <c r="P3286" i="11"/>
  <c r="O3286" i="11"/>
  <c r="R3285" i="11"/>
  <c r="Q3285" i="11"/>
  <c r="P3285" i="11"/>
  <c r="O3285" i="11"/>
  <c r="R3284" i="11"/>
  <c r="Q3284" i="11"/>
  <c r="P3284" i="11"/>
  <c r="O3284" i="11"/>
  <c r="R3283" i="11"/>
  <c r="Q3283" i="11"/>
  <c r="P3283" i="11"/>
  <c r="O3283" i="11"/>
  <c r="R3282" i="11"/>
  <c r="Q3282" i="11"/>
  <c r="P3282" i="11"/>
  <c r="O3282" i="11"/>
  <c r="R3281" i="11"/>
  <c r="Q3281" i="11"/>
  <c r="P3281" i="11"/>
  <c r="O3281" i="11"/>
  <c r="R3280" i="11"/>
  <c r="Q3280" i="11"/>
  <c r="P3280" i="11"/>
  <c r="O3280" i="11"/>
  <c r="R3279" i="11"/>
  <c r="Q3279" i="11"/>
  <c r="P3279" i="11"/>
  <c r="O3279" i="11"/>
  <c r="R3278" i="11"/>
  <c r="Q3278" i="11"/>
  <c r="P3278" i="11"/>
  <c r="O3278" i="11"/>
  <c r="R3277" i="11"/>
  <c r="Q3277" i="11"/>
  <c r="P3277" i="11"/>
  <c r="O3277" i="11"/>
  <c r="R3276" i="11"/>
  <c r="Q3276" i="11"/>
  <c r="P3276" i="11"/>
  <c r="O3276" i="11"/>
  <c r="R3275" i="11"/>
  <c r="Q3275" i="11"/>
  <c r="P3275" i="11"/>
  <c r="O3275" i="11"/>
  <c r="R3274" i="11"/>
  <c r="Q3274" i="11"/>
  <c r="P3274" i="11"/>
  <c r="O3274" i="11"/>
  <c r="R3273" i="11"/>
  <c r="Q3273" i="11"/>
  <c r="P3273" i="11"/>
  <c r="O3273" i="11"/>
  <c r="R3272" i="11"/>
  <c r="Q3272" i="11"/>
  <c r="P3272" i="11"/>
  <c r="O3272" i="11"/>
  <c r="R3271" i="11"/>
  <c r="Q3271" i="11"/>
  <c r="P3271" i="11"/>
  <c r="O3271" i="11"/>
  <c r="R3270" i="11"/>
  <c r="Q3270" i="11"/>
  <c r="P3270" i="11"/>
  <c r="O3270" i="11"/>
  <c r="R3269" i="11"/>
  <c r="Q3269" i="11"/>
  <c r="P3269" i="11"/>
  <c r="O3269" i="11"/>
  <c r="R3268" i="11"/>
  <c r="Q3268" i="11"/>
  <c r="P3268" i="11"/>
  <c r="O3268" i="11"/>
  <c r="R3267" i="11"/>
  <c r="Q3267" i="11"/>
  <c r="P3267" i="11"/>
  <c r="O3267" i="11"/>
  <c r="R3266" i="11"/>
  <c r="Q3266" i="11"/>
  <c r="P3266" i="11"/>
  <c r="O3266" i="11"/>
  <c r="R3265" i="11"/>
  <c r="Q3265" i="11"/>
  <c r="P3265" i="11"/>
  <c r="O3265" i="11"/>
  <c r="R3264" i="11"/>
  <c r="Q3264" i="11"/>
  <c r="P3264" i="11"/>
  <c r="O3264" i="11"/>
  <c r="R3263" i="11"/>
  <c r="Q3263" i="11"/>
  <c r="P3263" i="11"/>
  <c r="O3263" i="11"/>
  <c r="R3262" i="11"/>
  <c r="Q3262" i="11"/>
  <c r="P3262" i="11"/>
  <c r="O3262" i="11"/>
  <c r="R3261" i="11"/>
  <c r="Q3261" i="11"/>
  <c r="P3261" i="11"/>
  <c r="O3261" i="11"/>
  <c r="R3260" i="11"/>
  <c r="Q3260" i="11"/>
  <c r="P3260" i="11"/>
  <c r="O3260" i="11"/>
  <c r="R3259" i="11"/>
  <c r="Q3259" i="11"/>
  <c r="P3259" i="11"/>
  <c r="O3259" i="11"/>
  <c r="R3258" i="11"/>
  <c r="Q3258" i="11"/>
  <c r="P3258" i="11"/>
  <c r="O3258" i="11"/>
  <c r="R3257" i="11"/>
  <c r="Q3257" i="11"/>
  <c r="P3257" i="11"/>
  <c r="O3257" i="11"/>
  <c r="R3256" i="11"/>
  <c r="Q3256" i="11"/>
  <c r="P3256" i="11"/>
  <c r="O3256" i="11"/>
  <c r="R3255" i="11"/>
  <c r="Q3255" i="11"/>
  <c r="P3255" i="11"/>
  <c r="O3255" i="11"/>
  <c r="R3254" i="11"/>
  <c r="Q3254" i="11"/>
  <c r="P3254" i="11"/>
  <c r="O3254" i="11"/>
  <c r="R3253" i="11"/>
  <c r="Q3253" i="11"/>
  <c r="P3253" i="11"/>
  <c r="O3253" i="11"/>
  <c r="R3252" i="11"/>
  <c r="Q3252" i="11"/>
  <c r="P3252" i="11"/>
  <c r="O3252" i="11"/>
  <c r="R3251" i="11"/>
  <c r="Q3251" i="11"/>
  <c r="P3251" i="11"/>
  <c r="O3251" i="11"/>
  <c r="R3250" i="11"/>
  <c r="Q3250" i="11"/>
  <c r="P3250" i="11"/>
  <c r="O3250" i="11"/>
  <c r="R3249" i="11"/>
  <c r="Q3249" i="11"/>
  <c r="P3249" i="11"/>
  <c r="O3249" i="11"/>
  <c r="R3248" i="11"/>
  <c r="Q3248" i="11"/>
  <c r="P3248" i="11"/>
  <c r="O3248" i="11"/>
  <c r="R3247" i="11"/>
  <c r="Q3247" i="11"/>
  <c r="P3247" i="11"/>
  <c r="O3247" i="11"/>
  <c r="R3246" i="11"/>
  <c r="Q3246" i="11"/>
  <c r="P3246" i="11"/>
  <c r="O3246" i="11"/>
  <c r="R3245" i="11"/>
  <c r="Q3245" i="11"/>
  <c r="P3245" i="11"/>
  <c r="O3245" i="11"/>
  <c r="R3244" i="11"/>
  <c r="Q3244" i="11"/>
  <c r="P3244" i="11"/>
  <c r="O3244" i="11"/>
  <c r="R3243" i="11"/>
  <c r="Q3243" i="11"/>
  <c r="P3243" i="11"/>
  <c r="O3243" i="11"/>
  <c r="R3242" i="11"/>
  <c r="Q3242" i="11"/>
  <c r="P3242" i="11"/>
  <c r="O3242" i="11"/>
  <c r="R3241" i="11"/>
  <c r="Q3241" i="11"/>
  <c r="P3241" i="11"/>
  <c r="O3241" i="11"/>
  <c r="R3240" i="11"/>
  <c r="Q3240" i="11"/>
  <c r="P3240" i="11"/>
  <c r="O3240" i="11"/>
  <c r="R3239" i="11"/>
  <c r="Q3239" i="11"/>
  <c r="P3239" i="11"/>
  <c r="O3239" i="11"/>
  <c r="R3238" i="11"/>
  <c r="Q3238" i="11"/>
  <c r="P3238" i="11"/>
  <c r="O3238" i="11"/>
  <c r="R3237" i="11"/>
  <c r="Q3237" i="11"/>
  <c r="P3237" i="11"/>
  <c r="O3237" i="11"/>
  <c r="R3236" i="11"/>
  <c r="Q3236" i="11"/>
  <c r="P3236" i="11"/>
  <c r="O3236" i="11"/>
  <c r="R3235" i="11"/>
  <c r="Q3235" i="11"/>
  <c r="P3235" i="11"/>
  <c r="O3235" i="11"/>
  <c r="R3234" i="11"/>
  <c r="Q3234" i="11"/>
  <c r="P3234" i="11"/>
  <c r="O3234" i="11"/>
  <c r="R3233" i="11"/>
  <c r="Q3233" i="11"/>
  <c r="P3233" i="11"/>
  <c r="O3233" i="11"/>
  <c r="R3232" i="11"/>
  <c r="Q3232" i="11"/>
  <c r="P3232" i="11"/>
  <c r="O3232" i="11"/>
  <c r="R3231" i="11"/>
  <c r="Q3231" i="11"/>
  <c r="P3231" i="11"/>
  <c r="O3231" i="11"/>
  <c r="R3230" i="11"/>
  <c r="Q3230" i="11"/>
  <c r="P3230" i="11"/>
  <c r="O3230" i="11"/>
  <c r="R3229" i="11"/>
  <c r="Q3229" i="11"/>
  <c r="P3229" i="11"/>
  <c r="O3229" i="11"/>
  <c r="R3228" i="11"/>
  <c r="Q3228" i="11"/>
  <c r="P3228" i="11"/>
  <c r="O3228" i="11"/>
  <c r="R3227" i="11"/>
  <c r="Q3227" i="11"/>
  <c r="P3227" i="11"/>
  <c r="O3227" i="11"/>
  <c r="R3226" i="11"/>
  <c r="Q3226" i="11"/>
  <c r="P3226" i="11"/>
  <c r="O3226" i="11"/>
  <c r="R3225" i="11"/>
  <c r="Q3225" i="11"/>
  <c r="P3225" i="11"/>
  <c r="O3225" i="11"/>
  <c r="R3224" i="11"/>
  <c r="Q3224" i="11"/>
  <c r="P3224" i="11"/>
  <c r="O3224" i="11"/>
  <c r="R3223" i="11"/>
  <c r="Q3223" i="11"/>
  <c r="P3223" i="11"/>
  <c r="O3223" i="11"/>
  <c r="R3222" i="11"/>
  <c r="Q3222" i="11"/>
  <c r="P3222" i="11"/>
  <c r="O3222" i="11"/>
  <c r="R3221" i="11"/>
  <c r="Q3221" i="11"/>
  <c r="P3221" i="11"/>
  <c r="O3221" i="11"/>
  <c r="R3220" i="11"/>
  <c r="Q3220" i="11"/>
  <c r="P3220" i="11"/>
  <c r="O3220" i="11"/>
  <c r="R3219" i="11"/>
  <c r="Q3219" i="11"/>
  <c r="P3219" i="11"/>
  <c r="O3219" i="11"/>
  <c r="R3218" i="11"/>
  <c r="Q3218" i="11"/>
  <c r="P3218" i="11"/>
  <c r="O3218" i="11"/>
  <c r="R3217" i="11"/>
  <c r="Q3217" i="11"/>
  <c r="P3217" i="11"/>
  <c r="O3217" i="11"/>
  <c r="R3216" i="11"/>
  <c r="Q3216" i="11"/>
  <c r="P3216" i="11"/>
  <c r="O3216" i="11"/>
  <c r="R3215" i="11"/>
  <c r="Q3215" i="11"/>
  <c r="P3215" i="11"/>
  <c r="O3215" i="11"/>
  <c r="R3214" i="11"/>
  <c r="Q3214" i="11"/>
  <c r="P3214" i="11"/>
  <c r="O3214" i="11"/>
  <c r="R3213" i="11"/>
  <c r="Q3213" i="11"/>
  <c r="P3213" i="11"/>
  <c r="O3213" i="11"/>
  <c r="R3212" i="11"/>
  <c r="Q3212" i="11"/>
  <c r="P3212" i="11"/>
  <c r="O3212" i="11"/>
  <c r="R3211" i="11"/>
  <c r="Q3211" i="11"/>
  <c r="P3211" i="11"/>
  <c r="O3211" i="11"/>
  <c r="R3210" i="11"/>
  <c r="Q3210" i="11"/>
  <c r="P3210" i="11"/>
  <c r="O3210" i="11"/>
  <c r="R3209" i="11"/>
  <c r="Q3209" i="11"/>
  <c r="P3209" i="11"/>
  <c r="O3209" i="11"/>
  <c r="R3208" i="11"/>
  <c r="Q3208" i="11"/>
  <c r="P3208" i="11"/>
  <c r="O3208" i="11"/>
  <c r="R3207" i="11"/>
  <c r="Q3207" i="11"/>
  <c r="P3207" i="11"/>
  <c r="O3207" i="11"/>
  <c r="R3206" i="11"/>
  <c r="Q3206" i="11"/>
  <c r="P3206" i="11"/>
  <c r="O3206" i="11"/>
  <c r="R3205" i="11"/>
  <c r="Q3205" i="11"/>
  <c r="P3205" i="11"/>
  <c r="O3205" i="11"/>
  <c r="R3204" i="11"/>
  <c r="Q3204" i="11"/>
  <c r="P3204" i="11"/>
  <c r="O3204" i="11"/>
  <c r="R3203" i="11"/>
  <c r="Q3203" i="11"/>
  <c r="P3203" i="11"/>
  <c r="O3203" i="11"/>
  <c r="R3202" i="11"/>
  <c r="Q3202" i="11"/>
  <c r="P3202" i="11"/>
  <c r="O3202" i="11"/>
  <c r="R3201" i="11"/>
  <c r="Q3201" i="11"/>
  <c r="P3201" i="11"/>
  <c r="O3201" i="11"/>
  <c r="R3200" i="11"/>
  <c r="Q3200" i="11"/>
  <c r="P3200" i="11"/>
  <c r="O3200" i="11"/>
  <c r="R3199" i="11"/>
  <c r="Q3199" i="11"/>
  <c r="P3199" i="11"/>
  <c r="O3199" i="11"/>
  <c r="R3198" i="11"/>
  <c r="Q3198" i="11"/>
  <c r="P3198" i="11"/>
  <c r="O3198" i="11"/>
  <c r="R3197" i="11"/>
  <c r="Q3197" i="11"/>
  <c r="P3197" i="11"/>
  <c r="O3197" i="11"/>
  <c r="R3196" i="11"/>
  <c r="Q3196" i="11"/>
  <c r="P3196" i="11"/>
  <c r="O3196" i="11"/>
  <c r="R3195" i="11"/>
  <c r="Q3195" i="11"/>
  <c r="P3195" i="11"/>
  <c r="O3195" i="11"/>
  <c r="R3194" i="11"/>
  <c r="Q3194" i="11"/>
  <c r="P3194" i="11"/>
  <c r="O3194" i="11"/>
  <c r="R3193" i="11"/>
  <c r="Q3193" i="11"/>
  <c r="P3193" i="11"/>
  <c r="O3193" i="11"/>
  <c r="R3192" i="11"/>
  <c r="Q3192" i="11"/>
  <c r="P3192" i="11"/>
  <c r="O3192" i="11"/>
  <c r="R3191" i="11"/>
  <c r="Q3191" i="11"/>
  <c r="P3191" i="11"/>
  <c r="O3191" i="11"/>
  <c r="R3190" i="11"/>
  <c r="Q3190" i="11"/>
  <c r="P3190" i="11"/>
  <c r="O3190" i="11"/>
  <c r="R3189" i="11"/>
  <c r="Q3189" i="11"/>
  <c r="P3189" i="11"/>
  <c r="O3189" i="11"/>
  <c r="R3188" i="11"/>
  <c r="Q3188" i="11"/>
  <c r="P3188" i="11"/>
  <c r="O3188" i="11"/>
  <c r="R3187" i="11"/>
  <c r="Q3187" i="11"/>
  <c r="P3187" i="11"/>
  <c r="O3187" i="11"/>
  <c r="R3186" i="11"/>
  <c r="Q3186" i="11"/>
  <c r="P3186" i="11"/>
  <c r="O3186" i="11"/>
  <c r="R3185" i="11"/>
  <c r="Q3185" i="11"/>
  <c r="P3185" i="11"/>
  <c r="O3185" i="11"/>
  <c r="R3184" i="11"/>
  <c r="Q3184" i="11"/>
  <c r="P3184" i="11"/>
  <c r="O3184" i="11"/>
  <c r="R3183" i="11"/>
  <c r="Q3183" i="11"/>
  <c r="P3183" i="11"/>
  <c r="O3183" i="11"/>
  <c r="R3182" i="11"/>
  <c r="Q3182" i="11"/>
  <c r="P3182" i="11"/>
  <c r="O3182" i="11"/>
  <c r="R3181" i="11"/>
  <c r="Q3181" i="11"/>
  <c r="P3181" i="11"/>
  <c r="O3181" i="11"/>
  <c r="R3180" i="11"/>
  <c r="Q3180" i="11"/>
  <c r="P3180" i="11"/>
  <c r="O3180" i="11"/>
  <c r="R3179" i="11"/>
  <c r="Q3179" i="11"/>
  <c r="P3179" i="11"/>
  <c r="O3179" i="11"/>
  <c r="R3178" i="11"/>
  <c r="Q3178" i="11"/>
  <c r="P3178" i="11"/>
  <c r="O3178" i="11"/>
  <c r="R3177" i="11"/>
  <c r="Q3177" i="11"/>
  <c r="P3177" i="11"/>
  <c r="O3177" i="11"/>
  <c r="R3176" i="11"/>
  <c r="Q3176" i="11"/>
  <c r="P3176" i="11"/>
  <c r="O3176" i="11"/>
  <c r="R3175" i="11"/>
  <c r="Q3175" i="11"/>
  <c r="P3175" i="11"/>
  <c r="O3175" i="11"/>
  <c r="R3174" i="11"/>
  <c r="Q3174" i="11"/>
  <c r="P3174" i="11"/>
  <c r="O3174" i="11"/>
  <c r="R3173" i="11"/>
  <c r="Q3173" i="11"/>
  <c r="P3173" i="11"/>
  <c r="O3173" i="11"/>
  <c r="R3172" i="11"/>
  <c r="Q3172" i="11"/>
  <c r="P3172" i="11"/>
  <c r="O3172" i="11"/>
  <c r="R3171" i="11"/>
  <c r="Q3171" i="11"/>
  <c r="P3171" i="11"/>
  <c r="O3171" i="11"/>
  <c r="R3170" i="11"/>
  <c r="Q3170" i="11"/>
  <c r="P3170" i="11"/>
  <c r="O3170" i="11"/>
  <c r="R3169" i="11"/>
  <c r="Q3169" i="11"/>
  <c r="P3169" i="11"/>
  <c r="O3169" i="11"/>
  <c r="R3168" i="11"/>
  <c r="Q3168" i="11"/>
  <c r="P3168" i="11"/>
  <c r="O3168" i="11"/>
  <c r="R3167" i="11"/>
  <c r="Q3167" i="11"/>
  <c r="P3167" i="11"/>
  <c r="O3167" i="11"/>
  <c r="R3166" i="11"/>
  <c r="Q3166" i="11"/>
  <c r="P3166" i="11"/>
  <c r="O3166" i="11"/>
  <c r="R3165" i="11"/>
  <c r="Q3165" i="11"/>
  <c r="P3165" i="11"/>
  <c r="O3165" i="11"/>
  <c r="R3164" i="11"/>
  <c r="Q3164" i="11"/>
  <c r="P3164" i="11"/>
  <c r="O3164" i="11"/>
  <c r="R3163" i="11"/>
  <c r="Q3163" i="11"/>
  <c r="P3163" i="11"/>
  <c r="O3163" i="11"/>
  <c r="R3162" i="11"/>
  <c r="Q3162" i="11"/>
  <c r="P3162" i="11"/>
  <c r="O3162" i="11"/>
  <c r="R3161" i="11"/>
  <c r="Q3161" i="11"/>
  <c r="P3161" i="11"/>
  <c r="O3161" i="11"/>
  <c r="R3160" i="11"/>
  <c r="Q3160" i="11"/>
  <c r="P3160" i="11"/>
  <c r="O3160" i="11"/>
  <c r="R3159" i="11"/>
  <c r="Q3159" i="11"/>
  <c r="P3159" i="11"/>
  <c r="O3159" i="11"/>
  <c r="R3158" i="11"/>
  <c r="Q3158" i="11"/>
  <c r="P3158" i="11"/>
  <c r="O3158" i="11"/>
  <c r="R3157" i="11"/>
  <c r="Q3157" i="11"/>
  <c r="P3157" i="11"/>
  <c r="O3157" i="11"/>
  <c r="R3156" i="11"/>
  <c r="Q3156" i="11"/>
  <c r="P3156" i="11"/>
  <c r="O3156" i="11"/>
  <c r="R3155" i="11"/>
  <c r="Q3155" i="11"/>
  <c r="P3155" i="11"/>
  <c r="O3155" i="11"/>
  <c r="R3154" i="11"/>
  <c r="Q3154" i="11"/>
  <c r="P3154" i="11"/>
  <c r="O3154" i="11"/>
  <c r="R3153" i="11"/>
  <c r="Q3153" i="11"/>
  <c r="P3153" i="11"/>
  <c r="O3153" i="11"/>
  <c r="R3152" i="11"/>
  <c r="Q3152" i="11"/>
  <c r="P3152" i="11"/>
  <c r="O3152" i="11"/>
  <c r="R3151" i="11"/>
  <c r="Q3151" i="11"/>
  <c r="P3151" i="11"/>
  <c r="O3151" i="11"/>
  <c r="R3150" i="11"/>
  <c r="Q3150" i="11"/>
  <c r="P3150" i="11"/>
  <c r="O3150" i="11"/>
  <c r="R3149" i="11"/>
  <c r="Q3149" i="11"/>
  <c r="P3149" i="11"/>
  <c r="O3149" i="11"/>
  <c r="R3148" i="11"/>
  <c r="Q3148" i="11"/>
  <c r="P3148" i="11"/>
  <c r="O3148" i="11"/>
  <c r="R3147" i="11"/>
  <c r="Q3147" i="11"/>
  <c r="P3147" i="11"/>
  <c r="O3147" i="11"/>
  <c r="R3146" i="11"/>
  <c r="Q3146" i="11"/>
  <c r="P3146" i="11"/>
  <c r="O3146" i="11"/>
  <c r="R3145" i="11"/>
  <c r="Q3145" i="11"/>
  <c r="P3145" i="11"/>
  <c r="O3145" i="11"/>
  <c r="R3144" i="11"/>
  <c r="Q3144" i="11"/>
  <c r="P3144" i="11"/>
  <c r="O3144" i="11"/>
  <c r="R3143" i="11"/>
  <c r="Q3143" i="11"/>
  <c r="P3143" i="11"/>
  <c r="O3143" i="11"/>
  <c r="R3142" i="11"/>
  <c r="Q3142" i="11"/>
  <c r="P3142" i="11"/>
  <c r="O3142" i="11"/>
  <c r="R3141" i="11"/>
  <c r="Q3141" i="11"/>
  <c r="P3141" i="11"/>
  <c r="O3141" i="11"/>
  <c r="R3140" i="11"/>
  <c r="Q3140" i="11"/>
  <c r="P3140" i="11"/>
  <c r="O3140" i="11"/>
  <c r="R3139" i="11"/>
  <c r="Q3139" i="11"/>
  <c r="P3139" i="11"/>
  <c r="O3139" i="11"/>
  <c r="R3138" i="11"/>
  <c r="Q3138" i="11"/>
  <c r="P3138" i="11"/>
  <c r="O3138" i="11"/>
  <c r="R3137" i="11"/>
  <c r="Q3137" i="11"/>
  <c r="P3137" i="11"/>
  <c r="O3137" i="11"/>
  <c r="R3136" i="11"/>
  <c r="Q3136" i="11"/>
  <c r="P3136" i="11"/>
  <c r="O3136" i="11"/>
  <c r="R3135" i="11"/>
  <c r="Q3135" i="11"/>
  <c r="P3135" i="11"/>
  <c r="O3135" i="11"/>
  <c r="R3134" i="11"/>
  <c r="Q3134" i="11"/>
  <c r="P3134" i="11"/>
  <c r="O3134" i="11"/>
  <c r="R3133" i="11"/>
  <c r="Q3133" i="11"/>
  <c r="P3133" i="11"/>
  <c r="O3133" i="11"/>
  <c r="R3132" i="11"/>
  <c r="Q3132" i="11"/>
  <c r="P3132" i="11"/>
  <c r="O3132" i="11"/>
  <c r="R3131" i="11"/>
  <c r="Q3131" i="11"/>
  <c r="P3131" i="11"/>
  <c r="O3131" i="11"/>
  <c r="R3130" i="11"/>
  <c r="Q3130" i="11"/>
  <c r="P3130" i="11"/>
  <c r="O3130" i="11"/>
  <c r="R3129" i="11"/>
  <c r="Q3129" i="11"/>
  <c r="P3129" i="11"/>
  <c r="O3129" i="11"/>
  <c r="R3128" i="11"/>
  <c r="Q3128" i="11"/>
  <c r="P3128" i="11"/>
  <c r="O3128" i="11"/>
  <c r="R3127" i="11"/>
  <c r="Q3127" i="11"/>
  <c r="P3127" i="11"/>
  <c r="O3127" i="11"/>
  <c r="R3126" i="11"/>
  <c r="Q3126" i="11"/>
  <c r="P3126" i="11"/>
  <c r="O3126" i="11"/>
  <c r="R3125" i="11"/>
  <c r="Q3125" i="11"/>
  <c r="P3125" i="11"/>
  <c r="O3125" i="11"/>
  <c r="R3124" i="11"/>
  <c r="Q3124" i="11"/>
  <c r="P3124" i="11"/>
  <c r="O3124" i="11"/>
  <c r="R3123" i="11"/>
  <c r="Q3123" i="11"/>
  <c r="P3123" i="11"/>
  <c r="O3123" i="11"/>
  <c r="R3122" i="11"/>
  <c r="Q3122" i="11"/>
  <c r="P3122" i="11"/>
  <c r="O3122" i="11"/>
  <c r="R3121" i="11"/>
  <c r="Q3121" i="11"/>
  <c r="P3121" i="11"/>
  <c r="O3121" i="11"/>
  <c r="R3120" i="11"/>
  <c r="Q3120" i="11"/>
  <c r="P3120" i="11"/>
  <c r="O3120" i="11"/>
  <c r="R3119" i="11"/>
  <c r="Q3119" i="11"/>
  <c r="P3119" i="11"/>
  <c r="O3119" i="11"/>
  <c r="R3118" i="11"/>
  <c r="Q3118" i="11"/>
  <c r="P3118" i="11"/>
  <c r="O3118" i="11"/>
  <c r="R3117" i="11"/>
  <c r="Q3117" i="11"/>
  <c r="P3117" i="11"/>
  <c r="O3117" i="11"/>
  <c r="R3116" i="11"/>
  <c r="Q3116" i="11"/>
  <c r="P3116" i="11"/>
  <c r="O3116" i="11"/>
  <c r="R3115" i="11"/>
  <c r="Q3115" i="11"/>
  <c r="P3115" i="11"/>
  <c r="O3115" i="11"/>
  <c r="R3114" i="11"/>
  <c r="Q3114" i="11"/>
  <c r="P3114" i="11"/>
  <c r="O3114" i="11"/>
  <c r="R3113" i="11"/>
  <c r="Q3113" i="11"/>
  <c r="P3113" i="11"/>
  <c r="O3113" i="11"/>
  <c r="R3112" i="11"/>
  <c r="Q3112" i="11"/>
  <c r="P3112" i="11"/>
  <c r="O3112" i="11"/>
  <c r="R3111" i="11"/>
  <c r="Q3111" i="11"/>
  <c r="P3111" i="11"/>
  <c r="O3111" i="11"/>
  <c r="R3110" i="11"/>
  <c r="Q3110" i="11"/>
  <c r="P3110" i="11"/>
  <c r="O3110" i="11"/>
  <c r="R3109" i="11"/>
  <c r="Q3109" i="11"/>
  <c r="P3109" i="11"/>
  <c r="O3109" i="11"/>
  <c r="R3108" i="11"/>
  <c r="Q3108" i="11"/>
  <c r="P3108" i="11"/>
  <c r="O3108" i="11"/>
  <c r="R3107" i="11"/>
  <c r="Q3107" i="11"/>
  <c r="P3107" i="11"/>
  <c r="O3107" i="11"/>
  <c r="R3106" i="11"/>
  <c r="Q3106" i="11"/>
  <c r="P3106" i="11"/>
  <c r="O3106" i="11"/>
  <c r="R3105" i="11"/>
  <c r="Q3105" i="11"/>
  <c r="P3105" i="11"/>
  <c r="O3105" i="11"/>
  <c r="R3104" i="11"/>
  <c r="Q3104" i="11"/>
  <c r="P3104" i="11"/>
  <c r="O3104" i="11"/>
  <c r="R3103" i="11"/>
  <c r="Q3103" i="11"/>
  <c r="P3103" i="11"/>
  <c r="O3103" i="11"/>
  <c r="R3102" i="11"/>
  <c r="Q3102" i="11"/>
  <c r="P3102" i="11"/>
  <c r="O3102" i="11"/>
  <c r="R3101" i="11"/>
  <c r="Q3101" i="11"/>
  <c r="P3101" i="11"/>
  <c r="O3101" i="11"/>
  <c r="R3100" i="11"/>
  <c r="Q3100" i="11"/>
  <c r="P3100" i="11"/>
  <c r="O3100" i="11"/>
  <c r="R3099" i="11"/>
  <c r="Q3099" i="11"/>
  <c r="P3099" i="11"/>
  <c r="O3099" i="11"/>
  <c r="R3098" i="11"/>
  <c r="Q3098" i="11"/>
  <c r="P3098" i="11"/>
  <c r="O3098" i="11"/>
  <c r="R3097" i="11"/>
  <c r="Q3097" i="11"/>
  <c r="P3097" i="11"/>
  <c r="O3097" i="11"/>
  <c r="R3096" i="11"/>
  <c r="Q3096" i="11"/>
  <c r="P3096" i="11"/>
  <c r="O3096" i="11"/>
  <c r="R3095" i="11"/>
  <c r="Q3095" i="11"/>
  <c r="P3095" i="11"/>
  <c r="O3095" i="11"/>
  <c r="R3094" i="11"/>
  <c r="Q3094" i="11"/>
  <c r="P3094" i="11"/>
  <c r="O3094" i="11"/>
  <c r="R3093" i="11"/>
  <c r="Q3093" i="11"/>
  <c r="P3093" i="11"/>
  <c r="O3093" i="11"/>
  <c r="R3092" i="11"/>
  <c r="Q3092" i="11"/>
  <c r="P3092" i="11"/>
  <c r="O3092" i="11"/>
  <c r="R3091" i="11"/>
  <c r="Q3091" i="11"/>
  <c r="P3091" i="11"/>
  <c r="O3091" i="11"/>
  <c r="R3090" i="11"/>
  <c r="Q3090" i="11"/>
  <c r="P3090" i="11"/>
  <c r="O3090" i="11"/>
  <c r="R3089" i="11"/>
  <c r="Q3089" i="11"/>
  <c r="P3089" i="11"/>
  <c r="O3089" i="11"/>
  <c r="R3088" i="11"/>
  <c r="Q3088" i="11"/>
  <c r="P3088" i="11"/>
  <c r="O3088" i="11"/>
  <c r="R3087" i="11"/>
  <c r="Q3087" i="11"/>
  <c r="P3087" i="11"/>
  <c r="O3087" i="11"/>
  <c r="R3086" i="11"/>
  <c r="Q3086" i="11"/>
  <c r="P3086" i="11"/>
  <c r="O3086" i="11"/>
  <c r="R3085" i="11"/>
  <c r="Q3085" i="11"/>
  <c r="P3085" i="11"/>
  <c r="O3085" i="11"/>
  <c r="R3084" i="11"/>
  <c r="Q3084" i="11"/>
  <c r="P3084" i="11"/>
  <c r="O3084" i="11"/>
  <c r="R3083" i="11"/>
  <c r="Q3083" i="11"/>
  <c r="P3083" i="11"/>
  <c r="O3083" i="11"/>
  <c r="R3082" i="11"/>
  <c r="Q3082" i="11"/>
  <c r="P3082" i="11"/>
  <c r="O3082" i="11"/>
  <c r="R3081" i="11"/>
  <c r="Q3081" i="11"/>
  <c r="P3081" i="11"/>
  <c r="O3081" i="11"/>
  <c r="R3080" i="11"/>
  <c r="Q3080" i="11"/>
  <c r="P3080" i="11"/>
  <c r="O3080" i="11"/>
  <c r="R3079" i="11"/>
  <c r="Q3079" i="11"/>
  <c r="P3079" i="11"/>
  <c r="O3079" i="11"/>
  <c r="R3078" i="11"/>
  <c r="Q3078" i="11"/>
  <c r="P3078" i="11"/>
  <c r="O3078" i="11"/>
  <c r="R3077" i="11"/>
  <c r="Q3077" i="11"/>
  <c r="P3077" i="11"/>
  <c r="O3077" i="11"/>
  <c r="R3076" i="11"/>
  <c r="Q3076" i="11"/>
  <c r="P3076" i="11"/>
  <c r="O3076" i="11"/>
  <c r="R3075" i="11"/>
  <c r="Q3075" i="11"/>
  <c r="P3075" i="11"/>
  <c r="O3075" i="11"/>
  <c r="R3074" i="11"/>
  <c r="Q3074" i="11"/>
  <c r="P3074" i="11"/>
  <c r="O3074" i="11"/>
  <c r="R3073" i="11"/>
  <c r="Q3073" i="11"/>
  <c r="P3073" i="11"/>
  <c r="O3073" i="11"/>
  <c r="R3072" i="11"/>
  <c r="Q3072" i="11"/>
  <c r="P3072" i="11"/>
  <c r="O3072" i="11"/>
  <c r="R3071" i="11"/>
  <c r="Q3071" i="11"/>
  <c r="P3071" i="11"/>
  <c r="O3071" i="11"/>
  <c r="R3070" i="11"/>
  <c r="Q3070" i="11"/>
  <c r="P3070" i="11"/>
  <c r="O3070" i="11"/>
  <c r="R3069" i="11"/>
  <c r="Q3069" i="11"/>
  <c r="P3069" i="11"/>
  <c r="O3069" i="11"/>
  <c r="R3068" i="11"/>
  <c r="Q3068" i="11"/>
  <c r="P3068" i="11"/>
  <c r="O3068" i="11"/>
  <c r="R3067" i="11"/>
  <c r="Q3067" i="11"/>
  <c r="P3067" i="11"/>
  <c r="O3067" i="11"/>
  <c r="R3066" i="11"/>
  <c r="Q3066" i="11"/>
  <c r="P3066" i="11"/>
  <c r="O3066" i="11"/>
  <c r="R3065" i="11"/>
  <c r="Q3065" i="11"/>
  <c r="P3065" i="11"/>
  <c r="O3065" i="11"/>
  <c r="R3064" i="11"/>
  <c r="Q3064" i="11"/>
  <c r="P3064" i="11"/>
  <c r="O3064" i="11"/>
  <c r="R3063" i="11"/>
  <c r="Q3063" i="11"/>
  <c r="P3063" i="11"/>
  <c r="O3063" i="11"/>
  <c r="R3062" i="11"/>
  <c r="Q3062" i="11"/>
  <c r="P3062" i="11"/>
  <c r="O3062" i="11"/>
  <c r="R3061" i="11"/>
  <c r="Q3061" i="11"/>
  <c r="P3061" i="11"/>
  <c r="O3061" i="11"/>
  <c r="R3060" i="11"/>
  <c r="Q3060" i="11"/>
  <c r="P3060" i="11"/>
  <c r="O3060" i="11"/>
  <c r="R3059" i="11"/>
  <c r="Q3059" i="11"/>
  <c r="P3059" i="11"/>
  <c r="O3059" i="11"/>
  <c r="R3058" i="11"/>
  <c r="Q3058" i="11"/>
  <c r="P3058" i="11"/>
  <c r="O3058" i="11"/>
  <c r="R3057" i="11"/>
  <c r="Q3057" i="11"/>
  <c r="P3057" i="11"/>
  <c r="O3057" i="11"/>
  <c r="R3056" i="11"/>
  <c r="Q3056" i="11"/>
  <c r="P3056" i="11"/>
  <c r="O3056" i="11"/>
  <c r="R3055" i="11"/>
  <c r="Q3055" i="11"/>
  <c r="P3055" i="11"/>
  <c r="O3055" i="11"/>
  <c r="R3054" i="11"/>
  <c r="Q3054" i="11"/>
  <c r="P3054" i="11"/>
  <c r="O3054" i="11"/>
  <c r="R3053" i="11"/>
  <c r="Q3053" i="11"/>
  <c r="P3053" i="11"/>
  <c r="O3053" i="11"/>
  <c r="R3052" i="11"/>
  <c r="Q3052" i="11"/>
  <c r="P3052" i="11"/>
  <c r="O3052" i="11"/>
  <c r="R3051" i="11"/>
  <c r="Q3051" i="11"/>
  <c r="P3051" i="11"/>
  <c r="O3051" i="11"/>
  <c r="R3050" i="11"/>
  <c r="Q3050" i="11"/>
  <c r="P3050" i="11"/>
  <c r="O3050" i="11"/>
  <c r="R3049" i="11"/>
  <c r="Q3049" i="11"/>
  <c r="P3049" i="11"/>
  <c r="O3049" i="11"/>
  <c r="R3048" i="11"/>
  <c r="Q3048" i="11"/>
  <c r="P3048" i="11"/>
  <c r="O3048" i="11"/>
  <c r="R3047" i="11"/>
  <c r="Q3047" i="11"/>
  <c r="P3047" i="11"/>
  <c r="O3047" i="11"/>
  <c r="R3046" i="11"/>
  <c r="Q3046" i="11"/>
  <c r="P3046" i="11"/>
  <c r="O3046" i="11"/>
  <c r="R3045" i="11"/>
  <c r="Q3045" i="11"/>
  <c r="P3045" i="11"/>
  <c r="O3045" i="11"/>
  <c r="R3044" i="11"/>
  <c r="Q3044" i="11"/>
  <c r="P3044" i="11"/>
  <c r="O3044" i="11"/>
  <c r="R3043" i="11"/>
  <c r="Q3043" i="11"/>
  <c r="P3043" i="11"/>
  <c r="O3043" i="11"/>
  <c r="R3042" i="11"/>
  <c r="Q3042" i="11"/>
  <c r="P3042" i="11"/>
  <c r="O3042" i="11"/>
  <c r="R3041" i="11"/>
  <c r="Q3041" i="11"/>
  <c r="P3041" i="11"/>
  <c r="O3041" i="11"/>
  <c r="R3040" i="11"/>
  <c r="Q3040" i="11"/>
  <c r="P3040" i="11"/>
  <c r="O3040" i="11"/>
  <c r="R3039" i="11"/>
  <c r="Q3039" i="11"/>
  <c r="P3039" i="11"/>
  <c r="O3039" i="11"/>
  <c r="R3038" i="11"/>
  <c r="Q3038" i="11"/>
  <c r="P3038" i="11"/>
  <c r="O3038" i="11"/>
  <c r="R3037" i="11"/>
  <c r="Q3037" i="11"/>
  <c r="P3037" i="11"/>
  <c r="O3037" i="11"/>
  <c r="R3036" i="11"/>
  <c r="Q3036" i="11"/>
  <c r="P3036" i="11"/>
  <c r="O3036" i="11"/>
  <c r="R3035" i="11"/>
  <c r="Q3035" i="11"/>
  <c r="P3035" i="11"/>
  <c r="O3035" i="11"/>
  <c r="R3034" i="11"/>
  <c r="Q3034" i="11"/>
  <c r="P3034" i="11"/>
  <c r="O3034" i="11"/>
  <c r="R3033" i="11"/>
  <c r="Q3033" i="11"/>
  <c r="P3033" i="11"/>
  <c r="O3033" i="11"/>
  <c r="R3032" i="11"/>
  <c r="Q3032" i="11"/>
  <c r="P3032" i="11"/>
  <c r="O3032" i="11"/>
  <c r="R3031" i="11"/>
  <c r="Q3031" i="11"/>
  <c r="P3031" i="11"/>
  <c r="O3031" i="11"/>
  <c r="R3030" i="11"/>
  <c r="Q3030" i="11"/>
  <c r="P3030" i="11"/>
  <c r="O3030" i="11"/>
  <c r="R3029" i="11"/>
  <c r="Q3029" i="11"/>
  <c r="P3029" i="11"/>
  <c r="O3029" i="11"/>
  <c r="R3028" i="11"/>
  <c r="Q3028" i="11"/>
  <c r="P3028" i="11"/>
  <c r="O3028" i="11"/>
  <c r="R3027" i="11"/>
  <c r="Q3027" i="11"/>
  <c r="P3027" i="11"/>
  <c r="O3027" i="11"/>
  <c r="R3026" i="11"/>
  <c r="Q3026" i="11"/>
  <c r="P3026" i="11"/>
  <c r="O3026" i="11"/>
  <c r="R3025" i="11"/>
  <c r="Q3025" i="11"/>
  <c r="P3025" i="11"/>
  <c r="O3025" i="11"/>
  <c r="R3024" i="11"/>
  <c r="Q3024" i="11"/>
  <c r="P3024" i="11"/>
  <c r="O3024" i="11"/>
  <c r="R3023" i="11"/>
  <c r="Q3023" i="11"/>
  <c r="P3023" i="11"/>
  <c r="O3023" i="11"/>
  <c r="R3022" i="11"/>
  <c r="Q3022" i="11"/>
  <c r="P3022" i="11"/>
  <c r="O3022" i="11"/>
  <c r="R3021" i="11"/>
  <c r="Q3021" i="11"/>
  <c r="P3021" i="11"/>
  <c r="O3021" i="11"/>
  <c r="R3020" i="11"/>
  <c r="Q3020" i="11"/>
  <c r="P3020" i="11"/>
  <c r="O3020" i="11"/>
  <c r="R3019" i="11"/>
  <c r="Q3019" i="11"/>
  <c r="P3019" i="11"/>
  <c r="O3019" i="11"/>
  <c r="R3018" i="11"/>
  <c r="Q3018" i="11"/>
  <c r="P3018" i="11"/>
  <c r="O3018" i="11"/>
  <c r="R3017" i="11"/>
  <c r="Q3017" i="11"/>
  <c r="P3017" i="11"/>
  <c r="O3017" i="11"/>
  <c r="R3016" i="11"/>
  <c r="Q3016" i="11"/>
  <c r="P3016" i="11"/>
  <c r="O3016" i="11"/>
  <c r="R3015" i="11"/>
  <c r="Q3015" i="11"/>
  <c r="P3015" i="11"/>
  <c r="O3015" i="11"/>
  <c r="R3014" i="11"/>
  <c r="Q3014" i="11"/>
  <c r="P3014" i="11"/>
  <c r="O3014" i="11"/>
  <c r="R3013" i="11"/>
  <c r="Q3013" i="11"/>
  <c r="P3013" i="11"/>
  <c r="O3013" i="11"/>
  <c r="R3012" i="11"/>
  <c r="Q3012" i="11"/>
  <c r="P3012" i="11"/>
  <c r="O3012" i="11"/>
  <c r="R3011" i="11"/>
  <c r="Q3011" i="11"/>
  <c r="P3011" i="11"/>
  <c r="O3011" i="11"/>
  <c r="R3010" i="11"/>
  <c r="Q3010" i="11"/>
  <c r="P3010" i="11"/>
  <c r="O3010" i="11"/>
  <c r="R3009" i="11"/>
  <c r="Q3009" i="11"/>
  <c r="P3009" i="11"/>
  <c r="O3009" i="11"/>
  <c r="R3008" i="11"/>
  <c r="Q3008" i="11"/>
  <c r="P3008" i="11"/>
  <c r="O3008" i="11"/>
  <c r="R3007" i="11"/>
  <c r="Q3007" i="11"/>
  <c r="P3007" i="11"/>
  <c r="O3007" i="11"/>
  <c r="R3006" i="11"/>
  <c r="Q3006" i="11"/>
  <c r="P3006" i="11"/>
  <c r="O3006" i="11"/>
  <c r="R3005" i="11"/>
  <c r="Q3005" i="11"/>
  <c r="P3005" i="11"/>
  <c r="O3005" i="11"/>
  <c r="R3004" i="11"/>
  <c r="Q3004" i="11"/>
  <c r="P3004" i="11"/>
  <c r="O3004" i="11"/>
  <c r="R3003" i="11"/>
  <c r="Q3003" i="11"/>
  <c r="P3003" i="11"/>
  <c r="O3003" i="11"/>
  <c r="R3002" i="11"/>
  <c r="Q3002" i="11"/>
  <c r="P3002" i="11"/>
  <c r="O3002" i="11"/>
  <c r="R3001" i="11"/>
  <c r="Q3001" i="11"/>
  <c r="P3001" i="11"/>
  <c r="O3001" i="11"/>
  <c r="R3000" i="11"/>
  <c r="Q3000" i="11"/>
  <c r="P3000" i="11"/>
  <c r="O3000" i="11"/>
  <c r="R2999" i="11"/>
  <c r="Q2999" i="11"/>
  <c r="P2999" i="11"/>
  <c r="O2999" i="11"/>
  <c r="R2998" i="11"/>
  <c r="Q2998" i="11"/>
  <c r="P2998" i="11"/>
  <c r="O2998" i="11"/>
  <c r="R2997" i="11"/>
  <c r="Q2997" i="11"/>
  <c r="P2997" i="11"/>
  <c r="O2997" i="11"/>
  <c r="R2996" i="11"/>
  <c r="Q2996" i="11"/>
  <c r="P2996" i="11"/>
  <c r="O2996" i="11"/>
  <c r="R2995" i="11"/>
  <c r="Q2995" i="11"/>
  <c r="P2995" i="11"/>
  <c r="O2995" i="11"/>
  <c r="R2994" i="11"/>
  <c r="Q2994" i="11"/>
  <c r="P2994" i="11"/>
  <c r="O2994" i="11"/>
  <c r="R2993" i="11"/>
  <c r="Q2993" i="11"/>
  <c r="P2993" i="11"/>
  <c r="O2993" i="11"/>
  <c r="R2992" i="11"/>
  <c r="Q2992" i="11"/>
  <c r="P2992" i="11"/>
  <c r="O2992" i="11"/>
  <c r="R2991" i="11"/>
  <c r="Q2991" i="11"/>
  <c r="P2991" i="11"/>
  <c r="O2991" i="11"/>
  <c r="R2990" i="11"/>
  <c r="Q2990" i="11"/>
  <c r="P2990" i="11"/>
  <c r="O2990" i="11"/>
  <c r="R2989" i="11"/>
  <c r="Q2989" i="11"/>
  <c r="P2989" i="11"/>
  <c r="O2989" i="11"/>
  <c r="R2988" i="11"/>
  <c r="Q2988" i="11"/>
  <c r="P2988" i="11"/>
  <c r="O2988" i="11"/>
  <c r="R2987" i="11"/>
  <c r="Q2987" i="11"/>
  <c r="P2987" i="11"/>
  <c r="O2987" i="11"/>
  <c r="R2986" i="11"/>
  <c r="Q2986" i="11"/>
  <c r="P2986" i="11"/>
  <c r="O2986" i="11"/>
  <c r="R2985" i="11"/>
  <c r="Q2985" i="11"/>
  <c r="P2985" i="11"/>
  <c r="O2985" i="11"/>
  <c r="R2984" i="11"/>
  <c r="Q2984" i="11"/>
  <c r="P2984" i="11"/>
  <c r="O2984" i="11"/>
  <c r="R2983" i="11"/>
  <c r="Q2983" i="11"/>
  <c r="P2983" i="11"/>
  <c r="O2983" i="11"/>
  <c r="R2982" i="11"/>
  <c r="Q2982" i="11"/>
  <c r="P2982" i="11"/>
  <c r="O2982" i="11"/>
  <c r="R2981" i="11"/>
  <c r="Q2981" i="11"/>
  <c r="P2981" i="11"/>
  <c r="O2981" i="11"/>
  <c r="R2980" i="11"/>
  <c r="Q2980" i="11"/>
  <c r="P2980" i="11"/>
  <c r="O2980" i="11"/>
  <c r="R2979" i="11"/>
  <c r="Q2979" i="11"/>
  <c r="P2979" i="11"/>
  <c r="O2979" i="11"/>
  <c r="R2978" i="11"/>
  <c r="Q2978" i="11"/>
  <c r="P2978" i="11"/>
  <c r="O2978" i="11"/>
  <c r="R2977" i="11"/>
  <c r="Q2977" i="11"/>
  <c r="P2977" i="11"/>
  <c r="O2977" i="11"/>
  <c r="R2976" i="11"/>
  <c r="Q2976" i="11"/>
  <c r="P2976" i="11"/>
  <c r="O2976" i="11"/>
  <c r="R2975" i="11"/>
  <c r="Q2975" i="11"/>
  <c r="P2975" i="11"/>
  <c r="O2975" i="11"/>
  <c r="R2974" i="11"/>
  <c r="Q2974" i="11"/>
  <c r="P2974" i="11"/>
  <c r="O2974" i="11"/>
  <c r="R2973" i="11"/>
  <c r="Q2973" i="11"/>
  <c r="P2973" i="11"/>
  <c r="O2973" i="11"/>
  <c r="R2972" i="11"/>
  <c r="Q2972" i="11"/>
  <c r="P2972" i="11"/>
  <c r="O2972" i="11"/>
  <c r="R2971" i="11"/>
  <c r="Q2971" i="11"/>
  <c r="P2971" i="11"/>
  <c r="O2971" i="11"/>
  <c r="R2970" i="11"/>
  <c r="Q2970" i="11"/>
  <c r="P2970" i="11"/>
  <c r="O2970" i="11"/>
  <c r="R2969" i="11"/>
  <c r="Q2969" i="11"/>
  <c r="P2969" i="11"/>
  <c r="O2969" i="11"/>
  <c r="R2968" i="11"/>
  <c r="Q2968" i="11"/>
  <c r="P2968" i="11"/>
  <c r="O2968" i="11"/>
  <c r="R2967" i="11"/>
  <c r="Q2967" i="11"/>
  <c r="P2967" i="11"/>
  <c r="O2967" i="11"/>
  <c r="R2966" i="11"/>
  <c r="Q2966" i="11"/>
  <c r="P2966" i="11"/>
  <c r="O2966" i="11"/>
  <c r="R2965" i="11"/>
  <c r="Q2965" i="11"/>
  <c r="P2965" i="11"/>
  <c r="O2965" i="11"/>
  <c r="R2964" i="11"/>
  <c r="Q2964" i="11"/>
  <c r="P2964" i="11"/>
  <c r="O2964" i="11"/>
  <c r="R2963" i="11"/>
  <c r="Q2963" i="11"/>
  <c r="P2963" i="11"/>
  <c r="O2963" i="11"/>
  <c r="R2962" i="11"/>
  <c r="Q2962" i="11"/>
  <c r="P2962" i="11"/>
  <c r="O2962" i="11"/>
  <c r="R2961" i="11"/>
  <c r="Q2961" i="11"/>
  <c r="P2961" i="11"/>
  <c r="O2961" i="11"/>
  <c r="R2960" i="11"/>
  <c r="Q2960" i="11"/>
  <c r="P2960" i="11"/>
  <c r="O2960" i="11"/>
  <c r="R2959" i="11"/>
  <c r="Q2959" i="11"/>
  <c r="P2959" i="11"/>
  <c r="O2959" i="11"/>
  <c r="R2958" i="11"/>
  <c r="Q2958" i="11"/>
  <c r="P2958" i="11"/>
  <c r="O2958" i="11"/>
  <c r="R2957" i="11"/>
  <c r="Q2957" i="11"/>
  <c r="P2957" i="11"/>
  <c r="O2957" i="11"/>
  <c r="R2956" i="11"/>
  <c r="Q2956" i="11"/>
  <c r="P2956" i="11"/>
  <c r="O2956" i="11"/>
  <c r="R2955" i="11"/>
  <c r="Q2955" i="11"/>
  <c r="P2955" i="11"/>
  <c r="O2955" i="11"/>
  <c r="R2954" i="11"/>
  <c r="Q2954" i="11"/>
  <c r="P2954" i="11"/>
  <c r="O2954" i="11"/>
  <c r="R2953" i="11"/>
  <c r="Q2953" i="11"/>
  <c r="P2953" i="11"/>
  <c r="O2953" i="11"/>
  <c r="R2952" i="11"/>
  <c r="Q2952" i="11"/>
  <c r="P2952" i="11"/>
  <c r="O2952" i="11"/>
  <c r="R2951" i="11"/>
  <c r="Q2951" i="11"/>
  <c r="P2951" i="11"/>
  <c r="O2951" i="11"/>
  <c r="R2950" i="11"/>
  <c r="Q2950" i="11"/>
  <c r="P2950" i="11"/>
  <c r="O2950" i="11"/>
  <c r="R2949" i="11"/>
  <c r="Q2949" i="11"/>
  <c r="P2949" i="11"/>
  <c r="O2949" i="11"/>
  <c r="R2948" i="11"/>
  <c r="Q2948" i="11"/>
  <c r="P2948" i="11"/>
  <c r="O2948" i="11"/>
  <c r="R2947" i="11"/>
  <c r="Q2947" i="11"/>
  <c r="P2947" i="11"/>
  <c r="O2947" i="11"/>
  <c r="R2946" i="11"/>
  <c r="Q2946" i="11"/>
  <c r="P2946" i="11"/>
  <c r="O2946" i="11"/>
  <c r="R2945" i="11"/>
  <c r="Q2945" i="11"/>
  <c r="P2945" i="11"/>
  <c r="O2945" i="11"/>
  <c r="R2944" i="11"/>
  <c r="Q2944" i="11"/>
  <c r="P2944" i="11"/>
  <c r="O2944" i="11"/>
  <c r="R2943" i="11"/>
  <c r="Q2943" i="11"/>
  <c r="P2943" i="11"/>
  <c r="O2943" i="11"/>
  <c r="R2942" i="11"/>
  <c r="Q2942" i="11"/>
  <c r="P2942" i="11"/>
  <c r="O2942" i="11"/>
  <c r="R2941" i="11"/>
  <c r="Q2941" i="11"/>
  <c r="P2941" i="11"/>
  <c r="O2941" i="11"/>
  <c r="R2940" i="11"/>
  <c r="Q2940" i="11"/>
  <c r="P2940" i="11"/>
  <c r="O2940" i="11"/>
  <c r="R2939" i="11"/>
  <c r="Q2939" i="11"/>
  <c r="P2939" i="11"/>
  <c r="O2939" i="11"/>
  <c r="R2938" i="11"/>
  <c r="Q2938" i="11"/>
  <c r="P2938" i="11"/>
  <c r="O2938" i="11"/>
  <c r="R2937" i="11"/>
  <c r="Q2937" i="11"/>
  <c r="P2937" i="11"/>
  <c r="O2937" i="11"/>
  <c r="R2936" i="11"/>
  <c r="Q2936" i="11"/>
  <c r="P2936" i="11"/>
  <c r="O2936" i="11"/>
  <c r="R2935" i="11"/>
  <c r="Q2935" i="11"/>
  <c r="P2935" i="11"/>
  <c r="O2935" i="11"/>
  <c r="R2934" i="11"/>
  <c r="Q2934" i="11"/>
  <c r="P2934" i="11"/>
  <c r="O2934" i="11"/>
  <c r="R2933" i="11"/>
  <c r="Q2933" i="11"/>
  <c r="P2933" i="11"/>
  <c r="O2933" i="11"/>
  <c r="R2932" i="11"/>
  <c r="Q2932" i="11"/>
  <c r="P2932" i="11"/>
  <c r="O2932" i="11"/>
  <c r="R2931" i="11"/>
  <c r="Q2931" i="11"/>
  <c r="P2931" i="11"/>
  <c r="O2931" i="11"/>
  <c r="R2930" i="11"/>
  <c r="Q2930" i="11"/>
  <c r="P2930" i="11"/>
  <c r="O2930" i="11"/>
  <c r="R2929" i="11"/>
  <c r="Q2929" i="11"/>
  <c r="P2929" i="11"/>
  <c r="O2929" i="11"/>
  <c r="R2928" i="11"/>
  <c r="Q2928" i="11"/>
  <c r="P2928" i="11"/>
  <c r="O2928" i="11"/>
  <c r="R2927" i="11"/>
  <c r="Q2927" i="11"/>
  <c r="P2927" i="11"/>
  <c r="O2927" i="11"/>
  <c r="R2926" i="11"/>
  <c r="Q2926" i="11"/>
  <c r="P2926" i="11"/>
  <c r="O2926" i="11"/>
  <c r="R2925" i="11"/>
  <c r="Q2925" i="11"/>
  <c r="P2925" i="11"/>
  <c r="O2925" i="11"/>
  <c r="R2924" i="11"/>
  <c r="Q2924" i="11"/>
  <c r="P2924" i="11"/>
  <c r="O2924" i="11"/>
  <c r="R2923" i="11"/>
  <c r="Q2923" i="11"/>
  <c r="P2923" i="11"/>
  <c r="O2923" i="11"/>
  <c r="R2922" i="11"/>
  <c r="Q2922" i="11"/>
  <c r="P2922" i="11"/>
  <c r="O2922" i="11"/>
  <c r="R2921" i="11"/>
  <c r="Q2921" i="11"/>
  <c r="P2921" i="11"/>
  <c r="O2921" i="11"/>
  <c r="R2920" i="11"/>
  <c r="Q2920" i="11"/>
  <c r="P2920" i="11"/>
  <c r="O2920" i="11"/>
  <c r="R2919" i="11"/>
  <c r="Q2919" i="11"/>
  <c r="P2919" i="11"/>
  <c r="O2919" i="11"/>
  <c r="R2918" i="11"/>
  <c r="Q2918" i="11"/>
  <c r="P2918" i="11"/>
  <c r="O2918" i="11"/>
  <c r="R2917" i="11"/>
  <c r="Q2917" i="11"/>
  <c r="P2917" i="11"/>
  <c r="O2917" i="11"/>
  <c r="R2916" i="11"/>
  <c r="Q2916" i="11"/>
  <c r="P2916" i="11"/>
  <c r="O2916" i="11"/>
  <c r="R2915" i="11"/>
  <c r="Q2915" i="11"/>
  <c r="P2915" i="11"/>
  <c r="O2915" i="11"/>
  <c r="R2914" i="11"/>
  <c r="Q2914" i="11"/>
  <c r="P2914" i="11"/>
  <c r="O2914" i="11"/>
  <c r="R2913" i="11"/>
  <c r="Q2913" i="11"/>
  <c r="P2913" i="11"/>
  <c r="O2913" i="11"/>
  <c r="R2912" i="11"/>
  <c r="Q2912" i="11"/>
  <c r="P2912" i="11"/>
  <c r="O2912" i="11"/>
  <c r="R2911" i="11"/>
  <c r="Q2911" i="11"/>
  <c r="P2911" i="11"/>
  <c r="O2911" i="11"/>
  <c r="R2910" i="11"/>
  <c r="Q2910" i="11"/>
  <c r="P2910" i="11"/>
  <c r="O2910" i="11"/>
  <c r="R2909" i="11"/>
  <c r="Q2909" i="11"/>
  <c r="P2909" i="11"/>
  <c r="O2909" i="11"/>
  <c r="R2908" i="11"/>
  <c r="Q2908" i="11"/>
  <c r="P2908" i="11"/>
  <c r="O2908" i="11"/>
  <c r="R2907" i="11"/>
  <c r="Q2907" i="11"/>
  <c r="P2907" i="11"/>
  <c r="O2907" i="11"/>
  <c r="R2906" i="11"/>
  <c r="Q2906" i="11"/>
  <c r="P2906" i="11"/>
  <c r="O2906" i="11"/>
  <c r="R2905" i="11"/>
  <c r="Q2905" i="11"/>
  <c r="P2905" i="11"/>
  <c r="O2905" i="11"/>
  <c r="R2904" i="11"/>
  <c r="Q2904" i="11"/>
  <c r="P2904" i="11"/>
  <c r="O2904" i="11"/>
  <c r="R2903" i="11"/>
  <c r="Q2903" i="11"/>
  <c r="P2903" i="11"/>
  <c r="O2903" i="11"/>
  <c r="R2902" i="11"/>
  <c r="Q2902" i="11"/>
  <c r="P2902" i="11"/>
  <c r="O2902" i="11"/>
  <c r="R2901" i="11"/>
  <c r="Q2901" i="11"/>
  <c r="P2901" i="11"/>
  <c r="O2901" i="11"/>
  <c r="R2900" i="11"/>
  <c r="Q2900" i="11"/>
  <c r="P2900" i="11"/>
  <c r="O2900" i="11"/>
  <c r="R2899" i="11"/>
  <c r="Q2899" i="11"/>
  <c r="P2899" i="11"/>
  <c r="O2899" i="11"/>
  <c r="R2898" i="11"/>
  <c r="Q2898" i="11"/>
  <c r="P2898" i="11"/>
  <c r="O2898" i="11"/>
  <c r="R2897" i="11"/>
  <c r="Q2897" i="11"/>
  <c r="P2897" i="11"/>
  <c r="O2897" i="11"/>
  <c r="R2896" i="11"/>
  <c r="Q2896" i="11"/>
  <c r="P2896" i="11"/>
  <c r="O2896" i="11"/>
  <c r="R2895" i="11"/>
  <c r="Q2895" i="11"/>
  <c r="P2895" i="11"/>
  <c r="O2895" i="11"/>
  <c r="R2894" i="11"/>
  <c r="Q2894" i="11"/>
  <c r="P2894" i="11"/>
  <c r="O2894" i="11"/>
  <c r="R2893" i="11"/>
  <c r="Q2893" i="11"/>
  <c r="P2893" i="11"/>
  <c r="O2893" i="11"/>
  <c r="R2892" i="11"/>
  <c r="Q2892" i="11"/>
  <c r="P2892" i="11"/>
  <c r="O2892" i="11"/>
  <c r="R2891" i="11"/>
  <c r="Q2891" i="11"/>
  <c r="P2891" i="11"/>
  <c r="O2891" i="11"/>
  <c r="R2890" i="11"/>
  <c r="Q2890" i="11"/>
  <c r="P2890" i="11"/>
  <c r="O2890" i="11"/>
  <c r="R2889" i="11"/>
  <c r="Q2889" i="11"/>
  <c r="P2889" i="11"/>
  <c r="O2889" i="11"/>
  <c r="R2888" i="11"/>
  <c r="Q2888" i="11"/>
  <c r="P2888" i="11"/>
  <c r="O2888" i="11"/>
  <c r="R2887" i="11"/>
  <c r="Q2887" i="11"/>
  <c r="P2887" i="11"/>
  <c r="O2887" i="11"/>
  <c r="R2886" i="11"/>
  <c r="Q2886" i="11"/>
  <c r="P2886" i="11"/>
  <c r="O2886" i="11"/>
  <c r="R2885" i="11"/>
  <c r="Q2885" i="11"/>
  <c r="P2885" i="11"/>
  <c r="O2885" i="11"/>
  <c r="R2884" i="11"/>
  <c r="Q2884" i="11"/>
  <c r="P2884" i="11"/>
  <c r="O2884" i="11"/>
  <c r="R2883" i="11"/>
  <c r="Q2883" i="11"/>
  <c r="P2883" i="11"/>
  <c r="O2883" i="11"/>
  <c r="R2882" i="11"/>
  <c r="Q2882" i="11"/>
  <c r="P2882" i="11"/>
  <c r="O2882" i="11"/>
  <c r="R2881" i="11"/>
  <c r="Q2881" i="11"/>
  <c r="P2881" i="11"/>
  <c r="O2881" i="11"/>
  <c r="R2880" i="11"/>
  <c r="Q2880" i="11"/>
  <c r="P2880" i="11"/>
  <c r="O2880" i="11"/>
  <c r="R2879" i="11"/>
  <c r="Q2879" i="11"/>
  <c r="P2879" i="11"/>
  <c r="O2879" i="11"/>
  <c r="R2878" i="11"/>
  <c r="Q2878" i="11"/>
  <c r="P2878" i="11"/>
  <c r="O2878" i="11"/>
  <c r="R2877" i="11"/>
  <c r="Q2877" i="11"/>
  <c r="P2877" i="11"/>
  <c r="O2877" i="11"/>
  <c r="R2876" i="11"/>
  <c r="Q2876" i="11"/>
  <c r="P2876" i="11"/>
  <c r="O2876" i="11"/>
  <c r="R2875" i="11"/>
  <c r="Q2875" i="11"/>
  <c r="P2875" i="11"/>
  <c r="O2875" i="11"/>
  <c r="R2874" i="11"/>
  <c r="Q2874" i="11"/>
  <c r="P2874" i="11"/>
  <c r="O2874" i="11"/>
  <c r="R2873" i="11"/>
  <c r="Q2873" i="11"/>
  <c r="P2873" i="11"/>
  <c r="O2873" i="11"/>
  <c r="R2872" i="11"/>
  <c r="Q2872" i="11"/>
  <c r="P2872" i="11"/>
  <c r="O2872" i="11"/>
  <c r="R2871" i="11"/>
  <c r="Q2871" i="11"/>
  <c r="P2871" i="11"/>
  <c r="O2871" i="11"/>
  <c r="R2870" i="11"/>
  <c r="Q2870" i="11"/>
  <c r="P2870" i="11"/>
  <c r="O2870" i="11"/>
  <c r="R2869" i="11"/>
  <c r="Q2869" i="11"/>
  <c r="P2869" i="11"/>
  <c r="O2869" i="11"/>
  <c r="R2868" i="11"/>
  <c r="Q2868" i="11"/>
  <c r="P2868" i="11"/>
  <c r="O2868" i="11"/>
  <c r="R2867" i="11"/>
  <c r="Q2867" i="11"/>
  <c r="P2867" i="11"/>
  <c r="O2867" i="11"/>
  <c r="R2866" i="11"/>
  <c r="Q2866" i="11"/>
  <c r="P2866" i="11"/>
  <c r="O2866" i="11"/>
  <c r="R2865" i="11"/>
  <c r="Q2865" i="11"/>
  <c r="P2865" i="11"/>
  <c r="O2865" i="11"/>
  <c r="R2864" i="11"/>
  <c r="Q2864" i="11"/>
  <c r="P2864" i="11"/>
  <c r="O2864" i="11"/>
  <c r="R2863" i="11"/>
  <c r="Q2863" i="11"/>
  <c r="P2863" i="11"/>
  <c r="O2863" i="11"/>
  <c r="R2862" i="11"/>
  <c r="Q2862" i="11"/>
  <c r="P2862" i="11"/>
  <c r="O2862" i="11"/>
  <c r="R2861" i="11"/>
  <c r="Q2861" i="11"/>
  <c r="P2861" i="11"/>
  <c r="O2861" i="11"/>
  <c r="R2860" i="11"/>
  <c r="Q2860" i="11"/>
  <c r="P2860" i="11"/>
  <c r="O2860" i="11"/>
  <c r="R2859" i="11"/>
  <c r="Q2859" i="11"/>
  <c r="P2859" i="11"/>
  <c r="O2859" i="11"/>
  <c r="R2858" i="11"/>
  <c r="Q2858" i="11"/>
  <c r="P2858" i="11"/>
  <c r="O2858" i="11"/>
  <c r="R2857" i="11"/>
  <c r="Q2857" i="11"/>
  <c r="P2857" i="11"/>
  <c r="O2857" i="11"/>
  <c r="R2856" i="11"/>
  <c r="Q2856" i="11"/>
  <c r="P2856" i="11"/>
  <c r="O2856" i="11"/>
  <c r="R2855" i="11"/>
  <c r="Q2855" i="11"/>
  <c r="P2855" i="11"/>
  <c r="O2855" i="11"/>
  <c r="R2854" i="11"/>
  <c r="Q2854" i="11"/>
  <c r="P2854" i="11"/>
  <c r="O2854" i="11"/>
  <c r="R2853" i="11"/>
  <c r="Q2853" i="11"/>
  <c r="P2853" i="11"/>
  <c r="O2853" i="11"/>
  <c r="R2852" i="11"/>
  <c r="Q2852" i="11"/>
  <c r="P2852" i="11"/>
  <c r="O2852" i="11"/>
  <c r="R2851" i="11"/>
  <c r="Q2851" i="11"/>
  <c r="P2851" i="11"/>
  <c r="O2851" i="11"/>
  <c r="R2850" i="11"/>
  <c r="Q2850" i="11"/>
  <c r="P2850" i="11"/>
  <c r="O2850" i="11"/>
  <c r="R2849" i="11"/>
  <c r="Q2849" i="11"/>
  <c r="P2849" i="11"/>
  <c r="O2849" i="11"/>
  <c r="R2848" i="11"/>
  <c r="Q2848" i="11"/>
  <c r="P2848" i="11"/>
  <c r="O2848" i="11"/>
  <c r="R2847" i="11"/>
  <c r="Q2847" i="11"/>
  <c r="P2847" i="11"/>
  <c r="O2847" i="11"/>
  <c r="R2846" i="11"/>
  <c r="Q2846" i="11"/>
  <c r="P2846" i="11"/>
  <c r="O2846" i="11"/>
  <c r="R2845" i="11"/>
  <c r="Q2845" i="11"/>
  <c r="P2845" i="11"/>
  <c r="O2845" i="11"/>
  <c r="R2844" i="11"/>
  <c r="Q2844" i="11"/>
  <c r="P2844" i="11"/>
  <c r="O2844" i="11"/>
  <c r="R2843" i="11"/>
  <c r="Q2843" i="11"/>
  <c r="P2843" i="11"/>
  <c r="O2843" i="11"/>
  <c r="R2842" i="11"/>
  <c r="Q2842" i="11"/>
  <c r="P2842" i="11"/>
  <c r="O2842" i="11"/>
  <c r="R2841" i="11"/>
  <c r="Q2841" i="11"/>
  <c r="P2841" i="11"/>
  <c r="O2841" i="11"/>
  <c r="R2840" i="11"/>
  <c r="Q2840" i="11"/>
  <c r="P2840" i="11"/>
  <c r="O2840" i="11"/>
  <c r="R2839" i="11"/>
  <c r="Q2839" i="11"/>
  <c r="P2839" i="11"/>
  <c r="O2839" i="11"/>
  <c r="R2838" i="11"/>
  <c r="Q2838" i="11"/>
  <c r="P2838" i="11"/>
  <c r="O2838" i="11"/>
  <c r="R2837" i="11"/>
  <c r="Q2837" i="11"/>
  <c r="P2837" i="11"/>
  <c r="O2837" i="11"/>
  <c r="R2836" i="11"/>
  <c r="Q2836" i="11"/>
  <c r="P2836" i="11"/>
  <c r="O2836" i="11"/>
  <c r="R2835" i="11"/>
  <c r="Q2835" i="11"/>
  <c r="P2835" i="11"/>
  <c r="O2835" i="11"/>
  <c r="R2834" i="11"/>
  <c r="Q2834" i="11"/>
  <c r="P2834" i="11"/>
  <c r="O2834" i="11"/>
  <c r="R2833" i="11"/>
  <c r="Q2833" i="11"/>
  <c r="P2833" i="11"/>
  <c r="O2833" i="11"/>
  <c r="R2832" i="11"/>
  <c r="Q2832" i="11"/>
  <c r="P2832" i="11"/>
  <c r="O2832" i="11"/>
  <c r="R2831" i="11"/>
  <c r="Q2831" i="11"/>
  <c r="P2831" i="11"/>
  <c r="O2831" i="11"/>
  <c r="R2830" i="11"/>
  <c r="Q2830" i="11"/>
  <c r="P2830" i="11"/>
  <c r="O2830" i="11"/>
  <c r="R2829" i="11"/>
  <c r="Q2829" i="11"/>
  <c r="P2829" i="11"/>
  <c r="O2829" i="11"/>
  <c r="R2828" i="11"/>
  <c r="Q2828" i="11"/>
  <c r="P2828" i="11"/>
  <c r="O2828" i="11"/>
  <c r="R2827" i="11"/>
  <c r="Q2827" i="11"/>
  <c r="P2827" i="11"/>
  <c r="O2827" i="11"/>
  <c r="R2826" i="11"/>
  <c r="Q2826" i="11"/>
  <c r="P2826" i="11"/>
  <c r="O2826" i="11"/>
  <c r="R2825" i="11"/>
  <c r="Q2825" i="11"/>
  <c r="P2825" i="11"/>
  <c r="O2825" i="11"/>
  <c r="R2824" i="11"/>
  <c r="Q2824" i="11"/>
  <c r="P2824" i="11"/>
  <c r="O2824" i="11"/>
  <c r="R2823" i="11"/>
  <c r="Q2823" i="11"/>
  <c r="P2823" i="11"/>
  <c r="O2823" i="11"/>
  <c r="R2822" i="11"/>
  <c r="Q2822" i="11"/>
  <c r="P2822" i="11"/>
  <c r="O2822" i="11"/>
  <c r="R2821" i="11"/>
  <c r="Q2821" i="11"/>
  <c r="P2821" i="11"/>
  <c r="O2821" i="11"/>
  <c r="R2820" i="11"/>
  <c r="Q2820" i="11"/>
  <c r="P2820" i="11"/>
  <c r="O2820" i="11"/>
  <c r="R2819" i="11"/>
  <c r="Q2819" i="11"/>
  <c r="P2819" i="11"/>
  <c r="O2819" i="11"/>
  <c r="R2818" i="11"/>
  <c r="Q2818" i="11"/>
  <c r="P2818" i="11"/>
  <c r="O2818" i="11"/>
  <c r="R2817" i="11"/>
  <c r="Q2817" i="11"/>
  <c r="P2817" i="11"/>
  <c r="O2817" i="11"/>
  <c r="R2816" i="11"/>
  <c r="Q2816" i="11"/>
  <c r="P2816" i="11"/>
  <c r="O2816" i="11"/>
  <c r="R2815" i="11"/>
  <c r="Q2815" i="11"/>
  <c r="P2815" i="11"/>
  <c r="O2815" i="11"/>
  <c r="R2814" i="11"/>
  <c r="Q2814" i="11"/>
  <c r="P2814" i="11"/>
  <c r="O2814" i="11"/>
  <c r="R2813" i="11"/>
  <c r="Q2813" i="11"/>
  <c r="P2813" i="11"/>
  <c r="O2813" i="11"/>
  <c r="R2812" i="11"/>
  <c r="Q2812" i="11"/>
  <c r="P2812" i="11"/>
  <c r="O2812" i="11"/>
  <c r="R2811" i="11"/>
  <c r="Q2811" i="11"/>
  <c r="P2811" i="11"/>
  <c r="O2811" i="11"/>
  <c r="R2810" i="11"/>
  <c r="Q2810" i="11"/>
  <c r="P2810" i="11"/>
  <c r="O2810" i="11"/>
  <c r="R2809" i="11"/>
  <c r="Q2809" i="11"/>
  <c r="P2809" i="11"/>
  <c r="O2809" i="11"/>
  <c r="R2808" i="11"/>
  <c r="Q2808" i="11"/>
  <c r="P2808" i="11"/>
  <c r="O2808" i="11"/>
  <c r="R2807" i="11"/>
  <c r="Q2807" i="11"/>
  <c r="P2807" i="11"/>
  <c r="O2807" i="11"/>
  <c r="R2806" i="11"/>
  <c r="Q2806" i="11"/>
  <c r="P2806" i="11"/>
  <c r="O2806" i="11"/>
  <c r="R2805" i="11"/>
  <c r="Q2805" i="11"/>
  <c r="P2805" i="11"/>
  <c r="O2805" i="11"/>
  <c r="R2804" i="11"/>
  <c r="Q2804" i="11"/>
  <c r="P2804" i="11"/>
  <c r="O2804" i="11"/>
  <c r="R2803" i="11"/>
  <c r="Q2803" i="11"/>
  <c r="P2803" i="11"/>
  <c r="O2803" i="11"/>
  <c r="R2802" i="11"/>
  <c r="Q2802" i="11"/>
  <c r="P2802" i="11"/>
  <c r="O2802" i="11"/>
  <c r="R2801" i="11"/>
  <c r="Q2801" i="11"/>
  <c r="P2801" i="11"/>
  <c r="O2801" i="11"/>
  <c r="R2800" i="11"/>
  <c r="Q2800" i="11"/>
  <c r="P2800" i="11"/>
  <c r="O2800" i="11"/>
  <c r="R2799" i="11"/>
  <c r="Q2799" i="11"/>
  <c r="P2799" i="11"/>
  <c r="O2799" i="11"/>
  <c r="R2798" i="11"/>
  <c r="Q2798" i="11"/>
  <c r="P2798" i="11"/>
  <c r="O2798" i="11"/>
  <c r="R2797" i="11"/>
  <c r="Q2797" i="11"/>
  <c r="P2797" i="11"/>
  <c r="O2797" i="11"/>
  <c r="R2796" i="11"/>
  <c r="Q2796" i="11"/>
  <c r="P2796" i="11"/>
  <c r="O2796" i="11"/>
  <c r="R2795" i="11"/>
  <c r="Q2795" i="11"/>
  <c r="P2795" i="11"/>
  <c r="O2795" i="11"/>
  <c r="R2794" i="11"/>
  <c r="Q2794" i="11"/>
  <c r="P2794" i="11"/>
  <c r="O2794" i="11"/>
  <c r="R2793" i="11"/>
  <c r="Q2793" i="11"/>
  <c r="P2793" i="11"/>
  <c r="O2793" i="11"/>
  <c r="R2792" i="11"/>
  <c r="Q2792" i="11"/>
  <c r="P2792" i="11"/>
  <c r="O2792" i="11"/>
  <c r="R2791" i="11"/>
  <c r="Q2791" i="11"/>
  <c r="P2791" i="11"/>
  <c r="O2791" i="11"/>
  <c r="R2790" i="11"/>
  <c r="Q2790" i="11"/>
  <c r="P2790" i="11"/>
  <c r="O2790" i="11"/>
  <c r="R2789" i="11"/>
  <c r="Q2789" i="11"/>
  <c r="P2789" i="11"/>
  <c r="O2789" i="11"/>
  <c r="R2788" i="11"/>
  <c r="Q2788" i="11"/>
  <c r="P2788" i="11"/>
  <c r="O2788" i="11"/>
  <c r="R2787" i="11"/>
  <c r="Q2787" i="11"/>
  <c r="P2787" i="11"/>
  <c r="O2787" i="11"/>
  <c r="R2786" i="11"/>
  <c r="Q2786" i="11"/>
  <c r="P2786" i="11"/>
  <c r="O2786" i="11"/>
  <c r="R2785" i="11"/>
  <c r="Q2785" i="11"/>
  <c r="P2785" i="11"/>
  <c r="O2785" i="11"/>
  <c r="R2784" i="11"/>
  <c r="Q2784" i="11"/>
  <c r="P2784" i="11"/>
  <c r="O2784" i="11"/>
  <c r="R2783" i="11"/>
  <c r="Q2783" i="11"/>
  <c r="P2783" i="11"/>
  <c r="O2783" i="11"/>
  <c r="R2782" i="11"/>
  <c r="Q2782" i="11"/>
  <c r="P2782" i="11"/>
  <c r="O2782" i="11"/>
  <c r="R2781" i="11"/>
  <c r="Q2781" i="11"/>
  <c r="P2781" i="11"/>
  <c r="O2781" i="11"/>
  <c r="R2780" i="11"/>
  <c r="Q2780" i="11"/>
  <c r="P2780" i="11"/>
  <c r="O2780" i="11"/>
  <c r="R2779" i="11"/>
  <c r="Q2779" i="11"/>
  <c r="P2779" i="11"/>
  <c r="O2779" i="11"/>
  <c r="R2778" i="11"/>
  <c r="Q2778" i="11"/>
  <c r="P2778" i="11"/>
  <c r="O2778" i="11"/>
  <c r="R2777" i="11"/>
  <c r="Q2777" i="11"/>
  <c r="P2777" i="11"/>
  <c r="O2777" i="11"/>
  <c r="R2776" i="11"/>
  <c r="Q2776" i="11"/>
  <c r="P2776" i="11"/>
  <c r="O2776" i="11"/>
  <c r="R2775" i="11"/>
  <c r="Q2775" i="11"/>
  <c r="P2775" i="11"/>
  <c r="O2775" i="11"/>
  <c r="R2774" i="11"/>
  <c r="Q2774" i="11"/>
  <c r="P2774" i="11"/>
  <c r="O2774" i="11"/>
  <c r="R2773" i="11"/>
  <c r="Q2773" i="11"/>
  <c r="P2773" i="11"/>
  <c r="O2773" i="11"/>
  <c r="R2772" i="11"/>
  <c r="Q2772" i="11"/>
  <c r="P2772" i="11"/>
  <c r="O2772" i="11"/>
  <c r="R2771" i="11"/>
  <c r="Q2771" i="11"/>
  <c r="P2771" i="11"/>
  <c r="O2771" i="11"/>
  <c r="R2770" i="11"/>
  <c r="Q2770" i="11"/>
  <c r="P2770" i="11"/>
  <c r="O2770" i="11"/>
  <c r="R2769" i="11"/>
  <c r="Q2769" i="11"/>
  <c r="P2769" i="11"/>
  <c r="O2769" i="11"/>
  <c r="R2768" i="11"/>
  <c r="Q2768" i="11"/>
  <c r="P2768" i="11"/>
  <c r="O2768" i="11"/>
  <c r="R2767" i="11"/>
  <c r="Q2767" i="11"/>
  <c r="P2767" i="11"/>
  <c r="O2767" i="11"/>
  <c r="R2766" i="11"/>
  <c r="Q2766" i="11"/>
  <c r="P2766" i="11"/>
  <c r="O2766" i="11"/>
  <c r="R2765" i="11"/>
  <c r="Q2765" i="11"/>
  <c r="P2765" i="11"/>
  <c r="O2765" i="11"/>
  <c r="R2764" i="11"/>
  <c r="Q2764" i="11"/>
  <c r="P2764" i="11"/>
  <c r="O2764" i="11"/>
  <c r="R2763" i="11"/>
  <c r="Q2763" i="11"/>
  <c r="P2763" i="11"/>
  <c r="O2763" i="11"/>
  <c r="R2762" i="11"/>
  <c r="Q2762" i="11"/>
  <c r="P2762" i="11"/>
  <c r="O2762" i="11"/>
  <c r="R2761" i="11"/>
  <c r="Q2761" i="11"/>
  <c r="P2761" i="11"/>
  <c r="O2761" i="11"/>
  <c r="R2760" i="11"/>
  <c r="Q2760" i="11"/>
  <c r="P2760" i="11"/>
  <c r="O2760" i="11"/>
  <c r="R2759" i="11"/>
  <c r="Q2759" i="11"/>
  <c r="P2759" i="11"/>
  <c r="O2759" i="11"/>
  <c r="R2758" i="11"/>
  <c r="Q2758" i="11"/>
  <c r="P2758" i="11"/>
  <c r="O2758" i="11"/>
  <c r="R2757" i="11"/>
  <c r="Q2757" i="11"/>
  <c r="P2757" i="11"/>
  <c r="O2757" i="11"/>
  <c r="R2756" i="11"/>
  <c r="Q2756" i="11"/>
  <c r="P2756" i="11"/>
  <c r="O2756" i="11"/>
  <c r="R2755" i="11"/>
  <c r="Q2755" i="11"/>
  <c r="P2755" i="11"/>
  <c r="O2755" i="11"/>
  <c r="R2754" i="11"/>
  <c r="Q2754" i="11"/>
  <c r="P2754" i="11"/>
  <c r="O2754" i="11"/>
  <c r="R2753" i="11"/>
  <c r="Q2753" i="11"/>
  <c r="P2753" i="11"/>
  <c r="O2753" i="11"/>
  <c r="R2752" i="11"/>
  <c r="Q2752" i="11"/>
  <c r="P2752" i="11"/>
  <c r="O2752" i="11"/>
  <c r="R2751" i="11"/>
  <c r="Q2751" i="11"/>
  <c r="P2751" i="11"/>
  <c r="O2751" i="11"/>
  <c r="R2750" i="11"/>
  <c r="Q2750" i="11"/>
  <c r="P2750" i="11"/>
  <c r="O2750" i="11"/>
  <c r="R2749" i="11"/>
  <c r="Q2749" i="11"/>
  <c r="P2749" i="11"/>
  <c r="O2749" i="11"/>
  <c r="R2748" i="11"/>
  <c r="Q2748" i="11"/>
  <c r="P2748" i="11"/>
  <c r="O2748" i="11"/>
  <c r="R2747" i="11"/>
  <c r="Q2747" i="11"/>
  <c r="P2747" i="11"/>
  <c r="O2747" i="11"/>
  <c r="R2746" i="11"/>
  <c r="Q2746" i="11"/>
  <c r="P2746" i="11"/>
  <c r="O2746" i="11"/>
  <c r="R2745" i="11"/>
  <c r="Q2745" i="11"/>
  <c r="P2745" i="11"/>
  <c r="O2745" i="11"/>
  <c r="R2744" i="11"/>
  <c r="Q2744" i="11"/>
  <c r="P2744" i="11"/>
  <c r="O2744" i="11"/>
  <c r="R2743" i="11"/>
  <c r="Q2743" i="11"/>
  <c r="P2743" i="11"/>
  <c r="O2743" i="11"/>
  <c r="R2742" i="11"/>
  <c r="Q2742" i="11"/>
  <c r="P2742" i="11"/>
  <c r="O2742" i="11"/>
  <c r="R2741" i="11"/>
  <c r="Q2741" i="11"/>
  <c r="P2741" i="11"/>
  <c r="O2741" i="11"/>
  <c r="R2740" i="11"/>
  <c r="Q2740" i="11"/>
  <c r="P2740" i="11"/>
  <c r="O2740" i="11"/>
  <c r="R2739" i="11"/>
  <c r="Q2739" i="11"/>
  <c r="P2739" i="11"/>
  <c r="O2739" i="11"/>
  <c r="R2738" i="11"/>
  <c r="Q2738" i="11"/>
  <c r="P2738" i="11"/>
  <c r="O2738" i="11"/>
  <c r="R2737" i="11"/>
  <c r="Q2737" i="11"/>
  <c r="P2737" i="11"/>
  <c r="O2737" i="11"/>
  <c r="R2736" i="11"/>
  <c r="Q2736" i="11"/>
  <c r="P2736" i="11"/>
  <c r="O2736" i="11"/>
  <c r="R2735" i="11"/>
  <c r="Q2735" i="11"/>
  <c r="P2735" i="11"/>
  <c r="O2735" i="11"/>
  <c r="R2734" i="11"/>
  <c r="Q2734" i="11"/>
  <c r="P2734" i="11"/>
  <c r="O2734" i="11"/>
  <c r="R2733" i="11"/>
  <c r="Q2733" i="11"/>
  <c r="P2733" i="11"/>
  <c r="O2733" i="11"/>
  <c r="R2732" i="11"/>
  <c r="Q2732" i="11"/>
  <c r="P2732" i="11"/>
  <c r="O2732" i="11"/>
  <c r="R2731" i="11"/>
  <c r="Q2731" i="11"/>
  <c r="P2731" i="11"/>
  <c r="O2731" i="11"/>
  <c r="R2730" i="11"/>
  <c r="Q2730" i="11"/>
  <c r="P2730" i="11"/>
  <c r="O2730" i="11"/>
  <c r="R2729" i="11"/>
  <c r="Q2729" i="11"/>
  <c r="P2729" i="11"/>
  <c r="O2729" i="11"/>
  <c r="R2728" i="11"/>
  <c r="Q2728" i="11"/>
  <c r="P2728" i="11"/>
  <c r="O2728" i="11"/>
  <c r="R2727" i="11"/>
  <c r="Q2727" i="11"/>
  <c r="P2727" i="11"/>
  <c r="O2727" i="11"/>
  <c r="R2726" i="11"/>
  <c r="Q2726" i="11"/>
  <c r="P2726" i="11"/>
  <c r="O2726" i="11"/>
  <c r="R2725" i="11"/>
  <c r="Q2725" i="11"/>
  <c r="P2725" i="11"/>
  <c r="O2725" i="11"/>
  <c r="R2724" i="11"/>
  <c r="Q2724" i="11"/>
  <c r="P2724" i="11"/>
  <c r="O2724" i="11"/>
  <c r="R2723" i="11"/>
  <c r="Q2723" i="11"/>
  <c r="P2723" i="11"/>
  <c r="O2723" i="11"/>
  <c r="R2722" i="11"/>
  <c r="Q2722" i="11"/>
  <c r="P2722" i="11"/>
  <c r="O2722" i="11"/>
  <c r="R2721" i="11"/>
  <c r="Q2721" i="11"/>
  <c r="P2721" i="11"/>
  <c r="O2721" i="11"/>
  <c r="R2720" i="11"/>
  <c r="Q2720" i="11"/>
  <c r="P2720" i="11"/>
  <c r="O2720" i="11"/>
  <c r="R2719" i="11"/>
  <c r="Q2719" i="11"/>
  <c r="P2719" i="11"/>
  <c r="O2719" i="11"/>
  <c r="R2718" i="11"/>
  <c r="Q2718" i="11"/>
  <c r="P2718" i="11"/>
  <c r="O2718" i="11"/>
  <c r="R2717" i="11"/>
  <c r="Q2717" i="11"/>
  <c r="P2717" i="11"/>
  <c r="O2717" i="11"/>
  <c r="R2716" i="11"/>
  <c r="Q2716" i="11"/>
  <c r="P2716" i="11"/>
  <c r="O2716" i="11"/>
  <c r="R2715" i="11"/>
  <c r="Q2715" i="11"/>
  <c r="P2715" i="11"/>
  <c r="O2715" i="11"/>
  <c r="R2714" i="11"/>
  <c r="Q2714" i="11"/>
  <c r="P2714" i="11"/>
  <c r="O2714" i="11"/>
  <c r="R2713" i="11"/>
  <c r="Q2713" i="11"/>
  <c r="P2713" i="11"/>
  <c r="O2713" i="11"/>
  <c r="R2712" i="11"/>
  <c r="Q2712" i="11"/>
  <c r="P2712" i="11"/>
  <c r="O2712" i="11"/>
  <c r="R2711" i="11"/>
  <c r="Q2711" i="11"/>
  <c r="P2711" i="11"/>
  <c r="O2711" i="11"/>
  <c r="R2710" i="11"/>
  <c r="Q2710" i="11"/>
  <c r="P2710" i="11"/>
  <c r="O2710" i="11"/>
  <c r="R2709" i="11"/>
  <c r="Q2709" i="11"/>
  <c r="P2709" i="11"/>
  <c r="O2709" i="11"/>
  <c r="R2708" i="11"/>
  <c r="Q2708" i="11"/>
  <c r="P2708" i="11"/>
  <c r="O2708" i="11"/>
  <c r="R2707" i="11"/>
  <c r="Q2707" i="11"/>
  <c r="P2707" i="11"/>
  <c r="O2707" i="11"/>
  <c r="R2706" i="11"/>
  <c r="Q2706" i="11"/>
  <c r="P2706" i="11"/>
  <c r="O2706" i="11"/>
  <c r="R2705" i="11"/>
  <c r="Q2705" i="11"/>
  <c r="P2705" i="11"/>
  <c r="O2705" i="11"/>
  <c r="R2704" i="11"/>
  <c r="Q2704" i="11"/>
  <c r="P2704" i="11"/>
  <c r="O2704" i="11"/>
  <c r="R2703" i="11"/>
  <c r="Q2703" i="11"/>
  <c r="P2703" i="11"/>
  <c r="O2703" i="11"/>
  <c r="R2702" i="11"/>
  <c r="Q2702" i="11"/>
  <c r="P2702" i="11"/>
  <c r="O2702" i="11"/>
  <c r="R2701" i="11"/>
  <c r="Q2701" i="11"/>
  <c r="P2701" i="11"/>
  <c r="O2701" i="11"/>
  <c r="R2700" i="11"/>
  <c r="Q2700" i="11"/>
  <c r="P2700" i="11"/>
  <c r="O2700" i="11"/>
  <c r="R2699" i="11"/>
  <c r="Q2699" i="11"/>
  <c r="P2699" i="11"/>
  <c r="O2699" i="11"/>
  <c r="R2698" i="11"/>
  <c r="Q2698" i="11"/>
  <c r="P2698" i="11"/>
  <c r="O2698" i="11"/>
  <c r="R2697" i="11"/>
  <c r="Q2697" i="11"/>
  <c r="P2697" i="11"/>
  <c r="O2697" i="11"/>
  <c r="R2696" i="11"/>
  <c r="Q2696" i="11"/>
  <c r="P2696" i="11"/>
  <c r="O2696" i="11"/>
  <c r="R2695" i="11"/>
  <c r="Q2695" i="11"/>
  <c r="P2695" i="11"/>
  <c r="O2695" i="11"/>
  <c r="R2694" i="11"/>
  <c r="Q2694" i="11"/>
  <c r="P2694" i="11"/>
  <c r="O2694" i="11"/>
  <c r="R2693" i="11"/>
  <c r="Q2693" i="11"/>
  <c r="P2693" i="11"/>
  <c r="O2693" i="11"/>
  <c r="R2692" i="11"/>
  <c r="Q2692" i="11"/>
  <c r="P2692" i="11"/>
  <c r="O2692" i="11"/>
  <c r="R2691" i="11"/>
  <c r="Q2691" i="11"/>
  <c r="P2691" i="11"/>
  <c r="O2691" i="11"/>
  <c r="R2690" i="11"/>
  <c r="Q2690" i="11"/>
  <c r="P2690" i="11"/>
  <c r="O2690" i="11"/>
  <c r="R2689" i="11"/>
  <c r="Q2689" i="11"/>
  <c r="P2689" i="11"/>
  <c r="O2689" i="11"/>
  <c r="R2688" i="11"/>
  <c r="Q2688" i="11"/>
  <c r="P2688" i="11"/>
  <c r="O2688" i="11"/>
  <c r="R2687" i="11"/>
  <c r="Q2687" i="11"/>
  <c r="P2687" i="11"/>
  <c r="O2687" i="11"/>
  <c r="R2686" i="11"/>
  <c r="Q2686" i="11"/>
  <c r="P2686" i="11"/>
  <c r="O2686" i="11"/>
  <c r="R2685" i="11"/>
  <c r="Q2685" i="11"/>
  <c r="P2685" i="11"/>
  <c r="O2685" i="11"/>
  <c r="R2684" i="11"/>
  <c r="Q2684" i="11"/>
  <c r="P2684" i="11"/>
  <c r="O2684" i="11"/>
  <c r="R2683" i="11"/>
  <c r="Q2683" i="11"/>
  <c r="P2683" i="11"/>
  <c r="O2683" i="11"/>
  <c r="R2682" i="11"/>
  <c r="Q2682" i="11"/>
  <c r="P2682" i="11"/>
  <c r="O2682" i="11"/>
  <c r="R2681" i="11"/>
  <c r="Q2681" i="11"/>
  <c r="P2681" i="11"/>
  <c r="O2681" i="11"/>
  <c r="R2680" i="11"/>
  <c r="Q2680" i="11"/>
  <c r="P2680" i="11"/>
  <c r="O2680" i="11"/>
  <c r="R2679" i="11"/>
  <c r="Q2679" i="11"/>
  <c r="P2679" i="11"/>
  <c r="O2679" i="11"/>
  <c r="R2678" i="11"/>
  <c r="Q2678" i="11"/>
  <c r="P2678" i="11"/>
  <c r="O2678" i="11"/>
  <c r="R2677" i="11"/>
  <c r="Q2677" i="11"/>
  <c r="P2677" i="11"/>
  <c r="O2677" i="11"/>
  <c r="R2676" i="11"/>
  <c r="Q2676" i="11"/>
  <c r="P2676" i="11"/>
  <c r="O2676" i="11"/>
  <c r="R2675" i="11"/>
  <c r="Q2675" i="11"/>
  <c r="P2675" i="11"/>
  <c r="O2675" i="11"/>
  <c r="R2674" i="11"/>
  <c r="Q2674" i="11"/>
  <c r="P2674" i="11"/>
  <c r="O2674" i="11"/>
  <c r="R2673" i="11"/>
  <c r="Q2673" i="11"/>
  <c r="P2673" i="11"/>
  <c r="O2673" i="11"/>
  <c r="R2672" i="11"/>
  <c r="Q2672" i="11"/>
  <c r="P2672" i="11"/>
  <c r="O2672" i="11"/>
  <c r="R2671" i="11"/>
  <c r="Q2671" i="11"/>
  <c r="P2671" i="11"/>
  <c r="O2671" i="11"/>
  <c r="R2670" i="11"/>
  <c r="Q2670" i="11"/>
  <c r="P2670" i="11"/>
  <c r="O2670" i="11"/>
  <c r="R2669" i="11"/>
  <c r="Q2669" i="11"/>
  <c r="P2669" i="11"/>
  <c r="O2669" i="11"/>
  <c r="R2668" i="11"/>
  <c r="Q2668" i="11"/>
  <c r="P2668" i="11"/>
  <c r="O2668" i="11"/>
  <c r="R2667" i="11"/>
  <c r="Q2667" i="11"/>
  <c r="P2667" i="11"/>
  <c r="O2667" i="11"/>
  <c r="R2666" i="11"/>
  <c r="Q2666" i="11"/>
  <c r="P2666" i="11"/>
  <c r="O2666" i="11"/>
  <c r="R2665" i="11"/>
  <c r="Q2665" i="11"/>
  <c r="P2665" i="11"/>
  <c r="O2665" i="11"/>
  <c r="R2664" i="11"/>
  <c r="Q2664" i="11"/>
  <c r="P2664" i="11"/>
  <c r="O2664" i="11"/>
  <c r="R2663" i="11"/>
  <c r="Q2663" i="11"/>
  <c r="P2663" i="11"/>
  <c r="O2663" i="11"/>
  <c r="R2662" i="11"/>
  <c r="Q2662" i="11"/>
  <c r="P2662" i="11"/>
  <c r="O2662" i="11"/>
  <c r="R2661" i="11"/>
  <c r="Q2661" i="11"/>
  <c r="P2661" i="11"/>
  <c r="O2661" i="11"/>
  <c r="R2660" i="11"/>
  <c r="Q2660" i="11"/>
  <c r="P2660" i="11"/>
  <c r="O2660" i="11"/>
  <c r="R2659" i="11"/>
  <c r="Q2659" i="11"/>
  <c r="P2659" i="11"/>
  <c r="O2659" i="11"/>
  <c r="R2658" i="11"/>
  <c r="Q2658" i="11"/>
  <c r="P2658" i="11"/>
  <c r="O2658" i="11"/>
  <c r="R2657" i="11"/>
  <c r="Q2657" i="11"/>
  <c r="P2657" i="11"/>
  <c r="O2657" i="11"/>
  <c r="R2656" i="11"/>
  <c r="Q2656" i="11"/>
  <c r="P2656" i="11"/>
  <c r="O2656" i="11"/>
  <c r="R2655" i="11"/>
  <c r="Q2655" i="11"/>
  <c r="P2655" i="11"/>
  <c r="O2655" i="11"/>
  <c r="R2654" i="11"/>
  <c r="Q2654" i="11"/>
  <c r="P2654" i="11"/>
  <c r="O2654" i="11"/>
  <c r="R2653" i="11"/>
  <c r="Q2653" i="11"/>
  <c r="P2653" i="11"/>
  <c r="O2653" i="11"/>
  <c r="R2652" i="11"/>
  <c r="Q2652" i="11"/>
  <c r="P2652" i="11"/>
  <c r="O2652" i="11"/>
  <c r="R2651" i="11"/>
  <c r="Q2651" i="11"/>
  <c r="P2651" i="11"/>
  <c r="O2651" i="11"/>
  <c r="R2650" i="11"/>
  <c r="Q2650" i="11"/>
  <c r="P2650" i="11"/>
  <c r="O2650" i="11"/>
  <c r="R2649" i="11"/>
  <c r="Q2649" i="11"/>
  <c r="P2649" i="11"/>
  <c r="O2649" i="11"/>
  <c r="R2648" i="11"/>
  <c r="Q2648" i="11"/>
  <c r="P2648" i="11"/>
  <c r="O2648" i="11"/>
  <c r="R2647" i="11"/>
  <c r="Q2647" i="11"/>
  <c r="P2647" i="11"/>
  <c r="O2647" i="11"/>
  <c r="R2646" i="11"/>
  <c r="Q2646" i="11"/>
  <c r="P2646" i="11"/>
  <c r="O2646" i="11"/>
  <c r="R2645" i="11"/>
  <c r="Q2645" i="11"/>
  <c r="P2645" i="11"/>
  <c r="O2645" i="11"/>
  <c r="R2644" i="11"/>
  <c r="Q2644" i="11"/>
  <c r="P2644" i="11"/>
  <c r="O2644" i="11"/>
  <c r="R2643" i="11"/>
  <c r="Q2643" i="11"/>
  <c r="P2643" i="11"/>
  <c r="O2643" i="11"/>
  <c r="R2642" i="11"/>
  <c r="Q2642" i="11"/>
  <c r="P2642" i="11"/>
  <c r="O2642" i="11"/>
  <c r="R2641" i="11"/>
  <c r="Q2641" i="11"/>
  <c r="P2641" i="11"/>
  <c r="O2641" i="11"/>
  <c r="R2640" i="11"/>
  <c r="Q2640" i="11"/>
  <c r="P2640" i="11"/>
  <c r="O2640" i="11"/>
  <c r="R2639" i="11"/>
  <c r="Q2639" i="11"/>
  <c r="P2639" i="11"/>
  <c r="O2639" i="11"/>
  <c r="R2638" i="11"/>
  <c r="Q2638" i="11"/>
  <c r="P2638" i="11"/>
  <c r="O2638" i="11"/>
  <c r="R2637" i="11"/>
  <c r="Q2637" i="11"/>
  <c r="P2637" i="11"/>
  <c r="O2637" i="11"/>
  <c r="R2636" i="11"/>
  <c r="Q2636" i="11"/>
  <c r="P2636" i="11"/>
  <c r="O2636" i="11"/>
  <c r="R2635" i="11"/>
  <c r="Q2635" i="11"/>
  <c r="P2635" i="11"/>
  <c r="O2635" i="11"/>
  <c r="R2634" i="11"/>
  <c r="Q2634" i="11"/>
  <c r="P2634" i="11"/>
  <c r="O2634" i="11"/>
  <c r="R2633" i="11"/>
  <c r="Q2633" i="11"/>
  <c r="P2633" i="11"/>
  <c r="O2633" i="11"/>
  <c r="R2632" i="11"/>
  <c r="Q2632" i="11"/>
  <c r="P2632" i="11"/>
  <c r="O2632" i="11"/>
  <c r="R2631" i="11"/>
  <c r="Q2631" i="11"/>
  <c r="P2631" i="11"/>
  <c r="O2631" i="11"/>
  <c r="R2630" i="11"/>
  <c r="Q2630" i="11"/>
  <c r="P2630" i="11"/>
  <c r="O2630" i="11"/>
  <c r="R2629" i="11"/>
  <c r="Q2629" i="11"/>
  <c r="P2629" i="11"/>
  <c r="O2629" i="11"/>
  <c r="R2628" i="11"/>
  <c r="Q2628" i="11"/>
  <c r="P2628" i="11"/>
  <c r="O2628" i="11"/>
  <c r="R2627" i="11"/>
  <c r="Q2627" i="11"/>
  <c r="P2627" i="11"/>
  <c r="O2627" i="11"/>
  <c r="R2626" i="11"/>
  <c r="Q2626" i="11"/>
  <c r="P2626" i="11"/>
  <c r="O2626" i="11"/>
  <c r="R2625" i="11"/>
  <c r="Q2625" i="11"/>
  <c r="P2625" i="11"/>
  <c r="O2625" i="11"/>
  <c r="R2624" i="11"/>
  <c r="Q2624" i="11"/>
  <c r="P2624" i="11"/>
  <c r="O2624" i="11"/>
  <c r="R2623" i="11"/>
  <c r="Q2623" i="11"/>
  <c r="P2623" i="11"/>
  <c r="O2623" i="11"/>
  <c r="R2622" i="11"/>
  <c r="Q2622" i="11"/>
  <c r="P2622" i="11"/>
  <c r="O2622" i="11"/>
  <c r="R2621" i="11"/>
  <c r="Q2621" i="11"/>
  <c r="P2621" i="11"/>
  <c r="O2621" i="11"/>
  <c r="R2620" i="11"/>
  <c r="Q2620" i="11"/>
  <c r="P2620" i="11"/>
  <c r="O2620" i="11"/>
  <c r="R2619" i="11"/>
  <c r="Q2619" i="11"/>
  <c r="P2619" i="11"/>
  <c r="O2619" i="11"/>
  <c r="R2618" i="11"/>
  <c r="Q2618" i="11"/>
  <c r="P2618" i="11"/>
  <c r="O2618" i="11"/>
  <c r="R2617" i="11"/>
  <c r="Q2617" i="11"/>
  <c r="P2617" i="11"/>
  <c r="O2617" i="11"/>
  <c r="R2616" i="11"/>
  <c r="Q2616" i="11"/>
  <c r="P2616" i="11"/>
  <c r="O2616" i="11"/>
  <c r="R2615" i="11"/>
  <c r="Q2615" i="11"/>
  <c r="P2615" i="11"/>
  <c r="O2615" i="11"/>
  <c r="R2614" i="11"/>
  <c r="Q2614" i="11"/>
  <c r="P2614" i="11"/>
  <c r="O2614" i="11"/>
  <c r="R2613" i="11"/>
  <c r="Q2613" i="11"/>
  <c r="P2613" i="11"/>
  <c r="O2613" i="11"/>
  <c r="R2612" i="11"/>
  <c r="Q2612" i="11"/>
  <c r="P2612" i="11"/>
  <c r="O2612" i="11"/>
  <c r="R2611" i="11"/>
  <c r="Q2611" i="11"/>
  <c r="P2611" i="11"/>
  <c r="O2611" i="11"/>
  <c r="R2610" i="11"/>
  <c r="Q2610" i="11"/>
  <c r="P2610" i="11"/>
  <c r="O2610" i="11"/>
  <c r="R2609" i="11"/>
  <c r="Q2609" i="11"/>
  <c r="P2609" i="11"/>
  <c r="O2609" i="11"/>
  <c r="R2608" i="11"/>
  <c r="Q2608" i="11"/>
  <c r="P2608" i="11"/>
  <c r="O2608" i="11"/>
  <c r="R2607" i="11"/>
  <c r="Q2607" i="11"/>
  <c r="P2607" i="11"/>
  <c r="O2607" i="11"/>
  <c r="R2606" i="11"/>
  <c r="Q2606" i="11"/>
  <c r="P2606" i="11"/>
  <c r="O2606" i="11"/>
  <c r="R2605" i="11"/>
  <c r="Q2605" i="11"/>
  <c r="P2605" i="11"/>
  <c r="O2605" i="11"/>
  <c r="R2604" i="11"/>
  <c r="Q2604" i="11"/>
  <c r="P2604" i="11"/>
  <c r="O2604" i="11"/>
  <c r="R2603" i="11"/>
  <c r="Q2603" i="11"/>
  <c r="P2603" i="11"/>
  <c r="O2603" i="11"/>
  <c r="R2602" i="11"/>
  <c r="Q2602" i="11"/>
  <c r="P2602" i="11"/>
  <c r="O2602" i="11"/>
  <c r="R2601" i="11"/>
  <c r="Q2601" i="11"/>
  <c r="P2601" i="11"/>
  <c r="O2601" i="11"/>
  <c r="R2600" i="11"/>
  <c r="Q2600" i="11"/>
  <c r="P2600" i="11"/>
  <c r="O2600" i="11"/>
  <c r="R2599" i="11"/>
  <c r="Q2599" i="11"/>
  <c r="P2599" i="11"/>
  <c r="O2599" i="11"/>
  <c r="R2598" i="11"/>
  <c r="Q2598" i="11"/>
  <c r="P2598" i="11"/>
  <c r="O2598" i="11"/>
  <c r="R2597" i="11"/>
  <c r="Q2597" i="11"/>
  <c r="P2597" i="11"/>
  <c r="O2597" i="11"/>
  <c r="R2596" i="11"/>
  <c r="Q2596" i="11"/>
  <c r="P2596" i="11"/>
  <c r="O2596" i="11"/>
  <c r="R2595" i="11"/>
  <c r="Q2595" i="11"/>
  <c r="P2595" i="11"/>
  <c r="O2595" i="11"/>
  <c r="R2594" i="11"/>
  <c r="Q2594" i="11"/>
  <c r="P2594" i="11"/>
  <c r="O2594" i="11"/>
  <c r="R2593" i="11"/>
  <c r="Q2593" i="11"/>
  <c r="P2593" i="11"/>
  <c r="O2593" i="11"/>
  <c r="R2592" i="11"/>
  <c r="Q2592" i="11"/>
  <c r="P2592" i="11"/>
  <c r="O2592" i="11"/>
  <c r="R2591" i="11"/>
  <c r="Q2591" i="11"/>
  <c r="P2591" i="11"/>
  <c r="O2591" i="11"/>
  <c r="R2590" i="11"/>
  <c r="Q2590" i="11"/>
  <c r="P2590" i="11"/>
  <c r="O2590" i="11"/>
  <c r="R2589" i="11"/>
  <c r="Q2589" i="11"/>
  <c r="P2589" i="11"/>
  <c r="O2589" i="11"/>
  <c r="R2588" i="11"/>
  <c r="Q2588" i="11"/>
  <c r="P2588" i="11"/>
  <c r="O2588" i="11"/>
  <c r="R2587" i="11"/>
  <c r="Q2587" i="11"/>
  <c r="P2587" i="11"/>
  <c r="O2587" i="11"/>
  <c r="R2586" i="11"/>
  <c r="Q2586" i="11"/>
  <c r="P2586" i="11"/>
  <c r="O2586" i="11"/>
  <c r="R2585" i="11"/>
  <c r="Q2585" i="11"/>
  <c r="P2585" i="11"/>
  <c r="O2585" i="11"/>
  <c r="R2584" i="11"/>
  <c r="Q2584" i="11"/>
  <c r="P2584" i="11"/>
  <c r="O2584" i="11"/>
  <c r="R2583" i="11"/>
  <c r="Q2583" i="11"/>
  <c r="P2583" i="11"/>
  <c r="O2583" i="11"/>
  <c r="R2582" i="11"/>
  <c r="Q2582" i="11"/>
  <c r="P2582" i="11"/>
  <c r="O2582" i="11"/>
  <c r="R2581" i="11"/>
  <c r="Q2581" i="11"/>
  <c r="P2581" i="11"/>
  <c r="O2581" i="11"/>
  <c r="R2580" i="11"/>
  <c r="Q2580" i="11"/>
  <c r="P2580" i="11"/>
  <c r="O2580" i="11"/>
  <c r="R2579" i="11"/>
  <c r="Q2579" i="11"/>
  <c r="P2579" i="11"/>
  <c r="O2579" i="11"/>
  <c r="R2578" i="11"/>
  <c r="Q2578" i="11"/>
  <c r="P2578" i="11"/>
  <c r="O2578" i="11"/>
  <c r="R2577" i="11"/>
  <c r="Q2577" i="11"/>
  <c r="P2577" i="11"/>
  <c r="O2577" i="11"/>
  <c r="R2576" i="11"/>
  <c r="Q2576" i="11"/>
  <c r="P2576" i="11"/>
  <c r="O2576" i="11"/>
  <c r="R2575" i="11"/>
  <c r="Q2575" i="11"/>
  <c r="P2575" i="11"/>
  <c r="O2575" i="11"/>
  <c r="R2574" i="11"/>
  <c r="Q2574" i="11"/>
  <c r="P2574" i="11"/>
  <c r="O2574" i="11"/>
  <c r="R2573" i="11"/>
  <c r="Q2573" i="11"/>
  <c r="P2573" i="11"/>
  <c r="O2573" i="11"/>
  <c r="R2572" i="11"/>
  <c r="Q2572" i="11"/>
  <c r="P2572" i="11"/>
  <c r="O2572" i="11"/>
  <c r="R2571" i="11"/>
  <c r="Q2571" i="11"/>
  <c r="P2571" i="11"/>
  <c r="O2571" i="11"/>
  <c r="R2570" i="11"/>
  <c r="Q2570" i="11"/>
  <c r="P2570" i="11"/>
  <c r="O2570" i="11"/>
  <c r="R2569" i="11"/>
  <c r="Q2569" i="11"/>
  <c r="P2569" i="11"/>
  <c r="O2569" i="11"/>
  <c r="R2568" i="11"/>
  <c r="Q2568" i="11"/>
  <c r="P2568" i="11"/>
  <c r="O2568" i="11"/>
  <c r="R2567" i="11"/>
  <c r="Q2567" i="11"/>
  <c r="P2567" i="11"/>
  <c r="O2567" i="11"/>
  <c r="R2566" i="11"/>
  <c r="Q2566" i="11"/>
  <c r="P2566" i="11"/>
  <c r="O2566" i="11"/>
  <c r="R2565" i="11"/>
  <c r="Q2565" i="11"/>
  <c r="P2565" i="11"/>
  <c r="O2565" i="11"/>
  <c r="R2564" i="11"/>
  <c r="Q2564" i="11"/>
  <c r="P2564" i="11"/>
  <c r="O2564" i="11"/>
  <c r="R2563" i="11"/>
  <c r="Q2563" i="11"/>
  <c r="P2563" i="11"/>
  <c r="O2563" i="11"/>
  <c r="R2562" i="11"/>
  <c r="Q2562" i="11"/>
  <c r="P2562" i="11"/>
  <c r="O2562" i="11"/>
  <c r="R2561" i="11"/>
  <c r="Q2561" i="11"/>
  <c r="P2561" i="11"/>
  <c r="O2561" i="11"/>
  <c r="R2560" i="11"/>
  <c r="Q2560" i="11"/>
  <c r="P2560" i="11"/>
  <c r="O2560" i="11"/>
  <c r="R2559" i="11"/>
  <c r="Q2559" i="11"/>
  <c r="P2559" i="11"/>
  <c r="O2559" i="11"/>
  <c r="R2558" i="11"/>
  <c r="Q2558" i="11"/>
  <c r="P2558" i="11"/>
  <c r="O2558" i="11"/>
  <c r="R2557" i="11"/>
  <c r="Q2557" i="11"/>
  <c r="P2557" i="11"/>
  <c r="O2557" i="11"/>
  <c r="R2556" i="11"/>
  <c r="Q2556" i="11"/>
  <c r="P2556" i="11"/>
  <c r="O2556" i="11"/>
  <c r="R2555" i="11"/>
  <c r="Q2555" i="11"/>
  <c r="P2555" i="11"/>
  <c r="O2555" i="11"/>
  <c r="R2554" i="11"/>
  <c r="Q2554" i="11"/>
  <c r="P2554" i="11"/>
  <c r="O2554" i="11"/>
  <c r="R2553" i="11"/>
  <c r="Q2553" i="11"/>
  <c r="P2553" i="11"/>
  <c r="O2553" i="11"/>
  <c r="R2552" i="11"/>
  <c r="Q2552" i="11"/>
  <c r="P2552" i="11"/>
  <c r="O2552" i="11"/>
  <c r="R2551" i="11"/>
  <c r="Q2551" i="11"/>
  <c r="P2551" i="11"/>
  <c r="O2551" i="11"/>
  <c r="R2550" i="11"/>
  <c r="Q2550" i="11"/>
  <c r="P2550" i="11"/>
  <c r="O2550" i="11"/>
  <c r="R2549" i="11"/>
  <c r="Q2549" i="11"/>
  <c r="P2549" i="11"/>
  <c r="O2549" i="11"/>
  <c r="R2548" i="11"/>
  <c r="Q2548" i="11"/>
  <c r="P2548" i="11"/>
  <c r="O2548" i="11"/>
  <c r="R2547" i="11"/>
  <c r="Q2547" i="11"/>
  <c r="P2547" i="11"/>
  <c r="O2547" i="11"/>
  <c r="R2546" i="11"/>
  <c r="Q2546" i="11"/>
  <c r="P2546" i="11"/>
  <c r="O2546" i="11"/>
  <c r="R2545" i="11"/>
  <c r="Q2545" i="11"/>
  <c r="P2545" i="11"/>
  <c r="O2545" i="11"/>
  <c r="R2544" i="11"/>
  <c r="Q2544" i="11"/>
  <c r="P2544" i="11"/>
  <c r="O2544" i="11"/>
  <c r="R2543" i="11"/>
  <c r="Q2543" i="11"/>
  <c r="P2543" i="11"/>
  <c r="O2543" i="11"/>
  <c r="R2542" i="11"/>
  <c r="Q2542" i="11"/>
  <c r="P2542" i="11"/>
  <c r="O2542" i="11"/>
  <c r="R2541" i="11"/>
  <c r="Q2541" i="11"/>
  <c r="P2541" i="11"/>
  <c r="O2541" i="11"/>
  <c r="R2540" i="11"/>
  <c r="Q2540" i="11"/>
  <c r="P2540" i="11"/>
  <c r="O2540" i="11"/>
  <c r="R2539" i="11"/>
  <c r="Q2539" i="11"/>
  <c r="P2539" i="11"/>
  <c r="O2539" i="11"/>
  <c r="R2538" i="11"/>
  <c r="Q2538" i="11"/>
  <c r="P2538" i="11"/>
  <c r="O2538" i="11"/>
  <c r="R2537" i="11"/>
  <c r="Q2537" i="11"/>
  <c r="P2537" i="11"/>
  <c r="O2537" i="11"/>
  <c r="R2536" i="11"/>
  <c r="Q2536" i="11"/>
  <c r="P2536" i="11"/>
  <c r="O2536" i="11"/>
  <c r="R2535" i="11"/>
  <c r="Q2535" i="11"/>
  <c r="P2535" i="11"/>
  <c r="O2535" i="11"/>
  <c r="R2534" i="11"/>
  <c r="Q2534" i="11"/>
  <c r="P2534" i="11"/>
  <c r="O2534" i="11"/>
  <c r="R2533" i="11"/>
  <c r="Q2533" i="11"/>
  <c r="P2533" i="11"/>
  <c r="O2533" i="11"/>
  <c r="R2532" i="11"/>
  <c r="Q2532" i="11"/>
  <c r="P2532" i="11"/>
  <c r="O2532" i="11"/>
  <c r="R2531" i="11"/>
  <c r="Q2531" i="11"/>
  <c r="P2531" i="11"/>
  <c r="O2531" i="11"/>
  <c r="R2530" i="11"/>
  <c r="Q2530" i="11"/>
  <c r="P2530" i="11"/>
  <c r="O2530" i="11"/>
  <c r="R2529" i="11"/>
  <c r="Q2529" i="11"/>
  <c r="P2529" i="11"/>
  <c r="O2529" i="11"/>
  <c r="R2528" i="11"/>
  <c r="Q2528" i="11"/>
  <c r="P2528" i="11"/>
  <c r="O2528" i="11"/>
  <c r="R2527" i="11"/>
  <c r="Q2527" i="11"/>
  <c r="P2527" i="11"/>
  <c r="O2527" i="11"/>
  <c r="R2526" i="11"/>
  <c r="Q2526" i="11"/>
  <c r="P2526" i="11"/>
  <c r="O2526" i="11"/>
  <c r="R2525" i="11"/>
  <c r="Q2525" i="11"/>
  <c r="P2525" i="11"/>
  <c r="O2525" i="11"/>
  <c r="R2524" i="11"/>
  <c r="Q2524" i="11"/>
  <c r="P2524" i="11"/>
  <c r="O2524" i="11"/>
  <c r="R2523" i="11"/>
  <c r="Q2523" i="11"/>
  <c r="P2523" i="11"/>
  <c r="O2523" i="11"/>
  <c r="R2522" i="11"/>
  <c r="Q2522" i="11"/>
  <c r="P2522" i="11"/>
  <c r="O2522" i="11"/>
  <c r="R2521" i="11"/>
  <c r="Q2521" i="11"/>
  <c r="P2521" i="11"/>
  <c r="O2521" i="11"/>
  <c r="R2520" i="11"/>
  <c r="Q2520" i="11"/>
  <c r="P2520" i="11"/>
  <c r="O2520" i="11"/>
  <c r="R2519" i="11"/>
  <c r="Q2519" i="11"/>
  <c r="P2519" i="11"/>
  <c r="O2519" i="11"/>
  <c r="R2518" i="11"/>
  <c r="Q2518" i="11"/>
  <c r="P2518" i="11"/>
  <c r="O2518" i="11"/>
  <c r="R2517" i="11"/>
  <c r="Q2517" i="11"/>
  <c r="P2517" i="11"/>
  <c r="O2517" i="11"/>
  <c r="R2516" i="11"/>
  <c r="Q2516" i="11"/>
  <c r="P2516" i="11"/>
  <c r="O2516" i="11"/>
  <c r="R2515" i="11"/>
  <c r="Q2515" i="11"/>
  <c r="P2515" i="11"/>
  <c r="O2515" i="11"/>
  <c r="R2514" i="11"/>
  <c r="Q2514" i="11"/>
  <c r="P2514" i="11"/>
  <c r="O2514" i="11"/>
  <c r="R2513" i="11"/>
  <c r="Q2513" i="11"/>
  <c r="P2513" i="11"/>
  <c r="O2513" i="11"/>
  <c r="R2512" i="11"/>
  <c r="Q2512" i="11"/>
  <c r="P2512" i="11"/>
  <c r="O2512" i="11"/>
  <c r="R2511" i="11"/>
  <c r="Q2511" i="11"/>
  <c r="P2511" i="11"/>
  <c r="O2511" i="11"/>
  <c r="R2510" i="11"/>
  <c r="Q2510" i="11"/>
  <c r="P2510" i="11"/>
  <c r="O2510" i="11"/>
  <c r="R2509" i="11"/>
  <c r="Q2509" i="11"/>
  <c r="P2509" i="11"/>
  <c r="O2509" i="11"/>
  <c r="R2508" i="11"/>
  <c r="Q2508" i="11"/>
  <c r="P2508" i="11"/>
  <c r="O2508" i="11"/>
  <c r="R2507" i="11"/>
  <c r="Q2507" i="11"/>
  <c r="P2507" i="11"/>
  <c r="O2507" i="11"/>
  <c r="R2506" i="11"/>
  <c r="Q2506" i="11"/>
  <c r="P2506" i="11"/>
  <c r="O2506" i="11"/>
  <c r="R2505" i="11"/>
  <c r="Q2505" i="11"/>
  <c r="P2505" i="11"/>
  <c r="O2505" i="11"/>
  <c r="R2504" i="11"/>
  <c r="Q2504" i="11"/>
  <c r="P2504" i="11"/>
  <c r="O2504" i="11"/>
  <c r="R2503" i="11"/>
  <c r="Q2503" i="11"/>
  <c r="P2503" i="11"/>
  <c r="O2503" i="11"/>
  <c r="R2502" i="11"/>
  <c r="Q2502" i="11"/>
  <c r="P2502" i="11"/>
  <c r="O2502" i="11"/>
  <c r="R2501" i="11"/>
  <c r="Q2501" i="11"/>
  <c r="P2501" i="11"/>
  <c r="O2501" i="11"/>
  <c r="R2500" i="11"/>
  <c r="Q2500" i="11"/>
  <c r="P2500" i="11"/>
  <c r="O2500" i="11"/>
  <c r="R2499" i="11"/>
  <c r="Q2499" i="11"/>
  <c r="P2499" i="11"/>
  <c r="O2499" i="11"/>
  <c r="R2498" i="11"/>
  <c r="Q2498" i="11"/>
  <c r="P2498" i="11"/>
  <c r="O2498" i="11"/>
  <c r="R2497" i="11"/>
  <c r="Q2497" i="11"/>
  <c r="P2497" i="11"/>
  <c r="O2497" i="11"/>
  <c r="R2496" i="11"/>
  <c r="Q2496" i="11"/>
  <c r="P2496" i="11"/>
  <c r="O2496" i="11"/>
  <c r="R2495" i="11"/>
  <c r="Q2495" i="11"/>
  <c r="P2495" i="11"/>
  <c r="O2495" i="11"/>
  <c r="R2494" i="11"/>
  <c r="Q2494" i="11"/>
  <c r="P2494" i="11"/>
  <c r="O2494" i="11"/>
  <c r="R2493" i="11"/>
  <c r="Q2493" i="11"/>
  <c r="P2493" i="11"/>
  <c r="O2493" i="11"/>
  <c r="R2492" i="11"/>
  <c r="Q2492" i="11"/>
  <c r="P2492" i="11"/>
  <c r="O2492" i="11"/>
  <c r="R2491" i="11"/>
  <c r="Q2491" i="11"/>
  <c r="P2491" i="11"/>
  <c r="O2491" i="11"/>
  <c r="R2490" i="11"/>
  <c r="Q2490" i="11"/>
  <c r="P2490" i="11"/>
  <c r="O2490" i="11"/>
  <c r="R2489" i="11"/>
  <c r="Q2489" i="11"/>
  <c r="P2489" i="11"/>
  <c r="O2489" i="11"/>
  <c r="R2488" i="11"/>
  <c r="Q2488" i="11"/>
  <c r="P2488" i="11"/>
  <c r="O2488" i="11"/>
  <c r="R2487" i="11"/>
  <c r="Q2487" i="11"/>
  <c r="P2487" i="11"/>
  <c r="O2487" i="11"/>
  <c r="R2486" i="11"/>
  <c r="Q2486" i="11"/>
  <c r="P2486" i="11"/>
  <c r="O2486" i="11"/>
  <c r="R2485" i="11"/>
  <c r="Q2485" i="11"/>
  <c r="P2485" i="11"/>
  <c r="O2485" i="11"/>
  <c r="R2484" i="11"/>
  <c r="Q2484" i="11"/>
  <c r="P2484" i="11"/>
  <c r="O2484" i="11"/>
  <c r="R2483" i="11"/>
  <c r="Q2483" i="11"/>
  <c r="P2483" i="11"/>
  <c r="O2483" i="11"/>
  <c r="R2482" i="11"/>
  <c r="Q2482" i="11"/>
  <c r="P2482" i="11"/>
  <c r="O2482" i="11"/>
  <c r="R2481" i="11"/>
  <c r="Q2481" i="11"/>
  <c r="P2481" i="11"/>
  <c r="O2481" i="11"/>
  <c r="R2480" i="11"/>
  <c r="Q2480" i="11"/>
  <c r="P2480" i="11"/>
  <c r="O2480" i="11"/>
  <c r="R2479" i="11"/>
  <c r="Q2479" i="11"/>
  <c r="P2479" i="11"/>
  <c r="O2479" i="11"/>
  <c r="R2478" i="11"/>
  <c r="Q2478" i="11"/>
  <c r="P2478" i="11"/>
  <c r="O2478" i="11"/>
  <c r="R2477" i="11"/>
  <c r="Q2477" i="11"/>
  <c r="P2477" i="11"/>
  <c r="O2477" i="11"/>
  <c r="R2476" i="11"/>
  <c r="Q2476" i="11"/>
  <c r="P2476" i="11"/>
  <c r="O2476" i="11"/>
  <c r="R2475" i="11"/>
  <c r="Q2475" i="11"/>
  <c r="P2475" i="11"/>
  <c r="O2475" i="11"/>
  <c r="R2474" i="11"/>
  <c r="Q2474" i="11"/>
  <c r="P2474" i="11"/>
  <c r="O2474" i="11"/>
  <c r="R2473" i="11"/>
  <c r="Q2473" i="11"/>
  <c r="P2473" i="11"/>
  <c r="O2473" i="11"/>
  <c r="R2472" i="11"/>
  <c r="Q2472" i="11"/>
  <c r="P2472" i="11"/>
  <c r="O2472" i="11"/>
  <c r="R2471" i="11"/>
  <c r="Q2471" i="11"/>
  <c r="P2471" i="11"/>
  <c r="O2471" i="11"/>
  <c r="R2470" i="11"/>
  <c r="Q2470" i="11"/>
  <c r="P2470" i="11"/>
  <c r="O2470" i="11"/>
  <c r="R2469" i="11"/>
  <c r="Q2469" i="11"/>
  <c r="P2469" i="11"/>
  <c r="O2469" i="11"/>
  <c r="R2468" i="11"/>
  <c r="Q2468" i="11"/>
  <c r="P2468" i="11"/>
  <c r="O2468" i="11"/>
  <c r="R2467" i="11"/>
  <c r="Q2467" i="11"/>
  <c r="P2467" i="11"/>
  <c r="O2467" i="11"/>
  <c r="R2466" i="11"/>
  <c r="Q2466" i="11"/>
  <c r="P2466" i="11"/>
  <c r="O2466" i="11"/>
  <c r="R2465" i="11"/>
  <c r="Q2465" i="11"/>
  <c r="P2465" i="11"/>
  <c r="O2465" i="11"/>
  <c r="R2464" i="11"/>
  <c r="Q2464" i="11"/>
  <c r="P2464" i="11"/>
  <c r="O2464" i="11"/>
  <c r="R2463" i="11"/>
  <c r="Q2463" i="11"/>
  <c r="P2463" i="11"/>
  <c r="O2463" i="11"/>
  <c r="R2462" i="11"/>
  <c r="Q2462" i="11"/>
  <c r="P2462" i="11"/>
  <c r="O2462" i="11"/>
  <c r="R2461" i="11"/>
  <c r="Q2461" i="11"/>
  <c r="P2461" i="11"/>
  <c r="O2461" i="11"/>
  <c r="R2460" i="11"/>
  <c r="Q2460" i="11"/>
  <c r="P2460" i="11"/>
  <c r="O2460" i="11"/>
  <c r="R2459" i="11"/>
  <c r="Q2459" i="11"/>
  <c r="P2459" i="11"/>
  <c r="O2459" i="11"/>
  <c r="R2458" i="11"/>
  <c r="Q2458" i="11"/>
  <c r="P2458" i="11"/>
  <c r="O2458" i="11"/>
  <c r="R2457" i="11"/>
  <c r="Q2457" i="11"/>
  <c r="P2457" i="11"/>
  <c r="O2457" i="11"/>
  <c r="R2456" i="11"/>
  <c r="Q2456" i="11"/>
  <c r="P2456" i="11"/>
  <c r="O2456" i="11"/>
  <c r="R2455" i="11"/>
  <c r="Q2455" i="11"/>
  <c r="P2455" i="11"/>
  <c r="O2455" i="11"/>
  <c r="R2454" i="11"/>
  <c r="Q2454" i="11"/>
  <c r="P2454" i="11"/>
  <c r="O2454" i="11"/>
  <c r="R2453" i="11"/>
  <c r="Q2453" i="11"/>
  <c r="P2453" i="11"/>
  <c r="O2453" i="11"/>
  <c r="R2452" i="11"/>
  <c r="Q2452" i="11"/>
  <c r="P2452" i="11"/>
  <c r="O2452" i="11"/>
  <c r="R2451" i="11"/>
  <c r="Q2451" i="11"/>
  <c r="P2451" i="11"/>
  <c r="O2451" i="11"/>
  <c r="R2450" i="11"/>
  <c r="Q2450" i="11"/>
  <c r="P2450" i="11"/>
  <c r="O2450" i="11"/>
  <c r="R2449" i="11"/>
  <c r="Q2449" i="11"/>
  <c r="P2449" i="11"/>
  <c r="O2449" i="11"/>
  <c r="R2448" i="11"/>
  <c r="Q2448" i="11"/>
  <c r="P2448" i="11"/>
  <c r="O2448" i="11"/>
  <c r="R2447" i="11"/>
  <c r="Q2447" i="11"/>
  <c r="P2447" i="11"/>
  <c r="O2447" i="11"/>
  <c r="R2446" i="11"/>
  <c r="Q2446" i="11"/>
  <c r="P2446" i="11"/>
  <c r="O2446" i="11"/>
  <c r="R2445" i="11"/>
  <c r="Q2445" i="11"/>
  <c r="P2445" i="11"/>
  <c r="O2445" i="11"/>
  <c r="R2444" i="11"/>
  <c r="Q2444" i="11"/>
  <c r="P2444" i="11"/>
  <c r="O2444" i="11"/>
  <c r="R2443" i="11"/>
  <c r="Q2443" i="11"/>
  <c r="P2443" i="11"/>
  <c r="O2443" i="11"/>
  <c r="R2442" i="11"/>
  <c r="Q2442" i="11"/>
  <c r="P2442" i="11"/>
  <c r="O2442" i="11"/>
  <c r="R2441" i="11"/>
  <c r="Q2441" i="11"/>
  <c r="P2441" i="11"/>
  <c r="O2441" i="11"/>
  <c r="R2440" i="11"/>
  <c r="Q2440" i="11"/>
  <c r="P2440" i="11"/>
  <c r="O2440" i="11"/>
  <c r="R2439" i="11"/>
  <c r="Q2439" i="11"/>
  <c r="P2439" i="11"/>
  <c r="O2439" i="11"/>
  <c r="R2438" i="11"/>
  <c r="Q2438" i="11"/>
  <c r="P2438" i="11"/>
  <c r="O2438" i="11"/>
  <c r="R2437" i="11"/>
  <c r="Q2437" i="11"/>
  <c r="P2437" i="11"/>
  <c r="O2437" i="11"/>
  <c r="R2436" i="11"/>
  <c r="Q2436" i="11"/>
  <c r="P2436" i="11"/>
  <c r="O2436" i="11"/>
  <c r="R2435" i="11"/>
  <c r="Q2435" i="11"/>
  <c r="P2435" i="11"/>
  <c r="O2435" i="11"/>
  <c r="R2434" i="11"/>
  <c r="Q2434" i="11"/>
  <c r="P2434" i="11"/>
  <c r="O2434" i="11"/>
  <c r="R2433" i="11"/>
  <c r="Q2433" i="11"/>
  <c r="P2433" i="11"/>
  <c r="O2433" i="11"/>
  <c r="R2432" i="11"/>
  <c r="Q2432" i="11"/>
  <c r="P2432" i="11"/>
  <c r="O2432" i="11"/>
  <c r="R2431" i="11"/>
  <c r="Q2431" i="11"/>
  <c r="P2431" i="11"/>
  <c r="O2431" i="11"/>
  <c r="R2430" i="11"/>
  <c r="Q2430" i="11"/>
  <c r="P2430" i="11"/>
  <c r="O2430" i="11"/>
  <c r="R2429" i="11"/>
  <c r="Q2429" i="11"/>
  <c r="P2429" i="11"/>
  <c r="O2429" i="11"/>
  <c r="R2428" i="11"/>
  <c r="Q2428" i="11"/>
  <c r="P2428" i="11"/>
  <c r="O2428" i="11"/>
  <c r="R2427" i="11"/>
  <c r="Q2427" i="11"/>
  <c r="P2427" i="11"/>
  <c r="O2427" i="11"/>
  <c r="R2426" i="11"/>
  <c r="Q2426" i="11"/>
  <c r="P2426" i="11"/>
  <c r="O2426" i="11"/>
  <c r="R2425" i="11"/>
  <c r="Q2425" i="11"/>
  <c r="P2425" i="11"/>
  <c r="O2425" i="11"/>
  <c r="R2424" i="11"/>
  <c r="Q2424" i="11"/>
  <c r="P2424" i="11"/>
  <c r="O2424" i="11"/>
  <c r="R2423" i="11"/>
  <c r="Q2423" i="11"/>
  <c r="P2423" i="11"/>
  <c r="O2423" i="11"/>
  <c r="R2422" i="11"/>
  <c r="Q2422" i="11"/>
  <c r="P2422" i="11"/>
  <c r="O2422" i="11"/>
  <c r="R2421" i="11"/>
  <c r="Q2421" i="11"/>
  <c r="P2421" i="11"/>
  <c r="O2421" i="11"/>
  <c r="R2420" i="11"/>
  <c r="Q2420" i="11"/>
  <c r="P2420" i="11"/>
  <c r="O2420" i="11"/>
  <c r="R2419" i="11"/>
  <c r="Q2419" i="11"/>
  <c r="P2419" i="11"/>
  <c r="O2419" i="11"/>
  <c r="R2418" i="11"/>
  <c r="Q2418" i="11"/>
  <c r="P2418" i="11"/>
  <c r="O2418" i="11"/>
  <c r="R2417" i="11"/>
  <c r="Q2417" i="11"/>
  <c r="P2417" i="11"/>
  <c r="O2417" i="11"/>
  <c r="R2416" i="11"/>
  <c r="Q2416" i="11"/>
  <c r="P2416" i="11"/>
  <c r="O2416" i="11"/>
  <c r="R2415" i="11"/>
  <c r="Q2415" i="11"/>
  <c r="P2415" i="11"/>
  <c r="O2415" i="11"/>
  <c r="R2414" i="11"/>
  <c r="Q2414" i="11"/>
  <c r="P2414" i="11"/>
  <c r="O2414" i="11"/>
  <c r="R2413" i="11"/>
  <c r="Q2413" i="11"/>
  <c r="P2413" i="11"/>
  <c r="O2413" i="11"/>
  <c r="R2412" i="11"/>
  <c r="Q2412" i="11"/>
  <c r="P2412" i="11"/>
  <c r="O2412" i="11"/>
  <c r="R2411" i="11"/>
  <c r="Q2411" i="11"/>
  <c r="P2411" i="11"/>
  <c r="O2411" i="11"/>
  <c r="R2410" i="11"/>
  <c r="Q2410" i="11"/>
  <c r="P2410" i="11"/>
  <c r="O2410" i="11"/>
  <c r="R2409" i="11"/>
  <c r="Q2409" i="11"/>
  <c r="P2409" i="11"/>
  <c r="O2409" i="11"/>
  <c r="R2408" i="11"/>
  <c r="Q2408" i="11"/>
  <c r="P2408" i="11"/>
  <c r="O2408" i="11"/>
  <c r="R2407" i="11"/>
  <c r="Q2407" i="11"/>
  <c r="P2407" i="11"/>
  <c r="O2407" i="11"/>
  <c r="R2406" i="11"/>
  <c r="Q2406" i="11"/>
  <c r="P2406" i="11"/>
  <c r="O2406" i="11"/>
  <c r="R2405" i="11"/>
  <c r="Q2405" i="11"/>
  <c r="P2405" i="11"/>
  <c r="O2405" i="11"/>
  <c r="R2404" i="11"/>
  <c r="Q2404" i="11"/>
  <c r="P2404" i="11"/>
  <c r="O2404" i="11"/>
  <c r="R2403" i="11"/>
  <c r="Q2403" i="11"/>
  <c r="P2403" i="11"/>
  <c r="O2403" i="11"/>
  <c r="R2402" i="11"/>
  <c r="Q2402" i="11"/>
  <c r="P2402" i="11"/>
  <c r="O2402" i="11"/>
  <c r="R2401" i="11"/>
  <c r="Q2401" i="11"/>
  <c r="P2401" i="11"/>
  <c r="O2401" i="11"/>
  <c r="R2400" i="11"/>
  <c r="Q2400" i="11"/>
  <c r="P2400" i="11"/>
  <c r="O2400" i="11"/>
  <c r="R2399" i="11"/>
  <c r="Q2399" i="11"/>
  <c r="P2399" i="11"/>
  <c r="O2399" i="11"/>
  <c r="R2398" i="11"/>
  <c r="Q2398" i="11"/>
  <c r="P2398" i="11"/>
  <c r="O2398" i="11"/>
  <c r="R2397" i="11"/>
  <c r="Q2397" i="11"/>
  <c r="P2397" i="11"/>
  <c r="O2397" i="11"/>
  <c r="R2396" i="11"/>
  <c r="Q2396" i="11"/>
  <c r="P2396" i="11"/>
  <c r="O2396" i="11"/>
  <c r="R2395" i="11"/>
  <c r="Q2395" i="11"/>
  <c r="P2395" i="11"/>
  <c r="O2395" i="11"/>
  <c r="R2394" i="11"/>
  <c r="Q2394" i="11"/>
  <c r="P2394" i="11"/>
  <c r="O2394" i="11"/>
  <c r="R2393" i="11"/>
  <c r="Q2393" i="11"/>
  <c r="P2393" i="11"/>
  <c r="O2393" i="11"/>
  <c r="R2392" i="11"/>
  <c r="Q2392" i="11"/>
  <c r="P2392" i="11"/>
  <c r="O2392" i="11"/>
  <c r="R2391" i="11"/>
  <c r="Q2391" i="11"/>
  <c r="P2391" i="11"/>
  <c r="O2391" i="11"/>
  <c r="R2390" i="11"/>
  <c r="Q2390" i="11"/>
  <c r="P2390" i="11"/>
  <c r="O2390" i="11"/>
  <c r="R2389" i="11"/>
  <c r="Q2389" i="11"/>
  <c r="P2389" i="11"/>
  <c r="O2389" i="11"/>
  <c r="R2388" i="11"/>
  <c r="Q2388" i="11"/>
  <c r="P2388" i="11"/>
  <c r="O2388" i="11"/>
  <c r="R2387" i="11"/>
  <c r="Q2387" i="11"/>
  <c r="P2387" i="11"/>
  <c r="O2387" i="11"/>
  <c r="R2386" i="11"/>
  <c r="Q2386" i="11"/>
  <c r="P2386" i="11"/>
  <c r="O2386" i="11"/>
  <c r="R2385" i="11"/>
  <c r="Q2385" i="11"/>
  <c r="P2385" i="11"/>
  <c r="O2385" i="11"/>
  <c r="R2384" i="11"/>
  <c r="Q2384" i="11"/>
  <c r="P2384" i="11"/>
  <c r="O2384" i="11"/>
  <c r="R2383" i="11"/>
  <c r="Q2383" i="11"/>
  <c r="P2383" i="11"/>
  <c r="O2383" i="11"/>
  <c r="R2382" i="11"/>
  <c r="Q2382" i="11"/>
  <c r="P2382" i="11"/>
  <c r="O2382" i="11"/>
  <c r="R2381" i="11"/>
  <c r="Q2381" i="11"/>
  <c r="P2381" i="11"/>
  <c r="O2381" i="11"/>
  <c r="R2380" i="11"/>
  <c r="Q2380" i="11"/>
  <c r="P2380" i="11"/>
  <c r="O2380" i="11"/>
  <c r="R2379" i="11"/>
  <c r="Q2379" i="11"/>
  <c r="P2379" i="11"/>
  <c r="O2379" i="11"/>
  <c r="R2378" i="11"/>
  <c r="Q2378" i="11"/>
  <c r="P2378" i="11"/>
  <c r="O2378" i="11"/>
  <c r="R2377" i="11"/>
  <c r="Q2377" i="11"/>
  <c r="P2377" i="11"/>
  <c r="O2377" i="11"/>
  <c r="R2376" i="11"/>
  <c r="Q2376" i="11"/>
  <c r="P2376" i="11"/>
  <c r="O2376" i="11"/>
  <c r="R2375" i="11"/>
  <c r="Q2375" i="11"/>
  <c r="P2375" i="11"/>
  <c r="O2375" i="11"/>
  <c r="R2374" i="11"/>
  <c r="Q2374" i="11"/>
  <c r="P2374" i="11"/>
  <c r="O2374" i="11"/>
  <c r="R2373" i="11"/>
  <c r="Q2373" i="11"/>
  <c r="P2373" i="11"/>
  <c r="O2373" i="11"/>
  <c r="R2372" i="11"/>
  <c r="Q2372" i="11"/>
  <c r="P2372" i="11"/>
  <c r="O2372" i="11"/>
  <c r="R2371" i="11"/>
  <c r="Q2371" i="11"/>
  <c r="P2371" i="11"/>
  <c r="O2371" i="11"/>
  <c r="R2370" i="11"/>
  <c r="Q2370" i="11"/>
  <c r="P2370" i="11"/>
  <c r="O2370" i="11"/>
  <c r="R2369" i="11"/>
  <c r="Q2369" i="11"/>
  <c r="P2369" i="11"/>
  <c r="O2369" i="11"/>
  <c r="R2368" i="11"/>
  <c r="Q2368" i="11"/>
  <c r="P2368" i="11"/>
  <c r="O2368" i="11"/>
  <c r="R2367" i="11"/>
  <c r="Q2367" i="11"/>
  <c r="P2367" i="11"/>
  <c r="O2367" i="11"/>
  <c r="R2366" i="11"/>
  <c r="Q2366" i="11"/>
  <c r="P2366" i="11"/>
  <c r="O2366" i="11"/>
  <c r="R2365" i="11"/>
  <c r="Q2365" i="11"/>
  <c r="P2365" i="11"/>
  <c r="O2365" i="11"/>
  <c r="R2364" i="11"/>
  <c r="Q2364" i="11"/>
  <c r="P2364" i="11"/>
  <c r="O2364" i="11"/>
  <c r="R2363" i="11"/>
  <c r="Q2363" i="11"/>
  <c r="P2363" i="11"/>
  <c r="O2363" i="11"/>
  <c r="R2362" i="11"/>
  <c r="Q2362" i="11"/>
  <c r="P2362" i="11"/>
  <c r="O2362" i="11"/>
  <c r="R2361" i="11"/>
  <c r="Q2361" i="11"/>
  <c r="P2361" i="11"/>
  <c r="O2361" i="11"/>
  <c r="R2360" i="11"/>
  <c r="Q2360" i="11"/>
  <c r="P2360" i="11"/>
  <c r="O2360" i="11"/>
  <c r="R2359" i="11"/>
  <c r="Q2359" i="11"/>
  <c r="P2359" i="11"/>
  <c r="O2359" i="11"/>
  <c r="R2358" i="11"/>
  <c r="Q2358" i="11"/>
  <c r="P2358" i="11"/>
  <c r="O2358" i="11"/>
  <c r="R2357" i="11"/>
  <c r="Q2357" i="11"/>
  <c r="P2357" i="11"/>
  <c r="O2357" i="11"/>
  <c r="R2356" i="11"/>
  <c r="Q2356" i="11"/>
  <c r="P2356" i="11"/>
  <c r="O2356" i="11"/>
  <c r="R2355" i="11"/>
  <c r="Q2355" i="11"/>
  <c r="P2355" i="11"/>
  <c r="O2355" i="11"/>
  <c r="R2354" i="11"/>
  <c r="Q2354" i="11"/>
  <c r="P2354" i="11"/>
  <c r="O2354" i="11"/>
  <c r="R2353" i="11"/>
  <c r="Q2353" i="11"/>
  <c r="P2353" i="11"/>
  <c r="O2353" i="11"/>
  <c r="R2352" i="11"/>
  <c r="Q2352" i="11"/>
  <c r="P2352" i="11"/>
  <c r="O2352" i="11"/>
  <c r="R2351" i="11"/>
  <c r="Q2351" i="11"/>
  <c r="P2351" i="11"/>
  <c r="O2351" i="11"/>
  <c r="R2350" i="11"/>
  <c r="Q2350" i="11"/>
  <c r="P2350" i="11"/>
  <c r="O2350" i="11"/>
  <c r="R2349" i="11"/>
  <c r="Q2349" i="11"/>
  <c r="P2349" i="11"/>
  <c r="O2349" i="11"/>
  <c r="R2348" i="11"/>
  <c r="Q2348" i="11"/>
  <c r="P2348" i="11"/>
  <c r="O2348" i="11"/>
  <c r="R2347" i="11"/>
  <c r="Q2347" i="11"/>
  <c r="P2347" i="11"/>
  <c r="O2347" i="11"/>
  <c r="R2346" i="11"/>
  <c r="Q2346" i="11"/>
  <c r="P2346" i="11"/>
  <c r="O2346" i="11"/>
  <c r="R2345" i="11"/>
  <c r="Q2345" i="11"/>
  <c r="P2345" i="11"/>
  <c r="O2345" i="11"/>
  <c r="R2344" i="11"/>
  <c r="Q2344" i="11"/>
  <c r="P2344" i="11"/>
  <c r="O2344" i="11"/>
  <c r="R2343" i="11"/>
  <c r="Q2343" i="11"/>
  <c r="P2343" i="11"/>
  <c r="O2343" i="11"/>
  <c r="R2342" i="11"/>
  <c r="Q2342" i="11"/>
  <c r="P2342" i="11"/>
  <c r="O2342" i="11"/>
  <c r="R2341" i="11"/>
  <c r="Q2341" i="11"/>
  <c r="P2341" i="11"/>
  <c r="O2341" i="11"/>
  <c r="R2340" i="11"/>
  <c r="Q2340" i="11"/>
  <c r="P2340" i="11"/>
  <c r="O2340" i="11"/>
  <c r="R2339" i="11"/>
  <c r="Q2339" i="11"/>
  <c r="P2339" i="11"/>
  <c r="O2339" i="11"/>
  <c r="R2338" i="11"/>
  <c r="Q2338" i="11"/>
  <c r="P2338" i="11"/>
  <c r="O2338" i="11"/>
  <c r="R2337" i="11"/>
  <c r="Q2337" i="11"/>
  <c r="P2337" i="11"/>
  <c r="O2337" i="11"/>
  <c r="R2336" i="11"/>
  <c r="Q2336" i="11"/>
  <c r="P2336" i="11"/>
  <c r="O2336" i="11"/>
  <c r="R2335" i="11"/>
  <c r="Q2335" i="11"/>
  <c r="P2335" i="11"/>
  <c r="O2335" i="11"/>
  <c r="R2334" i="11"/>
  <c r="Q2334" i="11"/>
  <c r="P2334" i="11"/>
  <c r="O2334" i="11"/>
  <c r="R2333" i="11"/>
  <c r="Q2333" i="11"/>
  <c r="P2333" i="11"/>
  <c r="O2333" i="11"/>
  <c r="R2332" i="11"/>
  <c r="Q2332" i="11"/>
  <c r="P2332" i="11"/>
  <c r="O2332" i="11"/>
  <c r="R2331" i="11"/>
  <c r="Q2331" i="11"/>
  <c r="P2331" i="11"/>
  <c r="O2331" i="11"/>
  <c r="R2330" i="11"/>
  <c r="Q2330" i="11"/>
  <c r="P2330" i="11"/>
  <c r="O2330" i="11"/>
  <c r="R2329" i="11"/>
  <c r="Q2329" i="11"/>
  <c r="P2329" i="11"/>
  <c r="O2329" i="11"/>
  <c r="R2328" i="11"/>
  <c r="Q2328" i="11"/>
  <c r="P2328" i="11"/>
  <c r="O2328" i="11"/>
  <c r="R2327" i="11"/>
  <c r="Q2327" i="11"/>
  <c r="P2327" i="11"/>
  <c r="O2327" i="11"/>
  <c r="R2326" i="11"/>
  <c r="Q2326" i="11"/>
  <c r="P2326" i="11"/>
  <c r="O2326" i="11"/>
  <c r="R2325" i="11"/>
  <c r="Q2325" i="11"/>
  <c r="P2325" i="11"/>
  <c r="O2325" i="11"/>
  <c r="R2324" i="11"/>
  <c r="Q2324" i="11"/>
  <c r="P2324" i="11"/>
  <c r="O2324" i="11"/>
  <c r="R2323" i="11"/>
  <c r="Q2323" i="11"/>
  <c r="P2323" i="11"/>
  <c r="O2323" i="11"/>
  <c r="R2322" i="11"/>
  <c r="Q2322" i="11"/>
  <c r="P2322" i="11"/>
  <c r="O2322" i="11"/>
  <c r="R2321" i="11"/>
  <c r="Q2321" i="11"/>
  <c r="P2321" i="11"/>
  <c r="O2321" i="11"/>
  <c r="R2320" i="11"/>
  <c r="Q2320" i="11"/>
  <c r="P2320" i="11"/>
  <c r="O2320" i="11"/>
  <c r="R2319" i="11"/>
  <c r="Q2319" i="11"/>
  <c r="P2319" i="11"/>
  <c r="O2319" i="11"/>
  <c r="R2318" i="11"/>
  <c r="Q2318" i="11"/>
  <c r="P2318" i="11"/>
  <c r="O2318" i="11"/>
  <c r="R2317" i="11"/>
  <c r="Q2317" i="11"/>
  <c r="P2317" i="11"/>
  <c r="O2317" i="11"/>
  <c r="R2316" i="11"/>
  <c r="Q2316" i="11"/>
  <c r="P2316" i="11"/>
  <c r="O2316" i="11"/>
  <c r="R2315" i="11"/>
  <c r="Q2315" i="11"/>
  <c r="P2315" i="11"/>
  <c r="O2315" i="11"/>
  <c r="R2314" i="11"/>
  <c r="Q2314" i="11"/>
  <c r="P2314" i="11"/>
  <c r="O2314" i="11"/>
  <c r="R2313" i="11"/>
  <c r="Q2313" i="11"/>
  <c r="P2313" i="11"/>
  <c r="O2313" i="11"/>
  <c r="R2312" i="11"/>
  <c r="Q2312" i="11"/>
  <c r="P2312" i="11"/>
  <c r="O2312" i="11"/>
  <c r="R2311" i="11"/>
  <c r="Q2311" i="11"/>
  <c r="P2311" i="11"/>
  <c r="O2311" i="11"/>
  <c r="R2310" i="11"/>
  <c r="Q2310" i="11"/>
  <c r="P2310" i="11"/>
  <c r="O2310" i="11"/>
  <c r="R2309" i="11"/>
  <c r="Q2309" i="11"/>
  <c r="P2309" i="11"/>
  <c r="O2309" i="11"/>
  <c r="R2308" i="11"/>
  <c r="Q2308" i="11"/>
  <c r="P2308" i="11"/>
  <c r="O2308" i="11"/>
  <c r="R2307" i="11"/>
  <c r="Q2307" i="11"/>
  <c r="P2307" i="11"/>
  <c r="O2307" i="11"/>
  <c r="R2306" i="11"/>
  <c r="Q2306" i="11"/>
  <c r="P2306" i="11"/>
  <c r="O2306" i="11"/>
  <c r="R2305" i="11"/>
  <c r="Q2305" i="11"/>
  <c r="P2305" i="11"/>
  <c r="O2305" i="11"/>
  <c r="R2304" i="11"/>
  <c r="Q2304" i="11"/>
  <c r="P2304" i="11"/>
  <c r="O2304" i="11"/>
  <c r="R2303" i="11"/>
  <c r="Q2303" i="11"/>
  <c r="P2303" i="11"/>
  <c r="O2303" i="11"/>
  <c r="R2302" i="11"/>
  <c r="Q2302" i="11"/>
  <c r="P2302" i="11"/>
  <c r="O2302" i="11"/>
  <c r="R2301" i="11"/>
  <c r="Q2301" i="11"/>
  <c r="P2301" i="11"/>
  <c r="O2301" i="11"/>
  <c r="R2300" i="11"/>
  <c r="Q2300" i="11"/>
  <c r="P2300" i="11"/>
  <c r="O2300" i="11"/>
  <c r="R2299" i="11"/>
  <c r="Q2299" i="11"/>
  <c r="P2299" i="11"/>
  <c r="O2299" i="11"/>
  <c r="R2298" i="11"/>
  <c r="Q2298" i="11"/>
  <c r="P2298" i="11"/>
  <c r="O2298" i="11"/>
  <c r="R2297" i="11"/>
  <c r="Q2297" i="11"/>
  <c r="P2297" i="11"/>
  <c r="O2297" i="11"/>
  <c r="R2296" i="11"/>
  <c r="Q2296" i="11"/>
  <c r="P2296" i="11"/>
  <c r="O2296" i="11"/>
  <c r="R2295" i="11"/>
  <c r="Q2295" i="11"/>
  <c r="P2295" i="11"/>
  <c r="O2295" i="11"/>
  <c r="R2294" i="11"/>
  <c r="Q2294" i="11"/>
  <c r="P2294" i="11"/>
  <c r="O2294" i="11"/>
  <c r="R2293" i="11"/>
  <c r="Q2293" i="11"/>
  <c r="P2293" i="11"/>
  <c r="O2293" i="11"/>
  <c r="R2292" i="11"/>
  <c r="Q2292" i="11"/>
  <c r="P2292" i="11"/>
  <c r="O2292" i="11"/>
  <c r="R2291" i="11"/>
  <c r="Q2291" i="11"/>
  <c r="P2291" i="11"/>
  <c r="O2291" i="11"/>
  <c r="R2290" i="11"/>
  <c r="Q2290" i="11"/>
  <c r="P2290" i="11"/>
  <c r="O2290" i="11"/>
  <c r="R2289" i="11"/>
  <c r="Q2289" i="11"/>
  <c r="P2289" i="11"/>
  <c r="O2289" i="11"/>
  <c r="R2288" i="11"/>
  <c r="Q2288" i="11"/>
  <c r="P2288" i="11"/>
  <c r="O2288" i="11"/>
  <c r="R2287" i="11"/>
  <c r="Q2287" i="11"/>
  <c r="P2287" i="11"/>
  <c r="O2287" i="11"/>
  <c r="R2286" i="11"/>
  <c r="Q2286" i="11"/>
  <c r="P2286" i="11"/>
  <c r="O2286" i="11"/>
  <c r="R2285" i="11"/>
  <c r="Q2285" i="11"/>
  <c r="P2285" i="11"/>
  <c r="O2285" i="11"/>
  <c r="R2284" i="11"/>
  <c r="Q2284" i="11"/>
  <c r="P2284" i="11"/>
  <c r="O2284" i="11"/>
  <c r="R2283" i="11"/>
  <c r="Q2283" i="11"/>
  <c r="P2283" i="11"/>
  <c r="O2283" i="11"/>
  <c r="R2282" i="11"/>
  <c r="Q2282" i="11"/>
  <c r="P2282" i="11"/>
  <c r="O2282" i="11"/>
  <c r="R2281" i="11"/>
  <c r="Q2281" i="11"/>
  <c r="P2281" i="11"/>
  <c r="O2281" i="11"/>
  <c r="R2280" i="11"/>
  <c r="Q2280" i="11"/>
  <c r="P2280" i="11"/>
  <c r="O2280" i="11"/>
  <c r="R2279" i="11"/>
  <c r="Q2279" i="11"/>
  <c r="P2279" i="11"/>
  <c r="O2279" i="11"/>
  <c r="R2278" i="11"/>
  <c r="Q2278" i="11"/>
  <c r="P2278" i="11"/>
  <c r="O2278" i="11"/>
  <c r="R2277" i="11"/>
  <c r="Q2277" i="11"/>
  <c r="P2277" i="11"/>
  <c r="O2277" i="11"/>
  <c r="R2276" i="11"/>
  <c r="Q2276" i="11"/>
  <c r="P2276" i="11"/>
  <c r="O2276" i="11"/>
  <c r="R2275" i="11"/>
  <c r="Q2275" i="11"/>
  <c r="P2275" i="11"/>
  <c r="O2275" i="11"/>
  <c r="R2274" i="11"/>
  <c r="Q2274" i="11"/>
  <c r="P2274" i="11"/>
  <c r="O2274" i="11"/>
  <c r="R2273" i="11"/>
  <c r="Q2273" i="11"/>
  <c r="P2273" i="11"/>
  <c r="O2273" i="11"/>
  <c r="R2272" i="11"/>
  <c r="Q2272" i="11"/>
  <c r="P2272" i="11"/>
  <c r="O2272" i="11"/>
  <c r="R2271" i="11"/>
  <c r="Q2271" i="11"/>
  <c r="P2271" i="11"/>
  <c r="O2271" i="11"/>
  <c r="R2270" i="11"/>
  <c r="Q2270" i="11"/>
  <c r="P2270" i="11"/>
  <c r="O2270" i="11"/>
  <c r="R2269" i="11"/>
  <c r="Q2269" i="11"/>
  <c r="P2269" i="11"/>
  <c r="O2269" i="11"/>
  <c r="R2268" i="11"/>
  <c r="Q2268" i="11"/>
  <c r="P2268" i="11"/>
  <c r="O2268" i="11"/>
  <c r="R2267" i="11"/>
  <c r="Q2267" i="11"/>
  <c r="P2267" i="11"/>
  <c r="O2267" i="11"/>
  <c r="R2266" i="11"/>
  <c r="Q2266" i="11"/>
  <c r="P2266" i="11"/>
  <c r="O2266" i="11"/>
  <c r="R2265" i="11"/>
  <c r="Q2265" i="11"/>
  <c r="P2265" i="11"/>
  <c r="O2265" i="11"/>
  <c r="R2264" i="11"/>
  <c r="Q2264" i="11"/>
  <c r="P2264" i="11"/>
  <c r="O2264" i="11"/>
  <c r="R2263" i="11"/>
  <c r="Q2263" i="11"/>
  <c r="P2263" i="11"/>
  <c r="O2263" i="11"/>
  <c r="R2262" i="11"/>
  <c r="Q2262" i="11"/>
  <c r="P2262" i="11"/>
  <c r="O2262" i="11"/>
  <c r="R2261" i="11"/>
  <c r="Q2261" i="11"/>
  <c r="P2261" i="11"/>
  <c r="O2261" i="11"/>
  <c r="R2260" i="11"/>
  <c r="Q2260" i="11"/>
  <c r="P2260" i="11"/>
  <c r="O2260" i="11"/>
  <c r="R2259" i="11"/>
  <c r="Q2259" i="11"/>
  <c r="P2259" i="11"/>
  <c r="O2259" i="11"/>
  <c r="R2258" i="11"/>
  <c r="Q2258" i="11"/>
  <c r="P2258" i="11"/>
  <c r="O2258" i="11"/>
  <c r="R2257" i="11"/>
  <c r="Q2257" i="11"/>
  <c r="P2257" i="11"/>
  <c r="O2257" i="11"/>
  <c r="R2256" i="11"/>
  <c r="Q2256" i="11"/>
  <c r="P2256" i="11"/>
  <c r="O2256" i="11"/>
  <c r="R2255" i="11"/>
  <c r="Q2255" i="11"/>
  <c r="P2255" i="11"/>
  <c r="O2255" i="11"/>
  <c r="R2254" i="11"/>
  <c r="Q2254" i="11"/>
  <c r="P2254" i="11"/>
  <c r="O2254" i="11"/>
  <c r="R2253" i="11"/>
  <c r="Q2253" i="11"/>
  <c r="P2253" i="11"/>
  <c r="O2253" i="11"/>
  <c r="R2252" i="11"/>
  <c r="Q2252" i="11"/>
  <c r="P2252" i="11"/>
  <c r="O2252" i="11"/>
  <c r="R2251" i="11"/>
  <c r="Q2251" i="11"/>
  <c r="P2251" i="11"/>
  <c r="O2251" i="11"/>
  <c r="R2250" i="11"/>
  <c r="Q2250" i="11"/>
  <c r="P2250" i="11"/>
  <c r="O2250" i="11"/>
  <c r="R2249" i="11"/>
  <c r="Q2249" i="11"/>
  <c r="P2249" i="11"/>
  <c r="O2249" i="11"/>
  <c r="R2248" i="11"/>
  <c r="Q2248" i="11"/>
  <c r="P2248" i="11"/>
  <c r="O2248" i="11"/>
  <c r="R2247" i="11"/>
  <c r="Q2247" i="11"/>
  <c r="P2247" i="11"/>
  <c r="O2247" i="11"/>
  <c r="R2246" i="11"/>
  <c r="Q2246" i="11"/>
  <c r="P2246" i="11"/>
  <c r="O2246" i="11"/>
  <c r="R2245" i="11"/>
  <c r="Q2245" i="11"/>
  <c r="P2245" i="11"/>
  <c r="O2245" i="11"/>
  <c r="R2244" i="11"/>
  <c r="Q2244" i="11"/>
  <c r="P2244" i="11"/>
  <c r="O2244" i="11"/>
  <c r="R2243" i="11"/>
  <c r="Q2243" i="11"/>
  <c r="P2243" i="11"/>
  <c r="O2243" i="11"/>
  <c r="R2242" i="11"/>
  <c r="Q2242" i="11"/>
  <c r="P2242" i="11"/>
  <c r="O2242" i="11"/>
  <c r="R2241" i="11"/>
  <c r="Q2241" i="11"/>
  <c r="P2241" i="11"/>
  <c r="O2241" i="11"/>
  <c r="R2240" i="11"/>
  <c r="Q2240" i="11"/>
  <c r="P2240" i="11"/>
  <c r="O2240" i="11"/>
  <c r="R2239" i="11"/>
  <c r="Q2239" i="11"/>
  <c r="P2239" i="11"/>
  <c r="O2239" i="11"/>
  <c r="R2238" i="11"/>
  <c r="Q2238" i="11"/>
  <c r="P2238" i="11"/>
  <c r="O2238" i="11"/>
  <c r="R2237" i="11"/>
  <c r="Q2237" i="11"/>
  <c r="P2237" i="11"/>
  <c r="O2237" i="11"/>
  <c r="R2236" i="11"/>
  <c r="Q2236" i="11"/>
  <c r="P2236" i="11"/>
  <c r="O2236" i="11"/>
  <c r="R2235" i="11"/>
  <c r="Q2235" i="11"/>
  <c r="P2235" i="11"/>
  <c r="O2235" i="11"/>
  <c r="R2234" i="11"/>
  <c r="Q2234" i="11"/>
  <c r="P2234" i="11"/>
  <c r="O2234" i="11"/>
  <c r="R2233" i="11"/>
  <c r="Q2233" i="11"/>
  <c r="P2233" i="11"/>
  <c r="O2233" i="11"/>
  <c r="R2232" i="11"/>
  <c r="Q2232" i="11"/>
  <c r="P2232" i="11"/>
  <c r="O2232" i="11"/>
  <c r="R2231" i="11"/>
  <c r="Q2231" i="11"/>
  <c r="P2231" i="11"/>
  <c r="O2231" i="11"/>
  <c r="R2230" i="11"/>
  <c r="Q2230" i="11"/>
  <c r="P2230" i="11"/>
  <c r="O2230" i="11"/>
  <c r="R2229" i="11"/>
  <c r="Q2229" i="11"/>
  <c r="P2229" i="11"/>
  <c r="O2229" i="11"/>
  <c r="R2228" i="11"/>
  <c r="Q2228" i="11"/>
  <c r="P2228" i="11"/>
  <c r="O2228" i="11"/>
  <c r="R2227" i="11"/>
  <c r="Q2227" i="11"/>
  <c r="P2227" i="11"/>
  <c r="O2227" i="11"/>
  <c r="R2226" i="11"/>
  <c r="Q2226" i="11"/>
  <c r="P2226" i="11"/>
  <c r="O2226" i="11"/>
  <c r="R2225" i="11"/>
  <c r="Q2225" i="11"/>
  <c r="P2225" i="11"/>
  <c r="O2225" i="11"/>
  <c r="R2224" i="11"/>
  <c r="Q2224" i="11"/>
  <c r="P2224" i="11"/>
  <c r="O2224" i="11"/>
  <c r="R2223" i="11"/>
  <c r="Q2223" i="11"/>
  <c r="P2223" i="11"/>
  <c r="O2223" i="11"/>
  <c r="R2222" i="11"/>
  <c r="Q2222" i="11"/>
  <c r="P2222" i="11"/>
  <c r="O2222" i="11"/>
  <c r="R2221" i="11"/>
  <c r="Q2221" i="11"/>
  <c r="P2221" i="11"/>
  <c r="O2221" i="11"/>
  <c r="R2220" i="11"/>
  <c r="Q2220" i="11"/>
  <c r="P2220" i="11"/>
  <c r="O2220" i="11"/>
  <c r="R2219" i="11"/>
  <c r="Q2219" i="11"/>
  <c r="P2219" i="11"/>
  <c r="O2219" i="11"/>
  <c r="R2218" i="11"/>
  <c r="Q2218" i="11"/>
  <c r="P2218" i="11"/>
  <c r="O2218" i="11"/>
  <c r="R2217" i="11"/>
  <c r="Q2217" i="11"/>
  <c r="P2217" i="11"/>
  <c r="O2217" i="11"/>
  <c r="R2216" i="11"/>
  <c r="Q2216" i="11"/>
  <c r="P2216" i="11"/>
  <c r="O2216" i="11"/>
  <c r="R2215" i="11"/>
  <c r="Q2215" i="11"/>
  <c r="P2215" i="11"/>
  <c r="O2215" i="11"/>
  <c r="R2214" i="11"/>
  <c r="Q2214" i="11"/>
  <c r="P2214" i="11"/>
  <c r="O2214" i="11"/>
  <c r="R2213" i="11"/>
  <c r="Q2213" i="11"/>
  <c r="P2213" i="11"/>
  <c r="O2213" i="11"/>
  <c r="R2212" i="11"/>
  <c r="Q2212" i="11"/>
  <c r="P2212" i="11"/>
  <c r="O2212" i="11"/>
  <c r="R2211" i="11"/>
  <c r="Q2211" i="11"/>
  <c r="P2211" i="11"/>
  <c r="O2211" i="11"/>
  <c r="R2210" i="11"/>
  <c r="Q2210" i="11"/>
  <c r="P2210" i="11"/>
  <c r="O2210" i="11"/>
  <c r="R2209" i="11"/>
  <c r="Q2209" i="11"/>
  <c r="P2209" i="11"/>
  <c r="O2209" i="11"/>
  <c r="R2208" i="11"/>
  <c r="Q2208" i="11"/>
  <c r="P2208" i="11"/>
  <c r="O2208" i="11"/>
  <c r="R2207" i="11"/>
  <c r="Q2207" i="11"/>
  <c r="P2207" i="11"/>
  <c r="O2207" i="11"/>
  <c r="R2206" i="11"/>
  <c r="Q2206" i="11"/>
  <c r="P2206" i="11"/>
  <c r="O2206" i="11"/>
  <c r="R2205" i="11"/>
  <c r="Q2205" i="11"/>
  <c r="P2205" i="11"/>
  <c r="O2205" i="11"/>
  <c r="R2204" i="11"/>
  <c r="Q2204" i="11"/>
  <c r="P2204" i="11"/>
  <c r="O2204" i="11"/>
  <c r="R2203" i="11"/>
  <c r="Q2203" i="11"/>
  <c r="P2203" i="11"/>
  <c r="O2203" i="11"/>
  <c r="R2202" i="11"/>
  <c r="Q2202" i="11"/>
  <c r="P2202" i="11"/>
  <c r="O2202" i="11"/>
  <c r="R2201" i="11"/>
  <c r="Q2201" i="11"/>
  <c r="P2201" i="11"/>
  <c r="O2201" i="11"/>
  <c r="R2200" i="11"/>
  <c r="Q2200" i="11"/>
  <c r="P2200" i="11"/>
  <c r="O2200" i="11"/>
  <c r="R2199" i="11"/>
  <c r="Q2199" i="11"/>
  <c r="P2199" i="11"/>
  <c r="O2199" i="11"/>
  <c r="R2198" i="11"/>
  <c r="Q2198" i="11"/>
  <c r="P2198" i="11"/>
  <c r="O2198" i="11"/>
  <c r="R2197" i="11"/>
  <c r="Q2197" i="11"/>
  <c r="P2197" i="11"/>
  <c r="O2197" i="11"/>
  <c r="R2196" i="11"/>
  <c r="Q2196" i="11"/>
  <c r="P2196" i="11"/>
  <c r="O2196" i="11"/>
  <c r="R2195" i="11"/>
  <c r="Q2195" i="11"/>
  <c r="P2195" i="11"/>
  <c r="O2195" i="11"/>
  <c r="R2194" i="11"/>
  <c r="Q2194" i="11"/>
  <c r="P2194" i="11"/>
  <c r="O2194" i="11"/>
  <c r="R2193" i="11"/>
  <c r="Q2193" i="11"/>
  <c r="P2193" i="11"/>
  <c r="O2193" i="11"/>
  <c r="R2192" i="11"/>
  <c r="Q2192" i="11"/>
  <c r="P2192" i="11"/>
  <c r="O2192" i="11"/>
  <c r="R2191" i="11"/>
  <c r="Q2191" i="11"/>
  <c r="P2191" i="11"/>
  <c r="O2191" i="11"/>
  <c r="R2190" i="11"/>
  <c r="Q2190" i="11"/>
  <c r="P2190" i="11"/>
  <c r="O2190" i="11"/>
  <c r="R2189" i="11"/>
  <c r="Q2189" i="11"/>
  <c r="P2189" i="11"/>
  <c r="O2189" i="11"/>
  <c r="R2188" i="11"/>
  <c r="Q2188" i="11"/>
  <c r="P2188" i="11"/>
  <c r="O2188" i="11"/>
  <c r="R2187" i="11"/>
  <c r="Q2187" i="11"/>
  <c r="P2187" i="11"/>
  <c r="O2187" i="11"/>
  <c r="R2186" i="11"/>
  <c r="Q2186" i="11"/>
  <c r="P2186" i="11"/>
  <c r="O2186" i="11"/>
  <c r="R2185" i="11"/>
  <c r="Q2185" i="11"/>
  <c r="P2185" i="11"/>
  <c r="O2185" i="11"/>
  <c r="R2184" i="11"/>
  <c r="Q2184" i="11"/>
  <c r="P2184" i="11"/>
  <c r="O2184" i="11"/>
  <c r="R2183" i="11"/>
  <c r="Q2183" i="11"/>
  <c r="P2183" i="11"/>
  <c r="O2183" i="11"/>
  <c r="R2182" i="11"/>
  <c r="Q2182" i="11"/>
  <c r="P2182" i="11"/>
  <c r="O2182" i="11"/>
  <c r="R2181" i="11"/>
  <c r="Q2181" i="11"/>
  <c r="P2181" i="11"/>
  <c r="O2181" i="11"/>
  <c r="R2180" i="11"/>
  <c r="Q2180" i="11"/>
  <c r="P2180" i="11"/>
  <c r="O2180" i="11"/>
  <c r="R2179" i="11"/>
  <c r="Q2179" i="11"/>
  <c r="P2179" i="11"/>
  <c r="O2179" i="11"/>
  <c r="R2178" i="11"/>
  <c r="Q2178" i="11"/>
  <c r="P2178" i="11"/>
  <c r="O2178" i="11"/>
  <c r="R2177" i="11"/>
  <c r="Q2177" i="11"/>
  <c r="P2177" i="11"/>
  <c r="O2177" i="11"/>
  <c r="R2176" i="11"/>
  <c r="Q2176" i="11"/>
  <c r="P2176" i="11"/>
  <c r="O2176" i="11"/>
  <c r="R2175" i="11"/>
  <c r="Q2175" i="11"/>
  <c r="P2175" i="11"/>
  <c r="O2175" i="11"/>
  <c r="R2174" i="11"/>
  <c r="Q2174" i="11"/>
  <c r="P2174" i="11"/>
  <c r="O2174" i="11"/>
  <c r="R2173" i="11"/>
  <c r="Q2173" i="11"/>
  <c r="P2173" i="11"/>
  <c r="O2173" i="11"/>
  <c r="R2172" i="11"/>
  <c r="Q2172" i="11"/>
  <c r="P2172" i="11"/>
  <c r="O2172" i="11"/>
  <c r="R2171" i="11"/>
  <c r="Q2171" i="11"/>
  <c r="P2171" i="11"/>
  <c r="O2171" i="11"/>
  <c r="R2170" i="11"/>
  <c r="Q2170" i="11"/>
  <c r="P2170" i="11"/>
  <c r="O2170" i="11"/>
  <c r="R2169" i="11"/>
  <c r="Q2169" i="11"/>
  <c r="P2169" i="11"/>
  <c r="O2169" i="11"/>
  <c r="R2168" i="11"/>
  <c r="Q2168" i="11"/>
  <c r="P2168" i="11"/>
  <c r="O2168" i="11"/>
  <c r="R2167" i="11"/>
  <c r="Q2167" i="11"/>
  <c r="P2167" i="11"/>
  <c r="O2167" i="11"/>
  <c r="R2166" i="11"/>
  <c r="Q2166" i="11"/>
  <c r="P2166" i="11"/>
  <c r="O2166" i="11"/>
  <c r="R2165" i="11"/>
  <c r="Q2165" i="11"/>
  <c r="P2165" i="11"/>
  <c r="O2165" i="11"/>
  <c r="R2164" i="11"/>
  <c r="Q2164" i="11"/>
  <c r="P2164" i="11"/>
  <c r="O2164" i="11"/>
  <c r="R2163" i="11"/>
  <c r="Q2163" i="11"/>
  <c r="P2163" i="11"/>
  <c r="O2163" i="11"/>
  <c r="R2162" i="11"/>
  <c r="Q2162" i="11"/>
  <c r="P2162" i="11"/>
  <c r="O2162" i="11"/>
  <c r="R2161" i="11"/>
  <c r="Q2161" i="11"/>
  <c r="P2161" i="11"/>
  <c r="O2161" i="11"/>
  <c r="R2160" i="11"/>
  <c r="Q2160" i="11"/>
  <c r="P2160" i="11"/>
  <c r="O2160" i="11"/>
  <c r="R2159" i="11"/>
  <c r="Q2159" i="11"/>
  <c r="P2159" i="11"/>
  <c r="O2159" i="11"/>
  <c r="R2158" i="11"/>
  <c r="Q2158" i="11"/>
  <c r="P2158" i="11"/>
  <c r="O2158" i="11"/>
  <c r="R2157" i="11"/>
  <c r="Q2157" i="11"/>
  <c r="P2157" i="11"/>
  <c r="O2157" i="11"/>
  <c r="R2156" i="11"/>
  <c r="Q2156" i="11"/>
  <c r="P2156" i="11"/>
  <c r="O2156" i="11"/>
  <c r="R2155" i="11"/>
  <c r="Q2155" i="11"/>
  <c r="P2155" i="11"/>
  <c r="O2155" i="11"/>
  <c r="R2154" i="11"/>
  <c r="Q2154" i="11"/>
  <c r="P2154" i="11"/>
  <c r="O2154" i="11"/>
  <c r="R2153" i="11"/>
  <c r="Q2153" i="11"/>
  <c r="P2153" i="11"/>
  <c r="O2153" i="11"/>
  <c r="R2152" i="11"/>
  <c r="Q2152" i="11"/>
  <c r="P2152" i="11"/>
  <c r="O2152" i="11"/>
  <c r="R2151" i="11"/>
  <c r="Q2151" i="11"/>
  <c r="P2151" i="11"/>
  <c r="O2151" i="11"/>
  <c r="R2150" i="11"/>
  <c r="Q2150" i="11"/>
  <c r="P2150" i="11"/>
  <c r="O2150" i="11"/>
  <c r="R2149" i="11"/>
  <c r="Q2149" i="11"/>
  <c r="P2149" i="11"/>
  <c r="O2149" i="11"/>
  <c r="R2148" i="11"/>
  <c r="Q2148" i="11"/>
  <c r="P2148" i="11"/>
  <c r="O2148" i="11"/>
  <c r="R2147" i="11"/>
  <c r="Q2147" i="11"/>
  <c r="P2147" i="11"/>
  <c r="O2147" i="11"/>
  <c r="R2146" i="11"/>
  <c r="Q2146" i="11"/>
  <c r="P2146" i="11"/>
  <c r="O2146" i="11"/>
  <c r="R2145" i="11"/>
  <c r="Q2145" i="11"/>
  <c r="P2145" i="11"/>
  <c r="O2145" i="11"/>
  <c r="R2144" i="11"/>
  <c r="Q2144" i="11"/>
  <c r="P2144" i="11"/>
  <c r="O2144" i="11"/>
  <c r="R2143" i="11"/>
  <c r="Q2143" i="11"/>
  <c r="P2143" i="11"/>
  <c r="O2143" i="11"/>
  <c r="R2142" i="11"/>
  <c r="Q2142" i="11"/>
  <c r="P2142" i="11"/>
  <c r="O2142" i="11"/>
  <c r="R2141" i="11"/>
  <c r="Q2141" i="11"/>
  <c r="P2141" i="11"/>
  <c r="O2141" i="11"/>
  <c r="R2140" i="11"/>
  <c r="Q2140" i="11"/>
  <c r="P2140" i="11"/>
  <c r="O2140" i="11"/>
  <c r="R2139" i="11"/>
  <c r="Q2139" i="11"/>
  <c r="P2139" i="11"/>
  <c r="O2139" i="11"/>
  <c r="R2138" i="11"/>
  <c r="Q2138" i="11"/>
  <c r="P2138" i="11"/>
  <c r="O2138" i="11"/>
  <c r="R2137" i="11"/>
  <c r="Q2137" i="11"/>
  <c r="P2137" i="11"/>
  <c r="O2137" i="11"/>
  <c r="R2136" i="11"/>
  <c r="Q2136" i="11"/>
  <c r="P2136" i="11"/>
  <c r="O2136" i="11"/>
  <c r="R2135" i="11"/>
  <c r="Q2135" i="11"/>
  <c r="P2135" i="11"/>
  <c r="O2135" i="11"/>
  <c r="R2134" i="11"/>
  <c r="Q2134" i="11"/>
  <c r="P2134" i="11"/>
  <c r="O2134" i="11"/>
  <c r="R2133" i="11"/>
  <c r="Q2133" i="11"/>
  <c r="P2133" i="11"/>
  <c r="O2133" i="11"/>
  <c r="R2132" i="11"/>
  <c r="Q2132" i="11"/>
  <c r="P2132" i="11"/>
  <c r="O2132" i="11"/>
  <c r="R2131" i="11"/>
  <c r="Q2131" i="11"/>
  <c r="P2131" i="11"/>
  <c r="O2131" i="11"/>
  <c r="R2130" i="11"/>
  <c r="Q2130" i="11"/>
  <c r="P2130" i="11"/>
  <c r="O2130" i="11"/>
  <c r="R2129" i="11"/>
  <c r="Q2129" i="11"/>
  <c r="P2129" i="11"/>
  <c r="O2129" i="11"/>
  <c r="R2128" i="11"/>
  <c r="Q2128" i="11"/>
  <c r="P2128" i="11"/>
  <c r="O2128" i="11"/>
  <c r="R2127" i="11"/>
  <c r="Q2127" i="11"/>
  <c r="P2127" i="11"/>
  <c r="O2127" i="11"/>
  <c r="R2126" i="11"/>
  <c r="Q2126" i="11"/>
  <c r="P2126" i="11"/>
  <c r="O2126" i="11"/>
  <c r="R2125" i="11"/>
  <c r="Q2125" i="11"/>
  <c r="P2125" i="11"/>
  <c r="O2125" i="11"/>
  <c r="R2124" i="11"/>
  <c r="Q2124" i="11"/>
  <c r="P2124" i="11"/>
  <c r="O2124" i="11"/>
  <c r="R2123" i="11"/>
  <c r="Q2123" i="11"/>
  <c r="P2123" i="11"/>
  <c r="O2123" i="11"/>
  <c r="R2122" i="11"/>
  <c r="Q2122" i="11"/>
  <c r="P2122" i="11"/>
  <c r="O2122" i="11"/>
  <c r="R2121" i="11"/>
  <c r="Q2121" i="11"/>
  <c r="P2121" i="11"/>
  <c r="O2121" i="11"/>
  <c r="R2120" i="11"/>
  <c r="Q2120" i="11"/>
  <c r="P2120" i="11"/>
  <c r="O2120" i="11"/>
  <c r="R2119" i="11"/>
  <c r="Q2119" i="11"/>
  <c r="P2119" i="11"/>
  <c r="O2119" i="11"/>
  <c r="R2118" i="11"/>
  <c r="Q2118" i="11"/>
  <c r="P2118" i="11"/>
  <c r="O2118" i="11"/>
  <c r="R2117" i="11"/>
  <c r="Q2117" i="11"/>
  <c r="P2117" i="11"/>
  <c r="O2117" i="11"/>
  <c r="R2116" i="11"/>
  <c r="Q2116" i="11"/>
  <c r="P2116" i="11"/>
  <c r="O2116" i="11"/>
  <c r="R2115" i="11"/>
  <c r="Q2115" i="11"/>
  <c r="P2115" i="11"/>
  <c r="O2115" i="11"/>
  <c r="R2114" i="11"/>
  <c r="Q2114" i="11"/>
  <c r="P2114" i="11"/>
  <c r="O2114" i="11"/>
  <c r="R2113" i="11"/>
  <c r="Q2113" i="11"/>
  <c r="P2113" i="11"/>
  <c r="O2113" i="11"/>
  <c r="R2112" i="11"/>
  <c r="Q2112" i="11"/>
  <c r="P2112" i="11"/>
  <c r="O2112" i="11"/>
  <c r="R2111" i="11"/>
  <c r="Q2111" i="11"/>
  <c r="P2111" i="11"/>
  <c r="O2111" i="11"/>
  <c r="R2110" i="11"/>
  <c r="Q2110" i="11"/>
  <c r="P2110" i="11"/>
  <c r="O2110" i="11"/>
  <c r="R2109" i="11"/>
  <c r="Q2109" i="11"/>
  <c r="P2109" i="11"/>
  <c r="O2109" i="11"/>
  <c r="R2108" i="11"/>
  <c r="Q2108" i="11"/>
  <c r="P2108" i="11"/>
  <c r="O2108" i="11"/>
  <c r="R2107" i="11"/>
  <c r="Q2107" i="11"/>
  <c r="P2107" i="11"/>
  <c r="O2107" i="11"/>
  <c r="R2106" i="11"/>
  <c r="Q2106" i="11"/>
  <c r="P2106" i="11"/>
  <c r="O2106" i="11"/>
  <c r="R2105" i="11"/>
  <c r="Q2105" i="11"/>
  <c r="P2105" i="11"/>
  <c r="O2105" i="11"/>
  <c r="R2104" i="11"/>
  <c r="Q2104" i="11"/>
  <c r="P2104" i="11"/>
  <c r="O2104" i="11"/>
  <c r="R2103" i="11"/>
  <c r="Q2103" i="11"/>
  <c r="P2103" i="11"/>
  <c r="O2103" i="11"/>
  <c r="R2102" i="11"/>
  <c r="Q2102" i="11"/>
  <c r="P2102" i="11"/>
  <c r="O2102" i="11"/>
  <c r="R2101" i="11"/>
  <c r="Q2101" i="11"/>
  <c r="P2101" i="11"/>
  <c r="O2101" i="11"/>
  <c r="R2100" i="11"/>
  <c r="Q2100" i="11"/>
  <c r="P2100" i="11"/>
  <c r="O2100" i="11"/>
  <c r="R2099" i="11"/>
  <c r="Q2099" i="11"/>
  <c r="P2099" i="11"/>
  <c r="O2099" i="11"/>
  <c r="R2098" i="11"/>
  <c r="Q2098" i="11"/>
  <c r="P2098" i="11"/>
  <c r="O2098" i="11"/>
  <c r="R2097" i="11"/>
  <c r="Q2097" i="11"/>
  <c r="P2097" i="11"/>
  <c r="O2097" i="11"/>
  <c r="R2096" i="11"/>
  <c r="Q2096" i="11"/>
  <c r="P2096" i="11"/>
  <c r="O2096" i="11"/>
  <c r="R2095" i="11"/>
  <c r="Q2095" i="11"/>
  <c r="P2095" i="11"/>
  <c r="O2095" i="11"/>
  <c r="R2094" i="11"/>
  <c r="Q2094" i="11"/>
  <c r="P2094" i="11"/>
  <c r="O2094" i="11"/>
  <c r="R2093" i="11"/>
  <c r="Q2093" i="11"/>
  <c r="P2093" i="11"/>
  <c r="O2093" i="11"/>
  <c r="R2092" i="11"/>
  <c r="Q2092" i="11"/>
  <c r="P2092" i="11"/>
  <c r="O2092" i="11"/>
  <c r="R2091" i="11"/>
  <c r="Q2091" i="11"/>
  <c r="P2091" i="11"/>
  <c r="O2091" i="11"/>
  <c r="R2090" i="11"/>
  <c r="Q2090" i="11"/>
  <c r="P2090" i="11"/>
  <c r="O2090" i="11"/>
  <c r="R2089" i="11"/>
  <c r="Q2089" i="11"/>
  <c r="P2089" i="11"/>
  <c r="O2089" i="11"/>
  <c r="R2088" i="11"/>
  <c r="Q2088" i="11"/>
  <c r="P2088" i="11"/>
  <c r="O2088" i="11"/>
  <c r="R2087" i="11"/>
  <c r="Q2087" i="11"/>
  <c r="P2087" i="11"/>
  <c r="O2087" i="11"/>
  <c r="R2086" i="11"/>
  <c r="Q2086" i="11"/>
  <c r="P2086" i="11"/>
  <c r="O2086" i="11"/>
  <c r="R2085" i="11"/>
  <c r="Q2085" i="11"/>
  <c r="P2085" i="11"/>
  <c r="O2085" i="11"/>
  <c r="R2084" i="11"/>
  <c r="Q2084" i="11"/>
  <c r="P2084" i="11"/>
  <c r="O2084" i="11"/>
  <c r="R2083" i="11"/>
  <c r="Q2083" i="11"/>
  <c r="P2083" i="11"/>
  <c r="O2083" i="11"/>
  <c r="R2082" i="11"/>
  <c r="Q2082" i="11"/>
  <c r="P2082" i="11"/>
  <c r="O2082" i="11"/>
  <c r="R2081" i="11"/>
  <c r="Q2081" i="11"/>
  <c r="P2081" i="11"/>
  <c r="O2081" i="11"/>
  <c r="R2080" i="11"/>
  <c r="Q2080" i="11"/>
  <c r="P2080" i="11"/>
  <c r="O2080" i="11"/>
  <c r="R2079" i="11"/>
  <c r="Q2079" i="11"/>
  <c r="P2079" i="11"/>
  <c r="O2079" i="11"/>
  <c r="R2078" i="11"/>
  <c r="Q2078" i="11"/>
  <c r="P2078" i="11"/>
  <c r="O2078" i="11"/>
  <c r="R2077" i="11"/>
  <c r="Q2077" i="11"/>
  <c r="P2077" i="11"/>
  <c r="O2077" i="11"/>
  <c r="R2076" i="11"/>
  <c r="Q2076" i="11"/>
  <c r="P2076" i="11"/>
  <c r="O2076" i="11"/>
  <c r="R2075" i="11"/>
  <c r="Q2075" i="11"/>
  <c r="P2075" i="11"/>
  <c r="O2075" i="11"/>
  <c r="R2074" i="11"/>
  <c r="Q2074" i="11"/>
  <c r="P2074" i="11"/>
  <c r="O2074" i="11"/>
  <c r="R2073" i="11"/>
  <c r="Q2073" i="11"/>
  <c r="P2073" i="11"/>
  <c r="O2073" i="11"/>
  <c r="R2072" i="11"/>
  <c r="Q2072" i="11"/>
  <c r="P2072" i="11"/>
  <c r="O2072" i="11"/>
  <c r="R2071" i="11"/>
  <c r="Q2071" i="11"/>
  <c r="P2071" i="11"/>
  <c r="O2071" i="11"/>
  <c r="R2070" i="11"/>
  <c r="Q2070" i="11"/>
  <c r="P2070" i="11"/>
  <c r="O2070" i="11"/>
  <c r="R2069" i="11"/>
  <c r="Q2069" i="11"/>
  <c r="P2069" i="11"/>
  <c r="O2069" i="11"/>
  <c r="R2068" i="11"/>
  <c r="Q2068" i="11"/>
  <c r="P2068" i="11"/>
  <c r="O2068" i="11"/>
  <c r="R2067" i="11"/>
  <c r="Q2067" i="11"/>
  <c r="P2067" i="11"/>
  <c r="O2067" i="11"/>
  <c r="R2066" i="11"/>
  <c r="Q2066" i="11"/>
  <c r="P2066" i="11"/>
  <c r="O2066" i="11"/>
  <c r="R2065" i="11"/>
  <c r="Q2065" i="11"/>
  <c r="P2065" i="11"/>
  <c r="O2065" i="11"/>
  <c r="R2064" i="11"/>
  <c r="Q2064" i="11"/>
  <c r="P2064" i="11"/>
  <c r="O2064" i="11"/>
  <c r="R2063" i="11"/>
  <c r="Q2063" i="11"/>
  <c r="P2063" i="11"/>
  <c r="O2063" i="11"/>
  <c r="R2062" i="11"/>
  <c r="Q2062" i="11"/>
  <c r="P2062" i="11"/>
  <c r="O2062" i="11"/>
  <c r="R2061" i="11"/>
  <c r="Q2061" i="11"/>
  <c r="P2061" i="11"/>
  <c r="O2061" i="11"/>
  <c r="R2060" i="11"/>
  <c r="Q2060" i="11"/>
  <c r="P2060" i="11"/>
  <c r="O2060" i="11"/>
  <c r="R2059" i="11"/>
  <c r="Q2059" i="11"/>
  <c r="P2059" i="11"/>
  <c r="O2059" i="11"/>
  <c r="R2058" i="11"/>
  <c r="Q2058" i="11"/>
  <c r="P2058" i="11"/>
  <c r="O2058" i="11"/>
  <c r="R2057" i="11"/>
  <c r="Q2057" i="11"/>
  <c r="P2057" i="11"/>
  <c r="O2057" i="11"/>
  <c r="R2056" i="11"/>
  <c r="Q2056" i="11"/>
  <c r="P2056" i="11"/>
  <c r="O2056" i="11"/>
  <c r="R2055" i="11"/>
  <c r="Q2055" i="11"/>
  <c r="P2055" i="11"/>
  <c r="O2055" i="11"/>
  <c r="R2054" i="11"/>
  <c r="Q2054" i="11"/>
  <c r="P2054" i="11"/>
  <c r="O2054" i="11"/>
  <c r="R2053" i="11"/>
  <c r="Q2053" i="11"/>
  <c r="P2053" i="11"/>
  <c r="O2053" i="11"/>
  <c r="R2052" i="11"/>
  <c r="Q2052" i="11"/>
  <c r="P2052" i="11"/>
  <c r="O2052" i="11"/>
  <c r="R2051" i="11"/>
  <c r="Q2051" i="11"/>
  <c r="P2051" i="11"/>
  <c r="O2051" i="11"/>
  <c r="R2050" i="11"/>
  <c r="Q2050" i="11"/>
  <c r="P2050" i="11"/>
  <c r="O2050" i="11"/>
  <c r="R2049" i="11"/>
  <c r="Q2049" i="11"/>
  <c r="P2049" i="11"/>
  <c r="O2049" i="11"/>
  <c r="R2048" i="11"/>
  <c r="Q2048" i="11"/>
  <c r="P2048" i="11"/>
  <c r="O2048" i="11"/>
  <c r="R2047" i="11"/>
  <c r="Q2047" i="11"/>
  <c r="P2047" i="11"/>
  <c r="O2047" i="11"/>
  <c r="R2046" i="11"/>
  <c r="Q2046" i="11"/>
  <c r="P2046" i="11"/>
  <c r="O2046" i="11"/>
  <c r="R2045" i="11"/>
  <c r="Q2045" i="11"/>
  <c r="P2045" i="11"/>
  <c r="O2045" i="11"/>
  <c r="R2044" i="11"/>
  <c r="Q2044" i="11"/>
  <c r="P2044" i="11"/>
  <c r="O2044" i="11"/>
  <c r="R2043" i="11"/>
  <c r="Q2043" i="11"/>
  <c r="P2043" i="11"/>
  <c r="O2043" i="11"/>
  <c r="R2042" i="11"/>
  <c r="Q2042" i="11"/>
  <c r="P2042" i="11"/>
  <c r="O2042" i="11"/>
  <c r="R2041" i="11"/>
  <c r="Q2041" i="11"/>
  <c r="P2041" i="11"/>
  <c r="O2041" i="11"/>
  <c r="R2040" i="11"/>
  <c r="Q2040" i="11"/>
  <c r="P2040" i="11"/>
  <c r="O2040" i="11"/>
  <c r="R2039" i="11"/>
  <c r="Q2039" i="11"/>
  <c r="P2039" i="11"/>
  <c r="O2039" i="11"/>
  <c r="R2038" i="11"/>
  <c r="Q2038" i="11"/>
  <c r="P2038" i="11"/>
  <c r="O2038" i="11"/>
  <c r="R2037" i="11"/>
  <c r="Q2037" i="11"/>
  <c r="P2037" i="11"/>
  <c r="O2037" i="11"/>
  <c r="R2036" i="11"/>
  <c r="Q2036" i="11"/>
  <c r="P2036" i="11"/>
  <c r="O2036" i="11"/>
  <c r="R2035" i="11"/>
  <c r="Q2035" i="11"/>
  <c r="P2035" i="11"/>
  <c r="O2035" i="11"/>
  <c r="R2034" i="11"/>
  <c r="Q2034" i="11"/>
  <c r="P2034" i="11"/>
  <c r="O2034" i="11"/>
  <c r="R2033" i="11"/>
  <c r="Q2033" i="11"/>
  <c r="P2033" i="11"/>
  <c r="O2033" i="11"/>
  <c r="R2032" i="11"/>
  <c r="Q2032" i="11"/>
  <c r="P2032" i="11"/>
  <c r="O2032" i="11"/>
  <c r="R2031" i="11"/>
  <c r="Q2031" i="11"/>
  <c r="P2031" i="11"/>
  <c r="O2031" i="11"/>
  <c r="R2030" i="11"/>
  <c r="Q2030" i="11"/>
  <c r="P2030" i="11"/>
  <c r="O2030" i="11"/>
  <c r="R2029" i="11"/>
  <c r="Q2029" i="11"/>
  <c r="P2029" i="11"/>
  <c r="O2029" i="11"/>
  <c r="R2028" i="11"/>
  <c r="Q2028" i="11"/>
  <c r="P2028" i="11"/>
  <c r="O2028" i="11"/>
  <c r="R2027" i="11"/>
  <c r="Q2027" i="11"/>
  <c r="P2027" i="11"/>
  <c r="O2027" i="11"/>
  <c r="R2026" i="11"/>
  <c r="Q2026" i="11"/>
  <c r="P2026" i="11"/>
  <c r="O2026" i="11"/>
  <c r="R2025" i="11"/>
  <c r="Q2025" i="11"/>
  <c r="P2025" i="11"/>
  <c r="O2025" i="11"/>
  <c r="R2024" i="11"/>
  <c r="Q2024" i="11"/>
  <c r="P2024" i="11"/>
  <c r="O2024" i="11"/>
  <c r="R2023" i="11"/>
  <c r="Q2023" i="11"/>
  <c r="P2023" i="11"/>
  <c r="O2023" i="11"/>
  <c r="R2022" i="11"/>
  <c r="Q2022" i="11"/>
  <c r="P2022" i="11"/>
  <c r="O2022" i="11"/>
  <c r="R2021" i="11"/>
  <c r="Q2021" i="11"/>
  <c r="P2021" i="11"/>
  <c r="O2021" i="11"/>
  <c r="R2020" i="11"/>
  <c r="Q2020" i="11"/>
  <c r="P2020" i="11"/>
  <c r="O2020" i="11"/>
  <c r="R2019" i="11"/>
  <c r="Q2019" i="11"/>
  <c r="P2019" i="11"/>
  <c r="O2019" i="11"/>
  <c r="R2018" i="11"/>
  <c r="Q2018" i="11"/>
  <c r="P2018" i="11"/>
  <c r="O2018" i="11"/>
  <c r="R2017" i="11"/>
  <c r="Q2017" i="11"/>
  <c r="P2017" i="11"/>
  <c r="O2017" i="11"/>
  <c r="R2016" i="11"/>
  <c r="Q2016" i="11"/>
  <c r="P2016" i="11"/>
  <c r="O2016" i="11"/>
  <c r="R2015" i="11"/>
  <c r="Q2015" i="11"/>
  <c r="P2015" i="11"/>
  <c r="O2015" i="11"/>
  <c r="R2014" i="11"/>
  <c r="Q2014" i="11"/>
  <c r="P2014" i="11"/>
  <c r="O2014" i="11"/>
  <c r="R2013" i="11"/>
  <c r="Q2013" i="11"/>
  <c r="P2013" i="11"/>
  <c r="O2013" i="11"/>
  <c r="R2012" i="11"/>
  <c r="Q2012" i="11"/>
  <c r="P2012" i="11"/>
  <c r="O2012" i="11"/>
  <c r="R2011" i="11"/>
  <c r="Q2011" i="11"/>
  <c r="P2011" i="11"/>
  <c r="O2011" i="11"/>
  <c r="R2010" i="11"/>
  <c r="Q2010" i="11"/>
  <c r="P2010" i="11"/>
  <c r="O2010" i="11"/>
  <c r="R2009" i="11"/>
  <c r="Q2009" i="11"/>
  <c r="P2009" i="11"/>
  <c r="O2009" i="11"/>
  <c r="R2008" i="11"/>
  <c r="Q2008" i="11"/>
  <c r="P2008" i="11"/>
  <c r="O2008" i="11"/>
  <c r="R2007" i="11"/>
  <c r="Q2007" i="11"/>
  <c r="P2007" i="11"/>
  <c r="O2007" i="11"/>
  <c r="R2006" i="11"/>
  <c r="Q2006" i="11"/>
  <c r="P2006" i="11"/>
  <c r="O2006" i="11"/>
  <c r="R2005" i="11"/>
  <c r="Q2005" i="11"/>
  <c r="P2005" i="11"/>
  <c r="O2005" i="11"/>
  <c r="R2004" i="11"/>
  <c r="Q2004" i="11"/>
  <c r="P2004" i="11"/>
  <c r="O2004" i="11"/>
  <c r="R2003" i="11"/>
  <c r="Q2003" i="11"/>
  <c r="P2003" i="11"/>
  <c r="O2003" i="11"/>
  <c r="R2002" i="11"/>
  <c r="Q2002" i="11"/>
  <c r="P2002" i="11"/>
  <c r="O2002" i="11"/>
  <c r="R2001" i="11"/>
  <c r="Q2001" i="11"/>
  <c r="P2001" i="11"/>
  <c r="O2001" i="11"/>
  <c r="R2000" i="11"/>
  <c r="Q2000" i="11"/>
  <c r="P2000" i="11"/>
  <c r="O2000" i="11"/>
  <c r="R1999" i="11"/>
  <c r="Q1999" i="11"/>
  <c r="P1999" i="11"/>
  <c r="O1999" i="11"/>
  <c r="R1998" i="11"/>
  <c r="Q1998" i="11"/>
  <c r="P1998" i="11"/>
  <c r="O1998" i="11"/>
  <c r="R1997" i="11"/>
  <c r="Q1997" i="11"/>
  <c r="P1997" i="11"/>
  <c r="O1997" i="11"/>
  <c r="R1996" i="11"/>
  <c r="Q1996" i="11"/>
  <c r="P1996" i="11"/>
  <c r="O1996" i="11"/>
  <c r="R1995" i="11"/>
  <c r="Q1995" i="11"/>
  <c r="P1995" i="11"/>
  <c r="O1995" i="11"/>
  <c r="R1994" i="11"/>
  <c r="Q1994" i="11"/>
  <c r="P1994" i="11"/>
  <c r="O1994" i="11"/>
  <c r="R1993" i="11"/>
  <c r="Q1993" i="11"/>
  <c r="P1993" i="11"/>
  <c r="O1993" i="11"/>
  <c r="R1992" i="11"/>
  <c r="Q1992" i="11"/>
  <c r="P1992" i="11"/>
  <c r="O1992" i="11"/>
  <c r="R1991" i="11"/>
  <c r="Q1991" i="11"/>
  <c r="P1991" i="11"/>
  <c r="O1991" i="11"/>
  <c r="R1990" i="11"/>
  <c r="Q1990" i="11"/>
  <c r="P1990" i="11"/>
  <c r="O1990" i="11"/>
  <c r="R1989" i="11"/>
  <c r="Q1989" i="11"/>
  <c r="P1989" i="11"/>
  <c r="O1989" i="11"/>
  <c r="R1988" i="11"/>
  <c r="Q1988" i="11"/>
  <c r="P1988" i="11"/>
  <c r="O1988" i="11"/>
  <c r="R1987" i="11"/>
  <c r="Q1987" i="11"/>
  <c r="P1987" i="11"/>
  <c r="O1987" i="11"/>
  <c r="R1986" i="11"/>
  <c r="Q1986" i="11"/>
  <c r="P1986" i="11"/>
  <c r="O1986" i="11"/>
  <c r="R1985" i="11"/>
  <c r="Q1985" i="11"/>
  <c r="P1985" i="11"/>
  <c r="O1985" i="11"/>
  <c r="R1984" i="11"/>
  <c r="Q1984" i="11"/>
  <c r="P1984" i="11"/>
  <c r="O1984" i="11"/>
  <c r="R1983" i="11"/>
  <c r="Q1983" i="11"/>
  <c r="P1983" i="11"/>
  <c r="O1983" i="11"/>
  <c r="R1982" i="11"/>
  <c r="Q1982" i="11"/>
  <c r="P1982" i="11"/>
  <c r="O1982" i="11"/>
  <c r="R1981" i="11"/>
  <c r="Q1981" i="11"/>
  <c r="P1981" i="11"/>
  <c r="O1981" i="11"/>
  <c r="R1980" i="11"/>
  <c r="Q1980" i="11"/>
  <c r="P1980" i="11"/>
  <c r="O1980" i="11"/>
  <c r="R1979" i="11"/>
  <c r="Q1979" i="11"/>
  <c r="P1979" i="11"/>
  <c r="O1979" i="11"/>
  <c r="R1978" i="11"/>
  <c r="Q1978" i="11"/>
  <c r="P1978" i="11"/>
  <c r="O1978" i="11"/>
  <c r="R1977" i="11"/>
  <c r="Q1977" i="11"/>
  <c r="P1977" i="11"/>
  <c r="O1977" i="11"/>
  <c r="R1976" i="11"/>
  <c r="Q1976" i="11"/>
  <c r="P1976" i="11"/>
  <c r="O1976" i="11"/>
  <c r="R1975" i="11"/>
  <c r="Q1975" i="11"/>
  <c r="P1975" i="11"/>
  <c r="O1975" i="11"/>
  <c r="R1974" i="11"/>
  <c r="Q1974" i="11"/>
  <c r="P1974" i="11"/>
  <c r="O1974" i="11"/>
  <c r="R1973" i="11"/>
  <c r="Q1973" i="11"/>
  <c r="P1973" i="11"/>
  <c r="O1973" i="11"/>
  <c r="R1972" i="11"/>
  <c r="Q1972" i="11"/>
  <c r="P1972" i="11"/>
  <c r="O1972" i="11"/>
  <c r="R1971" i="11"/>
  <c r="Q1971" i="11"/>
  <c r="P1971" i="11"/>
  <c r="O1971" i="11"/>
  <c r="R1970" i="11"/>
  <c r="Q1970" i="11"/>
  <c r="P1970" i="11"/>
  <c r="O1970" i="11"/>
  <c r="R1969" i="11"/>
  <c r="Q1969" i="11"/>
  <c r="P1969" i="11"/>
  <c r="O1969" i="11"/>
  <c r="R1968" i="11"/>
  <c r="Q1968" i="11"/>
  <c r="P1968" i="11"/>
  <c r="O1968" i="11"/>
  <c r="R1967" i="11"/>
  <c r="Q1967" i="11"/>
  <c r="P1967" i="11"/>
  <c r="O1967" i="11"/>
  <c r="R1966" i="11"/>
  <c r="Q1966" i="11"/>
  <c r="P1966" i="11"/>
  <c r="O1966" i="11"/>
  <c r="R1965" i="11"/>
  <c r="Q1965" i="11"/>
  <c r="P1965" i="11"/>
  <c r="O1965" i="11"/>
  <c r="R1964" i="11"/>
  <c r="Q1964" i="11"/>
  <c r="P1964" i="11"/>
  <c r="O1964" i="11"/>
  <c r="R1963" i="11"/>
  <c r="Q1963" i="11"/>
  <c r="P1963" i="11"/>
  <c r="O1963" i="11"/>
  <c r="R1962" i="11"/>
  <c r="Q1962" i="11"/>
  <c r="P1962" i="11"/>
  <c r="O1962" i="11"/>
  <c r="R1961" i="11"/>
  <c r="Q1961" i="11"/>
  <c r="P1961" i="11"/>
  <c r="O1961" i="11"/>
  <c r="R1960" i="11"/>
  <c r="Q1960" i="11"/>
  <c r="P1960" i="11"/>
  <c r="O1960" i="11"/>
  <c r="R1959" i="11"/>
  <c r="Q1959" i="11"/>
  <c r="P1959" i="11"/>
  <c r="O1959" i="11"/>
  <c r="R1958" i="11"/>
  <c r="Q1958" i="11"/>
  <c r="P1958" i="11"/>
  <c r="O1958" i="11"/>
  <c r="R1957" i="11"/>
  <c r="Q1957" i="11"/>
  <c r="P1957" i="11"/>
  <c r="O1957" i="11"/>
  <c r="R1956" i="11"/>
  <c r="Q1956" i="11"/>
  <c r="P1956" i="11"/>
  <c r="O1956" i="11"/>
  <c r="R1955" i="11"/>
  <c r="Q1955" i="11"/>
  <c r="P1955" i="11"/>
  <c r="O1955" i="11"/>
  <c r="R1954" i="11"/>
  <c r="Q1954" i="11"/>
  <c r="P1954" i="11"/>
  <c r="O1954" i="11"/>
  <c r="R1953" i="11"/>
  <c r="Q1953" i="11"/>
  <c r="P1953" i="11"/>
  <c r="O1953" i="11"/>
  <c r="R1952" i="11"/>
  <c r="Q1952" i="11"/>
  <c r="P1952" i="11"/>
  <c r="O1952" i="11"/>
  <c r="R1951" i="11"/>
  <c r="Q1951" i="11"/>
  <c r="P1951" i="11"/>
  <c r="O1951" i="11"/>
  <c r="R1950" i="11"/>
  <c r="Q1950" i="11"/>
  <c r="P1950" i="11"/>
  <c r="O1950" i="11"/>
  <c r="R1949" i="11"/>
  <c r="Q1949" i="11"/>
  <c r="P1949" i="11"/>
  <c r="O1949" i="11"/>
  <c r="R1948" i="11"/>
  <c r="Q1948" i="11"/>
  <c r="P1948" i="11"/>
  <c r="O1948" i="11"/>
  <c r="R1947" i="11"/>
  <c r="Q1947" i="11"/>
  <c r="P1947" i="11"/>
  <c r="O1947" i="11"/>
  <c r="R1946" i="11"/>
  <c r="Q1946" i="11"/>
  <c r="P1946" i="11"/>
  <c r="O1946" i="11"/>
  <c r="R1945" i="11"/>
  <c r="Q1945" i="11"/>
  <c r="P1945" i="11"/>
  <c r="O1945" i="11"/>
  <c r="R1944" i="11"/>
  <c r="Q1944" i="11"/>
  <c r="P1944" i="11"/>
  <c r="O1944" i="11"/>
  <c r="R1943" i="11"/>
  <c r="Q1943" i="11"/>
  <c r="P1943" i="11"/>
  <c r="O1943" i="11"/>
  <c r="R1942" i="11"/>
  <c r="Q1942" i="11"/>
  <c r="P1942" i="11"/>
  <c r="O1942" i="11"/>
  <c r="R1941" i="11"/>
  <c r="Q1941" i="11"/>
  <c r="P1941" i="11"/>
  <c r="O1941" i="11"/>
  <c r="R1940" i="11"/>
  <c r="Q1940" i="11"/>
  <c r="P1940" i="11"/>
  <c r="O1940" i="11"/>
  <c r="R1939" i="11"/>
  <c r="Q1939" i="11"/>
  <c r="P1939" i="11"/>
  <c r="O1939" i="11"/>
  <c r="R1938" i="11"/>
  <c r="Q1938" i="11"/>
  <c r="P1938" i="11"/>
  <c r="O1938" i="11"/>
  <c r="R1937" i="11"/>
  <c r="Q1937" i="11"/>
  <c r="P1937" i="11"/>
  <c r="O1937" i="11"/>
  <c r="R1936" i="11"/>
  <c r="Q1936" i="11"/>
  <c r="P1936" i="11"/>
  <c r="O1936" i="11"/>
  <c r="R1935" i="11"/>
  <c r="Q1935" i="11"/>
  <c r="P1935" i="11"/>
  <c r="O1935" i="11"/>
  <c r="R1934" i="11"/>
  <c r="Q1934" i="11"/>
  <c r="P1934" i="11"/>
  <c r="O1934" i="11"/>
  <c r="R1933" i="11"/>
  <c r="Q1933" i="11"/>
  <c r="P1933" i="11"/>
  <c r="O1933" i="11"/>
  <c r="R1932" i="11"/>
  <c r="Q1932" i="11"/>
  <c r="P1932" i="11"/>
  <c r="O1932" i="11"/>
  <c r="R1931" i="11"/>
  <c r="Q1931" i="11"/>
  <c r="P1931" i="11"/>
  <c r="O1931" i="11"/>
  <c r="R1930" i="11"/>
  <c r="Q1930" i="11"/>
  <c r="P1930" i="11"/>
  <c r="O1930" i="11"/>
  <c r="R1929" i="11"/>
  <c r="Q1929" i="11"/>
  <c r="P1929" i="11"/>
  <c r="O1929" i="11"/>
  <c r="R1928" i="11"/>
  <c r="Q1928" i="11"/>
  <c r="P1928" i="11"/>
  <c r="O1928" i="11"/>
  <c r="R1927" i="11"/>
  <c r="Q1927" i="11"/>
  <c r="P1927" i="11"/>
  <c r="O1927" i="11"/>
  <c r="R1926" i="11"/>
  <c r="Q1926" i="11"/>
  <c r="P1926" i="11"/>
  <c r="O1926" i="11"/>
  <c r="R1925" i="11"/>
  <c r="Q1925" i="11"/>
  <c r="P1925" i="11"/>
  <c r="O1925" i="11"/>
  <c r="R1924" i="11"/>
  <c r="Q1924" i="11"/>
  <c r="P1924" i="11"/>
  <c r="O1924" i="11"/>
  <c r="R1923" i="11"/>
  <c r="Q1923" i="11"/>
  <c r="P1923" i="11"/>
  <c r="O1923" i="11"/>
  <c r="R1922" i="11"/>
  <c r="Q1922" i="11"/>
  <c r="P1922" i="11"/>
  <c r="O1922" i="11"/>
  <c r="R1921" i="11"/>
  <c r="Q1921" i="11"/>
  <c r="P1921" i="11"/>
  <c r="O1921" i="11"/>
  <c r="R1920" i="11"/>
  <c r="Q1920" i="11"/>
  <c r="P1920" i="11"/>
  <c r="O1920" i="11"/>
  <c r="R1919" i="11"/>
  <c r="Q1919" i="11"/>
  <c r="P1919" i="11"/>
  <c r="O1919" i="11"/>
  <c r="R1918" i="11"/>
  <c r="Q1918" i="11"/>
  <c r="P1918" i="11"/>
  <c r="O1918" i="11"/>
  <c r="R1917" i="11"/>
  <c r="Q1917" i="11"/>
  <c r="P1917" i="11"/>
  <c r="O1917" i="11"/>
  <c r="R1916" i="11"/>
  <c r="Q1916" i="11"/>
  <c r="P1916" i="11"/>
  <c r="O1916" i="11"/>
  <c r="R1915" i="11"/>
  <c r="Q1915" i="11"/>
  <c r="P1915" i="11"/>
  <c r="O1915" i="11"/>
  <c r="R1914" i="11"/>
  <c r="Q1914" i="11"/>
  <c r="P1914" i="11"/>
  <c r="O1914" i="11"/>
  <c r="R1913" i="11"/>
  <c r="Q1913" i="11"/>
  <c r="P1913" i="11"/>
  <c r="O1913" i="11"/>
  <c r="R1912" i="11"/>
  <c r="Q1912" i="11"/>
  <c r="P1912" i="11"/>
  <c r="O1912" i="11"/>
  <c r="R1911" i="11"/>
  <c r="Q1911" i="11"/>
  <c r="P1911" i="11"/>
  <c r="O1911" i="11"/>
  <c r="R1910" i="11"/>
  <c r="Q1910" i="11"/>
  <c r="P1910" i="11"/>
  <c r="O1910" i="11"/>
  <c r="R1909" i="11"/>
  <c r="Q1909" i="11"/>
  <c r="P1909" i="11"/>
  <c r="O1909" i="11"/>
  <c r="R1908" i="11"/>
  <c r="Q1908" i="11"/>
  <c r="P1908" i="11"/>
  <c r="O1908" i="11"/>
  <c r="R1907" i="11"/>
  <c r="Q1907" i="11"/>
  <c r="P1907" i="11"/>
  <c r="O1907" i="11"/>
  <c r="R1906" i="11"/>
  <c r="Q1906" i="11"/>
  <c r="P1906" i="11"/>
  <c r="O1906" i="11"/>
  <c r="R1905" i="11"/>
  <c r="Q1905" i="11"/>
  <c r="P1905" i="11"/>
  <c r="O1905" i="11"/>
  <c r="R1904" i="11"/>
  <c r="Q1904" i="11"/>
  <c r="P1904" i="11"/>
  <c r="O1904" i="11"/>
  <c r="R1903" i="11"/>
  <c r="Q1903" i="11"/>
  <c r="P1903" i="11"/>
  <c r="O1903" i="11"/>
  <c r="R1902" i="11"/>
  <c r="Q1902" i="11"/>
  <c r="P1902" i="11"/>
  <c r="O1902" i="11"/>
  <c r="R1901" i="11"/>
  <c r="Q1901" i="11"/>
  <c r="P1901" i="11"/>
  <c r="O1901" i="11"/>
  <c r="R1900" i="11"/>
  <c r="Q1900" i="11"/>
  <c r="P1900" i="11"/>
  <c r="O1900" i="11"/>
  <c r="R1899" i="11"/>
  <c r="Q1899" i="11"/>
  <c r="P1899" i="11"/>
  <c r="O1899" i="11"/>
  <c r="R1898" i="11"/>
  <c r="Q1898" i="11"/>
  <c r="P1898" i="11"/>
  <c r="O1898" i="11"/>
  <c r="R1897" i="11"/>
  <c r="Q1897" i="11"/>
  <c r="P1897" i="11"/>
  <c r="O1897" i="11"/>
  <c r="R1896" i="11"/>
  <c r="Q1896" i="11"/>
  <c r="P1896" i="11"/>
  <c r="O1896" i="11"/>
  <c r="R1895" i="11"/>
  <c r="Q1895" i="11"/>
  <c r="P1895" i="11"/>
  <c r="O1895" i="11"/>
  <c r="R1894" i="11"/>
  <c r="Q1894" i="11"/>
  <c r="P1894" i="11"/>
  <c r="O1894" i="11"/>
  <c r="R1893" i="11"/>
  <c r="Q1893" i="11"/>
  <c r="P1893" i="11"/>
  <c r="O1893" i="11"/>
  <c r="R1892" i="11"/>
  <c r="Q1892" i="11"/>
  <c r="P1892" i="11"/>
  <c r="O1892" i="11"/>
  <c r="R1891" i="11"/>
  <c r="Q1891" i="11"/>
  <c r="P1891" i="11"/>
  <c r="O1891" i="11"/>
  <c r="R1890" i="11"/>
  <c r="Q1890" i="11"/>
  <c r="P1890" i="11"/>
  <c r="O1890" i="11"/>
  <c r="R1889" i="11"/>
  <c r="Q1889" i="11"/>
  <c r="P1889" i="11"/>
  <c r="O1889" i="11"/>
  <c r="R1888" i="11"/>
  <c r="Q1888" i="11"/>
  <c r="P1888" i="11"/>
  <c r="O1888" i="11"/>
  <c r="R1887" i="11"/>
  <c r="Q1887" i="11"/>
  <c r="P1887" i="11"/>
  <c r="O1887" i="11"/>
  <c r="R1886" i="11"/>
  <c r="Q1886" i="11"/>
  <c r="P1886" i="11"/>
  <c r="O1886" i="11"/>
  <c r="R1885" i="11"/>
  <c r="Q1885" i="11"/>
  <c r="P1885" i="11"/>
  <c r="O1885" i="11"/>
  <c r="R1884" i="11"/>
  <c r="Q1884" i="11"/>
  <c r="P1884" i="11"/>
  <c r="O1884" i="11"/>
  <c r="R1883" i="11"/>
  <c r="Q1883" i="11"/>
  <c r="P1883" i="11"/>
  <c r="O1883" i="11"/>
  <c r="R1882" i="11"/>
  <c r="Q1882" i="11"/>
  <c r="P1882" i="11"/>
  <c r="O1882" i="11"/>
  <c r="R1881" i="11"/>
  <c r="Q1881" i="11"/>
  <c r="P1881" i="11"/>
  <c r="O1881" i="11"/>
  <c r="R1880" i="11"/>
  <c r="Q1880" i="11"/>
  <c r="P1880" i="11"/>
  <c r="O1880" i="11"/>
  <c r="R1879" i="11"/>
  <c r="Q1879" i="11"/>
  <c r="P1879" i="11"/>
  <c r="O1879" i="11"/>
  <c r="R1878" i="11"/>
  <c r="Q1878" i="11"/>
  <c r="P1878" i="11"/>
  <c r="O1878" i="11"/>
  <c r="R1877" i="11"/>
  <c r="Q1877" i="11"/>
  <c r="P1877" i="11"/>
  <c r="O1877" i="11"/>
  <c r="R1876" i="11"/>
  <c r="Q1876" i="11"/>
  <c r="P1876" i="11"/>
  <c r="O1876" i="11"/>
  <c r="R1875" i="11"/>
  <c r="Q1875" i="11"/>
  <c r="P1875" i="11"/>
  <c r="O1875" i="11"/>
  <c r="R1874" i="11"/>
  <c r="Q1874" i="11"/>
  <c r="P1874" i="11"/>
  <c r="O1874" i="11"/>
  <c r="R1873" i="11"/>
  <c r="Q1873" i="11"/>
  <c r="P1873" i="11"/>
  <c r="O1873" i="11"/>
  <c r="R1872" i="11"/>
  <c r="Q1872" i="11"/>
  <c r="P1872" i="11"/>
  <c r="O1872" i="11"/>
  <c r="R1871" i="11"/>
  <c r="Q1871" i="11"/>
  <c r="P1871" i="11"/>
  <c r="O1871" i="11"/>
  <c r="R1870" i="11"/>
  <c r="Q1870" i="11"/>
  <c r="P1870" i="11"/>
  <c r="O1870" i="11"/>
  <c r="R1869" i="11"/>
  <c r="Q1869" i="11"/>
  <c r="P1869" i="11"/>
  <c r="O1869" i="11"/>
  <c r="R1868" i="11"/>
  <c r="Q1868" i="11"/>
  <c r="P1868" i="11"/>
  <c r="O1868" i="11"/>
  <c r="R1867" i="11"/>
  <c r="Q1867" i="11"/>
  <c r="P1867" i="11"/>
  <c r="O1867" i="11"/>
  <c r="R1866" i="11"/>
  <c r="Q1866" i="11"/>
  <c r="P1866" i="11"/>
  <c r="O1866" i="11"/>
  <c r="R1865" i="11"/>
  <c r="Q1865" i="11"/>
  <c r="P1865" i="11"/>
  <c r="O1865" i="11"/>
  <c r="R1864" i="11"/>
  <c r="Q1864" i="11"/>
  <c r="P1864" i="11"/>
  <c r="O1864" i="11"/>
  <c r="R1863" i="11"/>
  <c r="Q1863" i="11"/>
  <c r="P1863" i="11"/>
  <c r="O1863" i="11"/>
  <c r="R1862" i="11"/>
  <c r="Q1862" i="11"/>
  <c r="P1862" i="11"/>
  <c r="O1862" i="11"/>
  <c r="R1861" i="11"/>
  <c r="Q1861" i="11"/>
  <c r="P1861" i="11"/>
  <c r="O1861" i="11"/>
  <c r="R1860" i="11"/>
  <c r="Q1860" i="11"/>
  <c r="P1860" i="11"/>
  <c r="O1860" i="11"/>
  <c r="R1859" i="11"/>
  <c r="Q1859" i="11"/>
  <c r="P1859" i="11"/>
  <c r="O1859" i="11"/>
  <c r="R1858" i="11"/>
  <c r="Q1858" i="11"/>
  <c r="P1858" i="11"/>
  <c r="O1858" i="11"/>
  <c r="R1857" i="11"/>
  <c r="Q1857" i="11"/>
  <c r="P1857" i="11"/>
  <c r="O1857" i="11"/>
  <c r="R1856" i="11"/>
  <c r="Q1856" i="11"/>
  <c r="P1856" i="11"/>
  <c r="O1856" i="11"/>
  <c r="R1855" i="11"/>
  <c r="Q1855" i="11"/>
  <c r="P1855" i="11"/>
  <c r="O1855" i="11"/>
  <c r="R1854" i="11"/>
  <c r="Q1854" i="11"/>
  <c r="P1854" i="11"/>
  <c r="O1854" i="11"/>
  <c r="R1853" i="11"/>
  <c r="Q1853" i="11"/>
  <c r="P1853" i="11"/>
  <c r="O1853" i="11"/>
  <c r="R1852" i="11"/>
  <c r="Q1852" i="11"/>
  <c r="P1852" i="11"/>
  <c r="O1852" i="11"/>
  <c r="R1851" i="11"/>
  <c r="Q1851" i="11"/>
  <c r="P1851" i="11"/>
  <c r="O1851" i="11"/>
  <c r="R1850" i="11"/>
  <c r="Q1850" i="11"/>
  <c r="P1850" i="11"/>
  <c r="O1850" i="11"/>
  <c r="R1849" i="11"/>
  <c r="Q1849" i="11"/>
  <c r="P1849" i="11"/>
  <c r="O1849" i="11"/>
  <c r="R1848" i="11"/>
  <c r="Q1848" i="11"/>
  <c r="P1848" i="11"/>
  <c r="O1848" i="11"/>
  <c r="R1847" i="11"/>
  <c r="Q1847" i="11"/>
  <c r="P1847" i="11"/>
  <c r="O1847" i="11"/>
  <c r="R1846" i="11"/>
  <c r="Q1846" i="11"/>
  <c r="P1846" i="11"/>
  <c r="O1846" i="11"/>
  <c r="R1845" i="11"/>
  <c r="Q1845" i="11"/>
  <c r="P1845" i="11"/>
  <c r="O1845" i="11"/>
  <c r="R1844" i="11"/>
  <c r="Q1844" i="11"/>
  <c r="P1844" i="11"/>
  <c r="O1844" i="11"/>
  <c r="R1843" i="11"/>
  <c r="Q1843" i="11"/>
  <c r="P1843" i="11"/>
  <c r="O1843" i="11"/>
  <c r="R1842" i="11"/>
  <c r="Q1842" i="11"/>
  <c r="P1842" i="11"/>
  <c r="O1842" i="11"/>
  <c r="R1841" i="11"/>
  <c r="Q1841" i="11"/>
  <c r="P1841" i="11"/>
  <c r="O1841" i="11"/>
  <c r="R1840" i="11"/>
  <c r="Q1840" i="11"/>
  <c r="P1840" i="11"/>
  <c r="O1840" i="11"/>
  <c r="R1839" i="11"/>
  <c r="Q1839" i="11"/>
  <c r="P1839" i="11"/>
  <c r="O1839" i="11"/>
  <c r="R1838" i="11"/>
  <c r="Q1838" i="11"/>
  <c r="P1838" i="11"/>
  <c r="O1838" i="11"/>
  <c r="R1837" i="11"/>
  <c r="Q1837" i="11"/>
  <c r="P1837" i="11"/>
  <c r="O1837" i="11"/>
  <c r="R1836" i="11"/>
  <c r="Q1836" i="11"/>
  <c r="P1836" i="11"/>
  <c r="O1836" i="11"/>
  <c r="R1835" i="11"/>
  <c r="Q1835" i="11"/>
  <c r="P1835" i="11"/>
  <c r="O1835" i="11"/>
  <c r="R1834" i="11"/>
  <c r="Q1834" i="11"/>
  <c r="P1834" i="11"/>
  <c r="O1834" i="11"/>
  <c r="R1833" i="11"/>
  <c r="Q1833" i="11"/>
  <c r="P1833" i="11"/>
  <c r="O1833" i="11"/>
  <c r="R1832" i="11"/>
  <c r="Q1832" i="11"/>
  <c r="P1832" i="11"/>
  <c r="O1832" i="11"/>
  <c r="R1831" i="11"/>
  <c r="Q1831" i="11"/>
  <c r="P1831" i="11"/>
  <c r="O1831" i="11"/>
  <c r="R1830" i="11"/>
  <c r="Q1830" i="11"/>
  <c r="P1830" i="11"/>
  <c r="O1830" i="11"/>
  <c r="R1829" i="11"/>
  <c r="Q1829" i="11"/>
  <c r="P1829" i="11"/>
  <c r="O1829" i="11"/>
  <c r="R1828" i="11"/>
  <c r="Q1828" i="11"/>
  <c r="P1828" i="11"/>
  <c r="O1828" i="11"/>
  <c r="R1827" i="11"/>
  <c r="Q1827" i="11"/>
  <c r="P1827" i="11"/>
  <c r="O1827" i="11"/>
  <c r="R1826" i="11"/>
  <c r="Q1826" i="11"/>
  <c r="P1826" i="11"/>
  <c r="O1826" i="11"/>
  <c r="R1825" i="11"/>
  <c r="Q1825" i="11"/>
  <c r="P1825" i="11"/>
  <c r="O1825" i="11"/>
  <c r="R1824" i="11"/>
  <c r="Q1824" i="11"/>
  <c r="P1824" i="11"/>
  <c r="O1824" i="11"/>
  <c r="R1823" i="11"/>
  <c r="Q1823" i="11"/>
  <c r="P1823" i="11"/>
  <c r="O1823" i="11"/>
  <c r="R1822" i="11"/>
  <c r="Q1822" i="11"/>
  <c r="P1822" i="11"/>
  <c r="O1822" i="11"/>
  <c r="R1821" i="11"/>
  <c r="Q1821" i="11"/>
  <c r="P1821" i="11"/>
  <c r="O1821" i="11"/>
  <c r="R1820" i="11"/>
  <c r="Q1820" i="11"/>
  <c r="P1820" i="11"/>
  <c r="O1820" i="11"/>
  <c r="R1819" i="11"/>
  <c r="Q1819" i="11"/>
  <c r="P1819" i="11"/>
  <c r="O1819" i="11"/>
  <c r="R1818" i="11"/>
  <c r="Q1818" i="11"/>
  <c r="P1818" i="11"/>
  <c r="O1818" i="11"/>
  <c r="R1817" i="11"/>
  <c r="Q1817" i="11"/>
  <c r="P1817" i="11"/>
  <c r="O1817" i="11"/>
  <c r="R1816" i="11"/>
  <c r="Q1816" i="11"/>
  <c r="P1816" i="11"/>
  <c r="O1816" i="11"/>
  <c r="R1815" i="11"/>
  <c r="Q1815" i="11"/>
  <c r="P1815" i="11"/>
  <c r="O1815" i="11"/>
  <c r="R1814" i="11"/>
  <c r="Q1814" i="11"/>
  <c r="P1814" i="11"/>
  <c r="O1814" i="11"/>
  <c r="R1813" i="11"/>
  <c r="Q1813" i="11"/>
  <c r="P1813" i="11"/>
  <c r="O1813" i="11"/>
  <c r="R1812" i="11"/>
  <c r="Q1812" i="11"/>
  <c r="P1812" i="11"/>
  <c r="O1812" i="11"/>
  <c r="R1811" i="11"/>
  <c r="Q1811" i="11"/>
  <c r="P1811" i="11"/>
  <c r="O1811" i="11"/>
  <c r="R1810" i="11"/>
  <c r="Q1810" i="11"/>
  <c r="P1810" i="11"/>
  <c r="O1810" i="11"/>
  <c r="R1809" i="11"/>
  <c r="Q1809" i="11"/>
  <c r="P1809" i="11"/>
  <c r="O1809" i="11"/>
  <c r="R1808" i="11"/>
  <c r="Q1808" i="11"/>
  <c r="P1808" i="11"/>
  <c r="O1808" i="11"/>
  <c r="R1807" i="11"/>
  <c r="Q1807" i="11"/>
  <c r="P1807" i="11"/>
  <c r="O1807" i="11"/>
  <c r="R1806" i="11"/>
  <c r="Q1806" i="11"/>
  <c r="P1806" i="11"/>
  <c r="O1806" i="11"/>
  <c r="R1805" i="11"/>
  <c r="Q1805" i="11"/>
  <c r="P1805" i="11"/>
  <c r="O1805" i="11"/>
  <c r="R1804" i="11"/>
  <c r="Q1804" i="11"/>
  <c r="P1804" i="11"/>
  <c r="O1804" i="11"/>
  <c r="R1803" i="11"/>
  <c r="Q1803" i="11"/>
  <c r="P1803" i="11"/>
  <c r="O1803" i="11"/>
  <c r="R1802" i="11"/>
  <c r="Q1802" i="11"/>
  <c r="P1802" i="11"/>
  <c r="O1802" i="11"/>
  <c r="R1801" i="11"/>
  <c r="Q1801" i="11"/>
  <c r="P1801" i="11"/>
  <c r="O1801" i="11"/>
  <c r="R1800" i="11"/>
  <c r="Q1800" i="11"/>
  <c r="P1800" i="11"/>
  <c r="O1800" i="11"/>
  <c r="R1799" i="11"/>
  <c r="Q1799" i="11"/>
  <c r="P1799" i="11"/>
  <c r="O1799" i="11"/>
  <c r="R1798" i="11"/>
  <c r="Q1798" i="11"/>
  <c r="P1798" i="11"/>
  <c r="O1798" i="11"/>
  <c r="R1797" i="11"/>
  <c r="Q1797" i="11"/>
  <c r="P1797" i="11"/>
  <c r="O1797" i="11"/>
  <c r="R1796" i="11"/>
  <c r="Q1796" i="11"/>
  <c r="P1796" i="11"/>
  <c r="O1796" i="11"/>
  <c r="R1795" i="11"/>
  <c r="Q1795" i="11"/>
  <c r="P1795" i="11"/>
  <c r="O1795" i="11"/>
  <c r="R1794" i="11"/>
  <c r="Q1794" i="11"/>
  <c r="P1794" i="11"/>
  <c r="O1794" i="11"/>
  <c r="R1793" i="11"/>
  <c r="Q1793" i="11"/>
  <c r="P1793" i="11"/>
  <c r="O1793" i="11"/>
  <c r="R1792" i="11"/>
  <c r="Q1792" i="11"/>
  <c r="P1792" i="11"/>
  <c r="O1792" i="11"/>
  <c r="R1791" i="11"/>
  <c r="Q1791" i="11"/>
  <c r="P1791" i="11"/>
  <c r="O1791" i="11"/>
  <c r="R1790" i="11"/>
  <c r="Q1790" i="11"/>
  <c r="P1790" i="11"/>
  <c r="O1790" i="11"/>
  <c r="R1789" i="11"/>
  <c r="Q1789" i="11"/>
  <c r="P1789" i="11"/>
  <c r="O1789" i="11"/>
  <c r="R1788" i="11"/>
  <c r="Q1788" i="11"/>
  <c r="P1788" i="11"/>
  <c r="O1788" i="11"/>
  <c r="R1787" i="11"/>
  <c r="Q1787" i="11"/>
  <c r="P1787" i="11"/>
  <c r="O1787" i="11"/>
  <c r="R1786" i="11"/>
  <c r="Q1786" i="11"/>
  <c r="P1786" i="11"/>
  <c r="O1786" i="11"/>
  <c r="R1785" i="11"/>
  <c r="Q1785" i="11"/>
  <c r="P1785" i="11"/>
  <c r="O1785" i="11"/>
  <c r="R1784" i="11"/>
  <c r="Q1784" i="11"/>
  <c r="P1784" i="11"/>
  <c r="O1784" i="11"/>
  <c r="R1783" i="11"/>
  <c r="Q1783" i="11"/>
  <c r="P1783" i="11"/>
  <c r="O1783" i="11"/>
  <c r="R1782" i="11"/>
  <c r="Q1782" i="11"/>
  <c r="P1782" i="11"/>
  <c r="O1782" i="11"/>
  <c r="R1781" i="11"/>
  <c r="Q1781" i="11"/>
  <c r="P1781" i="11"/>
  <c r="O1781" i="11"/>
  <c r="R1780" i="11"/>
  <c r="Q1780" i="11"/>
  <c r="P1780" i="11"/>
  <c r="O1780" i="11"/>
  <c r="R1779" i="11"/>
  <c r="Q1779" i="11"/>
  <c r="P1779" i="11"/>
  <c r="O1779" i="11"/>
  <c r="R1778" i="11"/>
  <c r="Q1778" i="11"/>
  <c r="P1778" i="11"/>
  <c r="O1778" i="11"/>
  <c r="R1777" i="11"/>
  <c r="Q1777" i="11"/>
  <c r="P1777" i="11"/>
  <c r="O1777" i="11"/>
  <c r="R1776" i="11"/>
  <c r="Q1776" i="11"/>
  <c r="P1776" i="11"/>
  <c r="O1776" i="11"/>
  <c r="R1775" i="11"/>
  <c r="Q1775" i="11"/>
  <c r="P1775" i="11"/>
  <c r="O1775" i="11"/>
  <c r="R1774" i="11"/>
  <c r="Q1774" i="11"/>
  <c r="P1774" i="11"/>
  <c r="O1774" i="11"/>
  <c r="R1773" i="11"/>
  <c r="Q1773" i="11"/>
  <c r="P1773" i="11"/>
  <c r="O1773" i="11"/>
  <c r="R1772" i="11"/>
  <c r="Q1772" i="11"/>
  <c r="P1772" i="11"/>
  <c r="O1772" i="11"/>
  <c r="R1771" i="11"/>
  <c r="Q1771" i="11"/>
  <c r="P1771" i="11"/>
  <c r="O1771" i="11"/>
  <c r="R1770" i="11"/>
  <c r="Q1770" i="11"/>
  <c r="P1770" i="11"/>
  <c r="O1770" i="11"/>
  <c r="R1769" i="11"/>
  <c r="Q1769" i="11"/>
  <c r="P1769" i="11"/>
  <c r="O1769" i="11"/>
  <c r="R1768" i="11"/>
  <c r="Q1768" i="11"/>
  <c r="P1768" i="11"/>
  <c r="O1768" i="11"/>
  <c r="R1767" i="11"/>
  <c r="Q1767" i="11"/>
  <c r="P1767" i="11"/>
  <c r="O1767" i="11"/>
  <c r="R1766" i="11"/>
  <c r="Q1766" i="11"/>
  <c r="P1766" i="11"/>
  <c r="O1766" i="11"/>
  <c r="R1765" i="11"/>
  <c r="Q1765" i="11"/>
  <c r="P1765" i="11"/>
  <c r="O1765" i="11"/>
  <c r="R1764" i="11"/>
  <c r="Q1764" i="11"/>
  <c r="P1764" i="11"/>
  <c r="O1764" i="11"/>
  <c r="R1763" i="11"/>
  <c r="Q1763" i="11"/>
  <c r="P1763" i="11"/>
  <c r="O1763" i="11"/>
  <c r="R1762" i="11"/>
  <c r="Q1762" i="11"/>
  <c r="P1762" i="11"/>
  <c r="O1762" i="11"/>
  <c r="R1761" i="11"/>
  <c r="Q1761" i="11"/>
  <c r="P1761" i="11"/>
  <c r="O1761" i="11"/>
  <c r="R1760" i="11"/>
  <c r="Q1760" i="11"/>
  <c r="P1760" i="11"/>
  <c r="O1760" i="11"/>
  <c r="R1759" i="11"/>
  <c r="Q1759" i="11"/>
  <c r="P1759" i="11"/>
  <c r="O1759" i="11"/>
  <c r="R1758" i="11"/>
  <c r="Q1758" i="11"/>
  <c r="P1758" i="11"/>
  <c r="O1758" i="11"/>
  <c r="R1757" i="11"/>
  <c r="Q1757" i="11"/>
  <c r="P1757" i="11"/>
  <c r="O1757" i="11"/>
  <c r="R1756" i="11"/>
  <c r="Q1756" i="11"/>
  <c r="P1756" i="11"/>
  <c r="O1756" i="11"/>
  <c r="R1755" i="11"/>
  <c r="Q1755" i="11"/>
  <c r="P1755" i="11"/>
  <c r="O1755" i="11"/>
  <c r="R1754" i="11"/>
  <c r="Q1754" i="11"/>
  <c r="P1754" i="11"/>
  <c r="O1754" i="11"/>
  <c r="R1753" i="11"/>
  <c r="Q1753" i="11"/>
  <c r="P1753" i="11"/>
  <c r="O1753" i="11"/>
  <c r="R1752" i="11"/>
  <c r="Q1752" i="11"/>
  <c r="P1752" i="11"/>
  <c r="O1752" i="11"/>
  <c r="R1751" i="11"/>
  <c r="Q1751" i="11"/>
  <c r="P1751" i="11"/>
  <c r="O1751" i="11"/>
  <c r="R1750" i="11"/>
  <c r="Q1750" i="11"/>
  <c r="P1750" i="11"/>
  <c r="O1750" i="11"/>
  <c r="R1749" i="11"/>
  <c r="Q1749" i="11"/>
  <c r="P1749" i="11"/>
  <c r="O1749" i="11"/>
  <c r="R1748" i="11"/>
  <c r="Q1748" i="11"/>
  <c r="P1748" i="11"/>
  <c r="O1748" i="11"/>
  <c r="R1747" i="11"/>
  <c r="Q1747" i="11"/>
  <c r="P1747" i="11"/>
  <c r="O1747" i="11"/>
  <c r="R1746" i="11"/>
  <c r="Q1746" i="11"/>
  <c r="P1746" i="11"/>
  <c r="O1746" i="11"/>
  <c r="R1745" i="11"/>
  <c r="Q1745" i="11"/>
  <c r="P1745" i="11"/>
  <c r="O1745" i="11"/>
  <c r="R1744" i="11"/>
  <c r="Q1744" i="11"/>
  <c r="P1744" i="11"/>
  <c r="O1744" i="11"/>
  <c r="R1743" i="11"/>
  <c r="Q1743" i="11"/>
  <c r="P1743" i="11"/>
  <c r="O1743" i="11"/>
  <c r="R1742" i="11"/>
  <c r="Q1742" i="11"/>
  <c r="P1742" i="11"/>
  <c r="O1742" i="11"/>
  <c r="R1741" i="11"/>
  <c r="Q1741" i="11"/>
  <c r="P1741" i="11"/>
  <c r="O1741" i="11"/>
  <c r="R1740" i="11"/>
  <c r="Q1740" i="11"/>
  <c r="P1740" i="11"/>
  <c r="O1740" i="11"/>
  <c r="R1739" i="11"/>
  <c r="Q1739" i="11"/>
  <c r="P1739" i="11"/>
  <c r="O1739" i="11"/>
  <c r="R1738" i="11"/>
  <c r="Q1738" i="11"/>
  <c r="P1738" i="11"/>
  <c r="O1738" i="11"/>
  <c r="R1737" i="11"/>
  <c r="Q1737" i="11"/>
  <c r="P1737" i="11"/>
  <c r="O1737" i="11"/>
  <c r="R1736" i="11"/>
  <c r="Q1736" i="11"/>
  <c r="P1736" i="11"/>
  <c r="O1736" i="11"/>
  <c r="R1735" i="11"/>
  <c r="Q1735" i="11"/>
  <c r="P1735" i="11"/>
  <c r="O1735" i="11"/>
  <c r="R1734" i="11"/>
  <c r="Q1734" i="11"/>
  <c r="P1734" i="11"/>
  <c r="O1734" i="11"/>
  <c r="R1733" i="11"/>
  <c r="Q1733" i="11"/>
  <c r="P1733" i="11"/>
  <c r="O1733" i="11"/>
  <c r="R1732" i="11"/>
  <c r="Q1732" i="11"/>
  <c r="P1732" i="11"/>
  <c r="O1732" i="11"/>
  <c r="R1731" i="11"/>
  <c r="Q1731" i="11"/>
  <c r="P1731" i="11"/>
  <c r="O1731" i="11"/>
  <c r="R1730" i="11"/>
  <c r="Q1730" i="11"/>
  <c r="P1730" i="11"/>
  <c r="O1730" i="11"/>
  <c r="R1729" i="11"/>
  <c r="Q1729" i="11"/>
  <c r="P1729" i="11"/>
  <c r="O1729" i="11"/>
  <c r="R1728" i="11"/>
  <c r="Q1728" i="11"/>
  <c r="P1728" i="11"/>
  <c r="O1728" i="11"/>
  <c r="R1727" i="11"/>
  <c r="Q1727" i="11"/>
  <c r="P1727" i="11"/>
  <c r="O1727" i="11"/>
  <c r="R1726" i="11"/>
  <c r="Q1726" i="11"/>
  <c r="P1726" i="11"/>
  <c r="O1726" i="11"/>
  <c r="R1725" i="11"/>
  <c r="Q1725" i="11"/>
  <c r="P1725" i="11"/>
  <c r="O1725" i="11"/>
  <c r="R1724" i="11"/>
  <c r="Q1724" i="11"/>
  <c r="P1724" i="11"/>
  <c r="O1724" i="11"/>
  <c r="R1723" i="11"/>
  <c r="Q1723" i="11"/>
  <c r="P1723" i="11"/>
  <c r="O1723" i="11"/>
  <c r="R1722" i="11"/>
  <c r="Q1722" i="11"/>
  <c r="P1722" i="11"/>
  <c r="O1722" i="11"/>
  <c r="R1721" i="11"/>
  <c r="Q1721" i="11"/>
  <c r="P1721" i="11"/>
  <c r="O1721" i="11"/>
  <c r="R1720" i="11"/>
  <c r="Q1720" i="11"/>
  <c r="P1720" i="11"/>
  <c r="O1720" i="11"/>
  <c r="R1719" i="11"/>
  <c r="Q1719" i="11"/>
  <c r="P1719" i="11"/>
  <c r="O1719" i="11"/>
  <c r="R1718" i="11"/>
  <c r="Q1718" i="11"/>
  <c r="P1718" i="11"/>
  <c r="O1718" i="11"/>
  <c r="R1717" i="11"/>
  <c r="Q1717" i="11"/>
  <c r="P1717" i="11"/>
  <c r="O1717" i="11"/>
  <c r="R1716" i="11"/>
  <c r="Q1716" i="11"/>
  <c r="P1716" i="11"/>
  <c r="O1716" i="11"/>
  <c r="R1715" i="11"/>
  <c r="Q1715" i="11"/>
  <c r="P1715" i="11"/>
  <c r="O1715" i="11"/>
  <c r="R1714" i="11"/>
  <c r="Q1714" i="11"/>
  <c r="P1714" i="11"/>
  <c r="O1714" i="11"/>
  <c r="R1713" i="11"/>
  <c r="Q1713" i="11"/>
  <c r="P1713" i="11"/>
  <c r="O1713" i="11"/>
  <c r="R1712" i="11"/>
  <c r="Q1712" i="11"/>
  <c r="P1712" i="11"/>
  <c r="O1712" i="11"/>
  <c r="R1711" i="11"/>
  <c r="Q1711" i="11"/>
  <c r="P1711" i="11"/>
  <c r="O1711" i="11"/>
  <c r="R1710" i="11"/>
  <c r="Q1710" i="11"/>
  <c r="P1710" i="11"/>
  <c r="O1710" i="11"/>
  <c r="R1709" i="11"/>
  <c r="Q1709" i="11"/>
  <c r="P1709" i="11"/>
  <c r="O1709" i="11"/>
  <c r="R1708" i="11"/>
  <c r="Q1708" i="11"/>
  <c r="P1708" i="11"/>
  <c r="O1708" i="11"/>
  <c r="R1707" i="11"/>
  <c r="Q1707" i="11"/>
  <c r="P1707" i="11"/>
  <c r="O1707" i="11"/>
  <c r="R1706" i="11"/>
  <c r="Q1706" i="11"/>
  <c r="P1706" i="11"/>
  <c r="O1706" i="11"/>
  <c r="R1705" i="11"/>
  <c r="Q1705" i="11"/>
  <c r="P1705" i="11"/>
  <c r="O1705" i="11"/>
  <c r="R1704" i="11"/>
  <c r="Q1704" i="11"/>
  <c r="P1704" i="11"/>
  <c r="O1704" i="11"/>
  <c r="R1703" i="11"/>
  <c r="Q1703" i="11"/>
  <c r="P1703" i="11"/>
  <c r="O1703" i="11"/>
  <c r="R1702" i="11"/>
  <c r="Q1702" i="11"/>
  <c r="P1702" i="11"/>
  <c r="O1702" i="11"/>
  <c r="R1701" i="11"/>
  <c r="Q1701" i="11"/>
  <c r="P1701" i="11"/>
  <c r="O1701" i="11"/>
  <c r="R1700" i="11"/>
  <c r="Q1700" i="11"/>
  <c r="P1700" i="11"/>
  <c r="O1700" i="11"/>
  <c r="R1699" i="11"/>
  <c r="Q1699" i="11"/>
  <c r="P1699" i="11"/>
  <c r="O1699" i="11"/>
  <c r="R1698" i="11"/>
  <c r="Q1698" i="11"/>
  <c r="P1698" i="11"/>
  <c r="O1698" i="11"/>
  <c r="R1697" i="11"/>
  <c r="Q1697" i="11"/>
  <c r="P1697" i="11"/>
  <c r="O1697" i="11"/>
  <c r="R1696" i="11"/>
  <c r="Q1696" i="11"/>
  <c r="P1696" i="11"/>
  <c r="O1696" i="11"/>
  <c r="R1695" i="11"/>
  <c r="Q1695" i="11"/>
  <c r="P1695" i="11"/>
  <c r="O1695" i="11"/>
  <c r="R1694" i="11"/>
  <c r="Q1694" i="11"/>
  <c r="P1694" i="11"/>
  <c r="O1694" i="11"/>
  <c r="R1693" i="11"/>
  <c r="Q1693" i="11"/>
  <c r="P1693" i="11"/>
  <c r="O1693" i="11"/>
  <c r="R1692" i="11"/>
  <c r="Q1692" i="11"/>
  <c r="P1692" i="11"/>
  <c r="O1692" i="11"/>
  <c r="R1691" i="11"/>
  <c r="Q1691" i="11"/>
  <c r="P1691" i="11"/>
  <c r="O1691" i="11"/>
  <c r="R1690" i="11"/>
  <c r="Q1690" i="11"/>
  <c r="P1690" i="11"/>
  <c r="O1690" i="11"/>
  <c r="R1689" i="11"/>
  <c r="Q1689" i="11"/>
  <c r="P1689" i="11"/>
  <c r="O1689" i="11"/>
  <c r="R1688" i="11"/>
  <c r="Q1688" i="11"/>
  <c r="P1688" i="11"/>
  <c r="O1688" i="11"/>
  <c r="R1687" i="11"/>
  <c r="Q1687" i="11"/>
  <c r="P1687" i="11"/>
  <c r="O1687" i="11"/>
  <c r="R1686" i="11"/>
  <c r="Q1686" i="11"/>
  <c r="P1686" i="11"/>
  <c r="O1686" i="11"/>
  <c r="R1685" i="11"/>
  <c r="Q1685" i="11"/>
  <c r="P1685" i="11"/>
  <c r="O1685" i="11"/>
  <c r="R1684" i="11"/>
  <c r="Q1684" i="11"/>
  <c r="P1684" i="11"/>
  <c r="O1684" i="11"/>
  <c r="R1683" i="11"/>
  <c r="Q1683" i="11"/>
  <c r="P1683" i="11"/>
  <c r="O1683" i="11"/>
  <c r="R1682" i="11"/>
  <c r="Q1682" i="11"/>
  <c r="P1682" i="11"/>
  <c r="O1682" i="11"/>
  <c r="R1681" i="11"/>
  <c r="Q1681" i="11"/>
  <c r="P1681" i="11"/>
  <c r="O1681" i="11"/>
  <c r="R1680" i="11"/>
  <c r="Q1680" i="11"/>
  <c r="P1680" i="11"/>
  <c r="O1680" i="11"/>
  <c r="R1679" i="11"/>
  <c r="Q1679" i="11"/>
  <c r="P1679" i="11"/>
  <c r="O1679" i="11"/>
  <c r="R1678" i="11"/>
  <c r="Q1678" i="11"/>
  <c r="P1678" i="11"/>
  <c r="O1678" i="11"/>
  <c r="R1677" i="11"/>
  <c r="Q1677" i="11"/>
  <c r="P1677" i="11"/>
  <c r="O1677" i="11"/>
  <c r="R1676" i="11"/>
  <c r="Q1676" i="11"/>
  <c r="P1676" i="11"/>
  <c r="O1676" i="11"/>
  <c r="R1675" i="11"/>
  <c r="Q1675" i="11"/>
  <c r="P1675" i="11"/>
  <c r="O1675" i="11"/>
  <c r="R1674" i="11"/>
  <c r="Q1674" i="11"/>
  <c r="P1674" i="11"/>
  <c r="O1674" i="11"/>
  <c r="R1673" i="11"/>
  <c r="Q1673" i="11"/>
  <c r="P1673" i="11"/>
  <c r="O1673" i="11"/>
  <c r="R1672" i="11"/>
  <c r="Q1672" i="11"/>
  <c r="P1672" i="11"/>
  <c r="O1672" i="11"/>
  <c r="R1671" i="11"/>
  <c r="Q1671" i="11"/>
  <c r="P1671" i="11"/>
  <c r="O1671" i="11"/>
  <c r="R1670" i="11"/>
  <c r="Q1670" i="11"/>
  <c r="P1670" i="11"/>
  <c r="O1670" i="11"/>
  <c r="R1669" i="11"/>
  <c r="Q1669" i="11"/>
  <c r="P1669" i="11"/>
  <c r="O1669" i="11"/>
  <c r="R1668" i="11"/>
  <c r="Q1668" i="11"/>
  <c r="P1668" i="11"/>
  <c r="O1668" i="11"/>
  <c r="R1667" i="11"/>
  <c r="Q1667" i="11"/>
  <c r="P1667" i="11"/>
  <c r="O1667" i="11"/>
  <c r="R1666" i="11"/>
  <c r="Q1666" i="11"/>
  <c r="P1666" i="11"/>
  <c r="O1666" i="11"/>
  <c r="R1665" i="11"/>
  <c r="Q1665" i="11"/>
  <c r="P1665" i="11"/>
  <c r="O1665" i="11"/>
  <c r="R1664" i="11"/>
  <c r="Q1664" i="11"/>
  <c r="P1664" i="11"/>
  <c r="O1664" i="11"/>
  <c r="R1663" i="11"/>
  <c r="Q1663" i="11"/>
  <c r="P1663" i="11"/>
  <c r="O1663" i="11"/>
  <c r="R1662" i="11"/>
  <c r="Q1662" i="11"/>
  <c r="P1662" i="11"/>
  <c r="O1662" i="11"/>
  <c r="R1661" i="11"/>
  <c r="Q1661" i="11"/>
  <c r="P1661" i="11"/>
  <c r="O1661" i="11"/>
  <c r="R1660" i="11"/>
  <c r="Q1660" i="11"/>
  <c r="P1660" i="11"/>
  <c r="O1660" i="11"/>
  <c r="R1659" i="11"/>
  <c r="Q1659" i="11"/>
  <c r="P1659" i="11"/>
  <c r="O1659" i="11"/>
  <c r="R1658" i="11"/>
  <c r="Q1658" i="11"/>
  <c r="P1658" i="11"/>
  <c r="O1658" i="11"/>
  <c r="R1657" i="11"/>
  <c r="Q1657" i="11"/>
  <c r="P1657" i="11"/>
  <c r="O1657" i="11"/>
  <c r="R1656" i="11"/>
  <c r="Q1656" i="11"/>
  <c r="P1656" i="11"/>
  <c r="O1656" i="11"/>
  <c r="R1655" i="11"/>
  <c r="Q1655" i="11"/>
  <c r="P1655" i="11"/>
  <c r="O1655" i="11"/>
  <c r="R1654" i="11"/>
  <c r="Q1654" i="11"/>
  <c r="P1654" i="11"/>
  <c r="O1654" i="11"/>
  <c r="R1653" i="11"/>
  <c r="Q1653" i="11"/>
  <c r="P1653" i="11"/>
  <c r="O1653" i="11"/>
  <c r="R1652" i="11"/>
  <c r="Q1652" i="11"/>
  <c r="P1652" i="11"/>
  <c r="O1652" i="11"/>
  <c r="R1651" i="11"/>
  <c r="Q1651" i="11"/>
  <c r="P1651" i="11"/>
  <c r="O1651" i="11"/>
  <c r="R1650" i="11"/>
  <c r="Q1650" i="11"/>
  <c r="P1650" i="11"/>
  <c r="O1650" i="11"/>
  <c r="R1649" i="11"/>
  <c r="Q1649" i="11"/>
  <c r="P1649" i="11"/>
  <c r="O1649" i="11"/>
  <c r="R1648" i="11"/>
  <c r="Q1648" i="11"/>
  <c r="P1648" i="11"/>
  <c r="O1648" i="11"/>
  <c r="R1647" i="11"/>
  <c r="Q1647" i="11"/>
  <c r="P1647" i="11"/>
  <c r="O1647" i="11"/>
  <c r="R1646" i="11"/>
  <c r="Q1646" i="11"/>
  <c r="P1646" i="11"/>
  <c r="O1646" i="11"/>
  <c r="R1645" i="11"/>
  <c r="Q1645" i="11"/>
  <c r="P1645" i="11"/>
  <c r="O1645" i="11"/>
  <c r="R1644" i="11"/>
  <c r="Q1644" i="11"/>
  <c r="P1644" i="11"/>
  <c r="O1644" i="11"/>
  <c r="R1643" i="11"/>
  <c r="Q1643" i="11"/>
  <c r="P1643" i="11"/>
  <c r="O1643" i="11"/>
  <c r="R1642" i="11"/>
  <c r="Q1642" i="11"/>
  <c r="P1642" i="11"/>
  <c r="O1642" i="11"/>
  <c r="R1641" i="11"/>
  <c r="Q1641" i="11"/>
  <c r="P1641" i="11"/>
  <c r="O1641" i="11"/>
  <c r="R1640" i="11"/>
  <c r="Q1640" i="11"/>
  <c r="P1640" i="11"/>
  <c r="O1640" i="11"/>
  <c r="R1639" i="11"/>
  <c r="Q1639" i="11"/>
  <c r="P1639" i="11"/>
  <c r="O1639" i="11"/>
  <c r="R1638" i="11"/>
  <c r="Q1638" i="11"/>
  <c r="P1638" i="11"/>
  <c r="O1638" i="11"/>
  <c r="R1637" i="11"/>
  <c r="Q1637" i="11"/>
  <c r="P1637" i="11"/>
  <c r="O1637" i="11"/>
  <c r="R1636" i="11"/>
  <c r="Q1636" i="11"/>
  <c r="P1636" i="11"/>
  <c r="O1636" i="11"/>
  <c r="R1635" i="11"/>
  <c r="Q1635" i="11"/>
  <c r="P1635" i="11"/>
  <c r="O1635" i="11"/>
  <c r="R1634" i="11"/>
  <c r="Q1634" i="11"/>
  <c r="P1634" i="11"/>
  <c r="O1634" i="11"/>
  <c r="R1633" i="11"/>
  <c r="Q1633" i="11"/>
  <c r="P1633" i="11"/>
  <c r="O1633" i="11"/>
  <c r="R1632" i="11"/>
  <c r="Q1632" i="11"/>
  <c r="P1632" i="11"/>
  <c r="O1632" i="11"/>
  <c r="R1631" i="11"/>
  <c r="Q1631" i="11"/>
  <c r="P1631" i="11"/>
  <c r="O1631" i="11"/>
  <c r="R1630" i="11"/>
  <c r="Q1630" i="11"/>
  <c r="P1630" i="11"/>
  <c r="O1630" i="11"/>
  <c r="R1629" i="11"/>
  <c r="Q1629" i="11"/>
  <c r="P1629" i="11"/>
  <c r="O1629" i="11"/>
  <c r="R1628" i="11"/>
  <c r="Q1628" i="11"/>
  <c r="P1628" i="11"/>
  <c r="O1628" i="11"/>
  <c r="R1627" i="11"/>
  <c r="Q1627" i="11"/>
  <c r="P1627" i="11"/>
  <c r="O1627" i="11"/>
  <c r="R1626" i="11"/>
  <c r="Q1626" i="11"/>
  <c r="P1626" i="11"/>
  <c r="O1626" i="11"/>
  <c r="R1625" i="11"/>
  <c r="Q1625" i="11"/>
  <c r="P1625" i="11"/>
  <c r="O1625" i="11"/>
  <c r="R1624" i="11"/>
  <c r="Q1624" i="11"/>
  <c r="P1624" i="11"/>
  <c r="O1624" i="11"/>
  <c r="R1623" i="11"/>
  <c r="Q1623" i="11"/>
  <c r="P1623" i="11"/>
  <c r="O1623" i="11"/>
  <c r="R1622" i="11"/>
  <c r="Q1622" i="11"/>
  <c r="P1622" i="11"/>
  <c r="O1622" i="11"/>
  <c r="R1621" i="11"/>
  <c r="Q1621" i="11"/>
  <c r="P1621" i="11"/>
  <c r="O1621" i="11"/>
  <c r="R1620" i="11"/>
  <c r="Q1620" i="11"/>
  <c r="P1620" i="11"/>
  <c r="O1620" i="11"/>
  <c r="R1619" i="11"/>
  <c r="Q1619" i="11"/>
  <c r="P1619" i="11"/>
  <c r="O1619" i="11"/>
  <c r="R1618" i="11"/>
  <c r="Q1618" i="11"/>
  <c r="P1618" i="11"/>
  <c r="O1618" i="11"/>
  <c r="R1617" i="11"/>
  <c r="Q1617" i="11"/>
  <c r="P1617" i="11"/>
  <c r="O1617" i="11"/>
  <c r="R1616" i="11"/>
  <c r="Q1616" i="11"/>
  <c r="P1616" i="11"/>
  <c r="O1616" i="11"/>
  <c r="R1615" i="11"/>
  <c r="Q1615" i="11"/>
  <c r="P1615" i="11"/>
  <c r="O1615" i="11"/>
  <c r="R1614" i="11"/>
  <c r="Q1614" i="11"/>
  <c r="P1614" i="11"/>
  <c r="O1614" i="11"/>
  <c r="R1613" i="11"/>
  <c r="Q1613" i="11"/>
  <c r="P1613" i="11"/>
  <c r="O1613" i="11"/>
  <c r="R1612" i="11"/>
  <c r="Q1612" i="11"/>
  <c r="P1612" i="11"/>
  <c r="O1612" i="11"/>
  <c r="R1611" i="11"/>
  <c r="Q1611" i="11"/>
  <c r="P1611" i="11"/>
  <c r="O1611" i="11"/>
  <c r="R1610" i="11"/>
  <c r="Q1610" i="11"/>
  <c r="P1610" i="11"/>
  <c r="O1610" i="11"/>
  <c r="R1609" i="11"/>
  <c r="Q1609" i="11"/>
  <c r="P1609" i="11"/>
  <c r="O1609" i="11"/>
  <c r="R1608" i="11"/>
  <c r="Q1608" i="11"/>
  <c r="P1608" i="11"/>
  <c r="O1608" i="11"/>
  <c r="R1607" i="11"/>
  <c r="Q1607" i="11"/>
  <c r="P1607" i="11"/>
  <c r="O1607" i="11"/>
  <c r="R1606" i="11"/>
  <c r="Q1606" i="11"/>
  <c r="P1606" i="11"/>
  <c r="O1606" i="11"/>
  <c r="R1605" i="11"/>
  <c r="Q1605" i="11"/>
  <c r="P1605" i="11"/>
  <c r="O1605" i="11"/>
  <c r="R1604" i="11"/>
  <c r="Q1604" i="11"/>
  <c r="P1604" i="11"/>
  <c r="O1604" i="11"/>
  <c r="R1603" i="11"/>
  <c r="Q1603" i="11"/>
  <c r="P1603" i="11"/>
  <c r="O1603" i="11"/>
  <c r="R1602" i="11"/>
  <c r="Q1602" i="11"/>
  <c r="P1602" i="11"/>
  <c r="O1602" i="11"/>
  <c r="R1601" i="11"/>
  <c r="Q1601" i="11"/>
  <c r="P1601" i="11"/>
  <c r="O1601" i="11"/>
  <c r="R1600" i="11"/>
  <c r="Q1600" i="11"/>
  <c r="P1600" i="11"/>
  <c r="O1600" i="11"/>
  <c r="R1599" i="11"/>
  <c r="Q1599" i="11"/>
  <c r="P1599" i="11"/>
  <c r="O1599" i="11"/>
  <c r="R1598" i="11"/>
  <c r="Q1598" i="11"/>
  <c r="P1598" i="11"/>
  <c r="O1598" i="11"/>
  <c r="R1597" i="11"/>
  <c r="Q1597" i="11"/>
  <c r="P1597" i="11"/>
  <c r="O1597" i="11"/>
  <c r="R1596" i="11"/>
  <c r="Q1596" i="11"/>
  <c r="P1596" i="11"/>
  <c r="O1596" i="11"/>
  <c r="R1595" i="11"/>
  <c r="Q1595" i="11"/>
  <c r="P1595" i="11"/>
  <c r="O1595" i="11"/>
  <c r="R1594" i="11"/>
  <c r="Q1594" i="11"/>
  <c r="P1594" i="11"/>
  <c r="O1594" i="11"/>
  <c r="R1593" i="11"/>
  <c r="Q1593" i="11"/>
  <c r="P1593" i="11"/>
  <c r="O1593" i="11"/>
  <c r="R1592" i="11"/>
  <c r="Q1592" i="11"/>
  <c r="P1592" i="11"/>
  <c r="O1592" i="11"/>
  <c r="R1591" i="11"/>
  <c r="Q1591" i="11"/>
  <c r="P1591" i="11"/>
  <c r="O1591" i="11"/>
  <c r="R1590" i="11"/>
  <c r="Q1590" i="11"/>
  <c r="P1590" i="11"/>
  <c r="O1590" i="11"/>
  <c r="R1589" i="11"/>
  <c r="Q1589" i="11"/>
  <c r="P1589" i="11"/>
  <c r="O1589" i="11"/>
  <c r="R1588" i="11"/>
  <c r="Q1588" i="11"/>
  <c r="P1588" i="11"/>
  <c r="O1588" i="11"/>
  <c r="R1587" i="11"/>
  <c r="Q1587" i="11"/>
  <c r="P1587" i="11"/>
  <c r="O1587" i="11"/>
  <c r="R1586" i="11"/>
  <c r="Q1586" i="11"/>
  <c r="P1586" i="11"/>
  <c r="O1586" i="11"/>
  <c r="R1585" i="11"/>
  <c r="Q1585" i="11"/>
  <c r="P1585" i="11"/>
  <c r="O1585" i="11"/>
  <c r="R1584" i="11"/>
  <c r="Q1584" i="11"/>
  <c r="P1584" i="11"/>
  <c r="O1584" i="11"/>
  <c r="R1583" i="11"/>
  <c r="Q1583" i="11"/>
  <c r="P1583" i="11"/>
  <c r="O1583" i="11"/>
  <c r="R1582" i="11"/>
  <c r="Q1582" i="11"/>
  <c r="P1582" i="11"/>
  <c r="O1582" i="11"/>
  <c r="R1581" i="11"/>
  <c r="Q1581" i="11"/>
  <c r="P1581" i="11"/>
  <c r="O1581" i="11"/>
  <c r="R1580" i="11"/>
  <c r="Q1580" i="11"/>
  <c r="P1580" i="11"/>
  <c r="O1580" i="11"/>
  <c r="R1579" i="11"/>
  <c r="Q1579" i="11"/>
  <c r="P1579" i="11"/>
  <c r="O1579" i="11"/>
  <c r="R1578" i="11"/>
  <c r="Q1578" i="11"/>
  <c r="P1578" i="11"/>
  <c r="O1578" i="11"/>
  <c r="R1577" i="11"/>
  <c r="Q1577" i="11"/>
  <c r="P1577" i="11"/>
  <c r="O1577" i="11"/>
  <c r="R1576" i="11"/>
  <c r="Q1576" i="11"/>
  <c r="P1576" i="11"/>
  <c r="O1576" i="11"/>
  <c r="R1575" i="11"/>
  <c r="Q1575" i="11"/>
  <c r="P1575" i="11"/>
  <c r="O1575" i="11"/>
  <c r="R1574" i="11"/>
  <c r="Q1574" i="11"/>
  <c r="P1574" i="11"/>
  <c r="O1574" i="11"/>
  <c r="R1573" i="11"/>
  <c r="Q1573" i="11"/>
  <c r="P1573" i="11"/>
  <c r="O1573" i="11"/>
  <c r="R1572" i="11"/>
  <c r="Q1572" i="11"/>
  <c r="P1572" i="11"/>
  <c r="O1572" i="11"/>
  <c r="R1571" i="11"/>
  <c r="Q1571" i="11"/>
  <c r="P1571" i="11"/>
  <c r="O1571" i="11"/>
  <c r="R1570" i="11"/>
  <c r="Q1570" i="11"/>
  <c r="P1570" i="11"/>
  <c r="O1570" i="11"/>
  <c r="R1569" i="11"/>
  <c r="Q1569" i="11"/>
  <c r="P1569" i="11"/>
  <c r="O1569" i="11"/>
  <c r="R1568" i="11"/>
  <c r="Q1568" i="11"/>
  <c r="P1568" i="11"/>
  <c r="O1568" i="11"/>
  <c r="R1567" i="11"/>
  <c r="Q1567" i="11"/>
  <c r="P1567" i="11"/>
  <c r="O1567" i="11"/>
  <c r="R1566" i="11"/>
  <c r="Q1566" i="11"/>
  <c r="P1566" i="11"/>
  <c r="O1566" i="11"/>
  <c r="R1565" i="11"/>
  <c r="Q1565" i="11"/>
  <c r="P1565" i="11"/>
  <c r="O1565" i="11"/>
  <c r="R1564" i="11"/>
  <c r="Q1564" i="11"/>
  <c r="P1564" i="11"/>
  <c r="O1564" i="11"/>
  <c r="R1563" i="11"/>
  <c r="Q1563" i="11"/>
  <c r="P1563" i="11"/>
  <c r="O1563" i="11"/>
  <c r="R1562" i="11"/>
  <c r="Q1562" i="11"/>
  <c r="P1562" i="11"/>
  <c r="O1562" i="11"/>
  <c r="R1561" i="11"/>
  <c r="Q1561" i="11"/>
  <c r="P1561" i="11"/>
  <c r="O1561" i="11"/>
  <c r="R1560" i="11"/>
  <c r="Q1560" i="11"/>
  <c r="P1560" i="11"/>
  <c r="O1560" i="11"/>
  <c r="R1559" i="11"/>
  <c r="Q1559" i="11"/>
  <c r="P1559" i="11"/>
  <c r="O1559" i="11"/>
  <c r="R1558" i="11"/>
  <c r="Q1558" i="11"/>
  <c r="P1558" i="11"/>
  <c r="O1558" i="11"/>
  <c r="R1557" i="11"/>
  <c r="Q1557" i="11"/>
  <c r="P1557" i="11"/>
  <c r="O1557" i="11"/>
  <c r="R1556" i="11"/>
  <c r="Q1556" i="11"/>
  <c r="P1556" i="11"/>
  <c r="O1556" i="11"/>
  <c r="R1555" i="11"/>
  <c r="Q1555" i="11"/>
  <c r="P1555" i="11"/>
  <c r="O1555" i="11"/>
  <c r="R1554" i="11"/>
  <c r="Q1554" i="11"/>
  <c r="P1554" i="11"/>
  <c r="O1554" i="11"/>
  <c r="R1553" i="11"/>
  <c r="Q1553" i="11"/>
  <c r="P1553" i="11"/>
  <c r="O1553" i="11"/>
  <c r="R1552" i="11"/>
  <c r="Q1552" i="11"/>
  <c r="P1552" i="11"/>
  <c r="O1552" i="11"/>
  <c r="R1551" i="11"/>
  <c r="Q1551" i="11"/>
  <c r="P1551" i="11"/>
  <c r="O1551" i="11"/>
  <c r="R1550" i="11"/>
  <c r="Q1550" i="11"/>
  <c r="P1550" i="11"/>
  <c r="O1550" i="11"/>
  <c r="R1549" i="11"/>
  <c r="Q1549" i="11"/>
  <c r="P1549" i="11"/>
  <c r="O1549" i="11"/>
  <c r="R1548" i="11"/>
  <c r="Q1548" i="11"/>
  <c r="P1548" i="11"/>
  <c r="O1548" i="11"/>
  <c r="R1547" i="11"/>
  <c r="Q1547" i="11"/>
  <c r="P1547" i="11"/>
  <c r="O1547" i="11"/>
  <c r="R1546" i="11"/>
  <c r="Q1546" i="11"/>
  <c r="P1546" i="11"/>
  <c r="O1546" i="11"/>
  <c r="R1545" i="11"/>
  <c r="Q1545" i="11"/>
  <c r="P1545" i="11"/>
  <c r="O1545" i="11"/>
  <c r="R1544" i="11"/>
  <c r="Q1544" i="11"/>
  <c r="P1544" i="11"/>
  <c r="O1544" i="11"/>
  <c r="R1543" i="11"/>
  <c r="Q1543" i="11"/>
  <c r="P1543" i="11"/>
  <c r="O1543" i="11"/>
  <c r="R1542" i="11"/>
  <c r="Q1542" i="11"/>
  <c r="P1542" i="11"/>
  <c r="O1542" i="11"/>
  <c r="R1541" i="11"/>
  <c r="Q1541" i="11"/>
  <c r="P1541" i="11"/>
  <c r="O1541" i="11"/>
  <c r="R1540" i="11"/>
  <c r="Q1540" i="11"/>
  <c r="P1540" i="11"/>
  <c r="O1540" i="11"/>
  <c r="R1539" i="11"/>
  <c r="Q1539" i="11"/>
  <c r="P1539" i="11"/>
  <c r="O1539" i="11"/>
  <c r="R1538" i="11"/>
  <c r="Q1538" i="11"/>
  <c r="P1538" i="11"/>
  <c r="O1538" i="11"/>
  <c r="R1537" i="11"/>
  <c r="Q1537" i="11"/>
  <c r="P1537" i="11"/>
  <c r="O1537" i="11"/>
  <c r="R1536" i="11"/>
  <c r="Q1536" i="11"/>
  <c r="P1536" i="11"/>
  <c r="O1536" i="11"/>
  <c r="R1535" i="11"/>
  <c r="Q1535" i="11"/>
  <c r="P1535" i="11"/>
  <c r="O1535" i="11"/>
  <c r="R1534" i="11"/>
  <c r="Q1534" i="11"/>
  <c r="P1534" i="11"/>
  <c r="O1534" i="11"/>
  <c r="R1533" i="11"/>
  <c r="Q1533" i="11"/>
  <c r="P1533" i="11"/>
  <c r="O1533" i="11"/>
  <c r="R1532" i="11"/>
  <c r="Q1532" i="11"/>
  <c r="P1532" i="11"/>
  <c r="O1532" i="11"/>
  <c r="R1531" i="11"/>
  <c r="Q1531" i="11"/>
  <c r="P1531" i="11"/>
  <c r="O1531" i="11"/>
  <c r="R1530" i="11"/>
  <c r="Q1530" i="11"/>
  <c r="P1530" i="11"/>
  <c r="O1530" i="11"/>
  <c r="R1529" i="11"/>
  <c r="Q1529" i="11"/>
  <c r="P1529" i="11"/>
  <c r="O1529" i="11"/>
  <c r="R1528" i="11"/>
  <c r="Q1528" i="11"/>
  <c r="P1528" i="11"/>
  <c r="O1528" i="11"/>
  <c r="R1527" i="11"/>
  <c r="Q1527" i="11"/>
  <c r="P1527" i="11"/>
  <c r="O1527" i="11"/>
  <c r="R1526" i="11"/>
  <c r="Q1526" i="11"/>
  <c r="P1526" i="11"/>
  <c r="O1526" i="11"/>
  <c r="R1525" i="11"/>
  <c r="Q1525" i="11"/>
  <c r="P1525" i="11"/>
  <c r="O1525" i="11"/>
  <c r="R1524" i="11"/>
  <c r="Q1524" i="11"/>
  <c r="P1524" i="11"/>
  <c r="O1524" i="11"/>
  <c r="R1523" i="11"/>
  <c r="Q1523" i="11"/>
  <c r="P1523" i="11"/>
  <c r="O1523" i="11"/>
  <c r="R1522" i="11"/>
  <c r="Q1522" i="11"/>
  <c r="P1522" i="11"/>
  <c r="O1522" i="11"/>
  <c r="R1521" i="11"/>
  <c r="Q1521" i="11"/>
  <c r="P1521" i="11"/>
  <c r="O1521" i="11"/>
  <c r="R1520" i="11"/>
  <c r="Q1520" i="11"/>
  <c r="P1520" i="11"/>
  <c r="O1520" i="11"/>
  <c r="R1519" i="11"/>
  <c r="Q1519" i="11"/>
  <c r="P1519" i="11"/>
  <c r="O1519" i="11"/>
  <c r="R1518" i="11"/>
  <c r="Q1518" i="11"/>
  <c r="P1518" i="11"/>
  <c r="O1518" i="11"/>
  <c r="R1517" i="11"/>
  <c r="Q1517" i="11"/>
  <c r="P1517" i="11"/>
  <c r="O1517" i="11"/>
  <c r="R1516" i="11"/>
  <c r="Q1516" i="11"/>
  <c r="P1516" i="11"/>
  <c r="O1516" i="11"/>
  <c r="R1515" i="11"/>
  <c r="Q1515" i="11"/>
  <c r="P1515" i="11"/>
  <c r="O1515" i="11"/>
  <c r="R1514" i="11"/>
  <c r="Q1514" i="11"/>
  <c r="P1514" i="11"/>
  <c r="O1514" i="11"/>
  <c r="R1513" i="11"/>
  <c r="Q1513" i="11"/>
  <c r="P1513" i="11"/>
  <c r="O1513" i="11"/>
  <c r="R1512" i="11"/>
  <c r="Q1512" i="11"/>
  <c r="P1512" i="11"/>
  <c r="O1512" i="11"/>
  <c r="R1511" i="11"/>
  <c r="Q1511" i="11"/>
  <c r="P1511" i="11"/>
  <c r="O1511" i="11"/>
  <c r="R1510" i="11"/>
  <c r="Q1510" i="11"/>
  <c r="P1510" i="11"/>
  <c r="O1510" i="11"/>
  <c r="R1509" i="11"/>
  <c r="Q1509" i="11"/>
  <c r="P1509" i="11"/>
  <c r="O1509" i="11"/>
  <c r="R1508" i="11"/>
  <c r="Q1508" i="11"/>
  <c r="P1508" i="11"/>
  <c r="O1508" i="11"/>
  <c r="R1507" i="11"/>
  <c r="Q1507" i="11"/>
  <c r="P1507" i="11"/>
  <c r="O1507" i="11"/>
  <c r="R1506" i="11"/>
  <c r="Q1506" i="11"/>
  <c r="P1506" i="11"/>
  <c r="O1506" i="11"/>
  <c r="R1505" i="11"/>
  <c r="Q1505" i="11"/>
  <c r="P1505" i="11"/>
  <c r="O1505" i="11"/>
  <c r="R1504" i="11"/>
  <c r="Q1504" i="11"/>
  <c r="P1504" i="11"/>
  <c r="O1504" i="11"/>
  <c r="R1503" i="11"/>
  <c r="Q1503" i="11"/>
  <c r="P1503" i="11"/>
  <c r="O1503" i="11"/>
  <c r="R1502" i="11"/>
  <c r="Q1502" i="11"/>
  <c r="P1502" i="11"/>
  <c r="O1502" i="11"/>
  <c r="R1501" i="11"/>
  <c r="Q1501" i="11"/>
  <c r="P1501" i="11"/>
  <c r="O1501" i="11"/>
  <c r="R1500" i="11"/>
  <c r="Q1500" i="11"/>
  <c r="P1500" i="11"/>
  <c r="O1500" i="11"/>
  <c r="R1499" i="11"/>
  <c r="Q1499" i="11"/>
  <c r="P1499" i="11"/>
  <c r="O1499" i="11"/>
  <c r="R1498" i="11"/>
  <c r="Q1498" i="11"/>
  <c r="P1498" i="11"/>
  <c r="O1498" i="11"/>
  <c r="R1497" i="11"/>
  <c r="Q1497" i="11"/>
  <c r="P1497" i="11"/>
  <c r="O1497" i="11"/>
  <c r="R1496" i="11"/>
  <c r="Q1496" i="11"/>
  <c r="P1496" i="11"/>
  <c r="O1496" i="11"/>
  <c r="R1495" i="11"/>
  <c r="Q1495" i="11"/>
  <c r="P1495" i="11"/>
  <c r="O1495" i="11"/>
  <c r="R1494" i="11"/>
  <c r="Q1494" i="11"/>
  <c r="P1494" i="11"/>
  <c r="O1494" i="11"/>
  <c r="R1493" i="11"/>
  <c r="Q1493" i="11"/>
  <c r="P1493" i="11"/>
  <c r="O1493" i="11"/>
  <c r="R1492" i="11"/>
  <c r="Q1492" i="11"/>
  <c r="P1492" i="11"/>
  <c r="O1492" i="11"/>
  <c r="R1491" i="11"/>
  <c r="Q1491" i="11"/>
  <c r="P1491" i="11"/>
  <c r="O1491" i="11"/>
  <c r="R1490" i="11"/>
  <c r="Q1490" i="11"/>
  <c r="P1490" i="11"/>
  <c r="O1490" i="11"/>
  <c r="R1489" i="11"/>
  <c r="Q1489" i="11"/>
  <c r="P1489" i="11"/>
  <c r="O1489" i="11"/>
  <c r="R1488" i="11"/>
  <c r="Q1488" i="11"/>
  <c r="P1488" i="11"/>
  <c r="O1488" i="11"/>
  <c r="R1487" i="11"/>
  <c r="Q1487" i="11"/>
  <c r="P1487" i="11"/>
  <c r="O1487" i="11"/>
  <c r="R1486" i="11"/>
  <c r="Q1486" i="11"/>
  <c r="P1486" i="11"/>
  <c r="O1486" i="11"/>
  <c r="R1485" i="11"/>
  <c r="Q1485" i="11"/>
  <c r="P1485" i="11"/>
  <c r="O1485" i="11"/>
  <c r="R1484" i="11"/>
  <c r="Q1484" i="11"/>
  <c r="P1484" i="11"/>
  <c r="O1484" i="11"/>
  <c r="R1483" i="11"/>
  <c r="Q1483" i="11"/>
  <c r="P1483" i="11"/>
  <c r="O1483" i="11"/>
  <c r="R1482" i="11"/>
  <c r="Q1482" i="11"/>
  <c r="P1482" i="11"/>
  <c r="O1482" i="11"/>
  <c r="R1481" i="11"/>
  <c r="Q1481" i="11"/>
  <c r="P1481" i="11"/>
  <c r="O1481" i="11"/>
  <c r="R1480" i="11"/>
  <c r="Q1480" i="11"/>
  <c r="P1480" i="11"/>
  <c r="O1480" i="11"/>
  <c r="R1479" i="11"/>
  <c r="Q1479" i="11"/>
  <c r="P1479" i="11"/>
  <c r="O1479" i="11"/>
  <c r="R1478" i="11"/>
  <c r="Q1478" i="11"/>
  <c r="P1478" i="11"/>
  <c r="O1478" i="11"/>
  <c r="R1477" i="11"/>
  <c r="Q1477" i="11"/>
  <c r="P1477" i="11"/>
  <c r="O1477" i="11"/>
  <c r="R1476" i="11"/>
  <c r="Q1476" i="11"/>
  <c r="P1476" i="11"/>
  <c r="O1476" i="11"/>
  <c r="R1475" i="11"/>
  <c r="Q1475" i="11"/>
  <c r="P1475" i="11"/>
  <c r="O1475" i="11"/>
  <c r="R1474" i="11"/>
  <c r="Q1474" i="11"/>
  <c r="P1474" i="11"/>
  <c r="O1474" i="11"/>
  <c r="R1473" i="11"/>
  <c r="Q1473" i="11"/>
  <c r="P1473" i="11"/>
  <c r="O1473" i="11"/>
  <c r="R1472" i="11"/>
  <c r="Q1472" i="11"/>
  <c r="P1472" i="11"/>
  <c r="O1472" i="11"/>
  <c r="R1471" i="11"/>
  <c r="Q1471" i="11"/>
  <c r="P1471" i="11"/>
  <c r="O1471" i="11"/>
  <c r="R1470" i="11"/>
  <c r="Q1470" i="11"/>
  <c r="P1470" i="11"/>
  <c r="O1470" i="11"/>
  <c r="R1469" i="11"/>
  <c r="Q1469" i="11"/>
  <c r="P1469" i="11"/>
  <c r="O1469" i="11"/>
  <c r="R1468" i="11"/>
  <c r="Q1468" i="11"/>
  <c r="P1468" i="11"/>
  <c r="O1468" i="11"/>
  <c r="R1467" i="11"/>
  <c r="Q1467" i="11"/>
  <c r="P1467" i="11"/>
  <c r="O1467" i="11"/>
  <c r="R1466" i="11"/>
  <c r="Q1466" i="11"/>
  <c r="P1466" i="11"/>
  <c r="O1466" i="11"/>
  <c r="R1465" i="11"/>
  <c r="Q1465" i="11"/>
  <c r="P1465" i="11"/>
  <c r="O1465" i="11"/>
  <c r="R1464" i="11"/>
  <c r="Q1464" i="11"/>
  <c r="P1464" i="11"/>
  <c r="O1464" i="11"/>
  <c r="R1463" i="11"/>
  <c r="Q1463" i="11"/>
  <c r="P1463" i="11"/>
  <c r="O1463" i="11"/>
  <c r="R1462" i="11"/>
  <c r="Q1462" i="11"/>
  <c r="P1462" i="11"/>
  <c r="O1462" i="11"/>
  <c r="R1461" i="11"/>
  <c r="Q1461" i="11"/>
  <c r="P1461" i="11"/>
  <c r="O1461" i="11"/>
  <c r="R1460" i="11"/>
  <c r="Q1460" i="11"/>
  <c r="P1460" i="11"/>
  <c r="O1460" i="11"/>
  <c r="R1459" i="11"/>
  <c r="Q1459" i="11"/>
  <c r="P1459" i="11"/>
  <c r="O1459" i="11"/>
  <c r="R1458" i="11"/>
  <c r="Q1458" i="11"/>
  <c r="P1458" i="11"/>
  <c r="O1458" i="11"/>
  <c r="R1457" i="11"/>
  <c r="Q1457" i="11"/>
  <c r="P1457" i="11"/>
  <c r="O1457" i="11"/>
  <c r="R1456" i="11"/>
  <c r="Q1456" i="11"/>
  <c r="P1456" i="11"/>
  <c r="O1456" i="11"/>
  <c r="R1455" i="11"/>
  <c r="Q1455" i="11"/>
  <c r="P1455" i="11"/>
  <c r="O1455" i="11"/>
  <c r="R1454" i="11"/>
  <c r="Q1454" i="11"/>
  <c r="P1454" i="11"/>
  <c r="O1454" i="11"/>
  <c r="R1453" i="11"/>
  <c r="Q1453" i="11"/>
  <c r="P1453" i="11"/>
  <c r="O1453" i="11"/>
  <c r="R1452" i="11"/>
  <c r="Q1452" i="11"/>
  <c r="P1452" i="11"/>
  <c r="O1452" i="11"/>
  <c r="R1451" i="11"/>
  <c r="Q1451" i="11"/>
  <c r="P1451" i="11"/>
  <c r="O1451" i="11"/>
  <c r="R1450" i="11"/>
  <c r="Q1450" i="11"/>
  <c r="P1450" i="11"/>
  <c r="O1450" i="11"/>
  <c r="R1449" i="11"/>
  <c r="Q1449" i="11"/>
  <c r="P1449" i="11"/>
  <c r="O1449" i="11"/>
  <c r="R1448" i="11"/>
  <c r="Q1448" i="11"/>
  <c r="P1448" i="11"/>
  <c r="O1448" i="11"/>
  <c r="R1447" i="11"/>
  <c r="Q1447" i="11"/>
  <c r="P1447" i="11"/>
  <c r="O1447" i="11"/>
  <c r="R1446" i="11"/>
  <c r="Q1446" i="11"/>
  <c r="P1446" i="11"/>
  <c r="O1446" i="11"/>
  <c r="R1445" i="11"/>
  <c r="Q1445" i="11"/>
  <c r="P1445" i="11"/>
  <c r="O1445" i="11"/>
  <c r="R1444" i="11"/>
  <c r="Q1444" i="11"/>
  <c r="P1444" i="11"/>
  <c r="O1444" i="11"/>
  <c r="R1443" i="11"/>
  <c r="Q1443" i="11"/>
  <c r="P1443" i="11"/>
  <c r="O1443" i="11"/>
  <c r="R1442" i="11"/>
  <c r="Q1442" i="11"/>
  <c r="P1442" i="11"/>
  <c r="O1442" i="11"/>
  <c r="R1441" i="11"/>
  <c r="Q1441" i="11"/>
  <c r="P1441" i="11"/>
  <c r="O1441" i="11"/>
  <c r="R1440" i="11"/>
  <c r="Q1440" i="11"/>
  <c r="P1440" i="11"/>
  <c r="O1440" i="11"/>
  <c r="R1439" i="11"/>
  <c r="Q1439" i="11"/>
  <c r="P1439" i="11"/>
  <c r="O1439" i="11"/>
  <c r="R1438" i="11"/>
  <c r="Q1438" i="11"/>
  <c r="P1438" i="11"/>
  <c r="O1438" i="11"/>
  <c r="R1437" i="11"/>
  <c r="Q1437" i="11"/>
  <c r="P1437" i="11"/>
  <c r="O1437" i="11"/>
  <c r="R1436" i="11"/>
  <c r="Q1436" i="11"/>
  <c r="P1436" i="11"/>
  <c r="O1436" i="11"/>
  <c r="R1435" i="11"/>
  <c r="Q1435" i="11"/>
  <c r="P1435" i="11"/>
  <c r="O1435" i="11"/>
  <c r="R1434" i="11"/>
  <c r="Q1434" i="11"/>
  <c r="P1434" i="11"/>
  <c r="O1434" i="11"/>
  <c r="R1433" i="11"/>
  <c r="Q1433" i="11"/>
  <c r="P1433" i="11"/>
  <c r="O1433" i="11"/>
  <c r="R1432" i="11"/>
  <c r="Q1432" i="11"/>
  <c r="P1432" i="11"/>
  <c r="O1432" i="11"/>
  <c r="R1431" i="11"/>
  <c r="Q1431" i="11"/>
  <c r="P1431" i="11"/>
  <c r="O1431" i="11"/>
  <c r="R1430" i="11"/>
  <c r="Q1430" i="11"/>
  <c r="P1430" i="11"/>
  <c r="O1430" i="11"/>
  <c r="R1429" i="11"/>
  <c r="Q1429" i="11"/>
  <c r="P1429" i="11"/>
  <c r="O1429" i="11"/>
  <c r="R1428" i="11"/>
  <c r="Q1428" i="11"/>
  <c r="P1428" i="11"/>
  <c r="O1428" i="11"/>
  <c r="R1427" i="11"/>
  <c r="Q1427" i="11"/>
  <c r="P1427" i="11"/>
  <c r="O1427" i="11"/>
  <c r="R1426" i="11"/>
  <c r="Q1426" i="11"/>
  <c r="P1426" i="11"/>
  <c r="O1426" i="11"/>
  <c r="R1425" i="11"/>
  <c r="Q1425" i="11"/>
  <c r="P1425" i="11"/>
  <c r="O1425" i="11"/>
  <c r="R1424" i="11"/>
  <c r="Q1424" i="11"/>
  <c r="P1424" i="11"/>
  <c r="O1424" i="11"/>
  <c r="R1423" i="11"/>
  <c r="Q1423" i="11"/>
  <c r="P1423" i="11"/>
  <c r="O1423" i="11"/>
  <c r="R1422" i="11"/>
  <c r="Q1422" i="11"/>
  <c r="P1422" i="11"/>
  <c r="O1422" i="11"/>
  <c r="R1421" i="11"/>
  <c r="Q1421" i="11"/>
  <c r="P1421" i="11"/>
  <c r="O1421" i="11"/>
  <c r="R1420" i="11"/>
  <c r="Q1420" i="11"/>
  <c r="P1420" i="11"/>
  <c r="O1420" i="11"/>
  <c r="R1419" i="11"/>
  <c r="Q1419" i="11"/>
  <c r="P1419" i="11"/>
  <c r="O1419" i="11"/>
  <c r="R1418" i="11"/>
  <c r="Q1418" i="11"/>
  <c r="P1418" i="11"/>
  <c r="O1418" i="11"/>
  <c r="R1417" i="11"/>
  <c r="Q1417" i="11"/>
  <c r="P1417" i="11"/>
  <c r="O1417" i="11"/>
  <c r="R1416" i="11"/>
  <c r="Q1416" i="11"/>
  <c r="P1416" i="11"/>
  <c r="O1416" i="11"/>
  <c r="R1415" i="11"/>
  <c r="Q1415" i="11"/>
  <c r="P1415" i="11"/>
  <c r="O1415" i="11"/>
  <c r="R1414" i="11"/>
  <c r="Q1414" i="11"/>
  <c r="P1414" i="11"/>
  <c r="O1414" i="11"/>
  <c r="R1413" i="11"/>
  <c r="Q1413" i="11"/>
  <c r="P1413" i="11"/>
  <c r="O1413" i="11"/>
  <c r="R1412" i="11"/>
  <c r="Q1412" i="11"/>
  <c r="P1412" i="11"/>
  <c r="O1412" i="11"/>
  <c r="R1411" i="11"/>
  <c r="Q1411" i="11"/>
  <c r="P1411" i="11"/>
  <c r="O1411" i="11"/>
  <c r="R1410" i="11"/>
  <c r="Q1410" i="11"/>
  <c r="P1410" i="11"/>
  <c r="O1410" i="11"/>
  <c r="R1409" i="11"/>
  <c r="Q1409" i="11"/>
  <c r="P1409" i="11"/>
  <c r="O1409" i="11"/>
  <c r="R1408" i="11"/>
  <c r="Q1408" i="11"/>
  <c r="P1408" i="11"/>
  <c r="O1408" i="11"/>
  <c r="R1407" i="11"/>
  <c r="Q1407" i="11"/>
  <c r="P1407" i="11"/>
  <c r="O1407" i="11"/>
  <c r="R1406" i="11"/>
  <c r="Q1406" i="11"/>
  <c r="P1406" i="11"/>
  <c r="O1406" i="11"/>
  <c r="R1405" i="11"/>
  <c r="Q1405" i="11"/>
  <c r="P1405" i="11"/>
  <c r="O1405" i="11"/>
  <c r="R1404" i="11"/>
  <c r="Q1404" i="11"/>
  <c r="P1404" i="11"/>
  <c r="O1404" i="11"/>
  <c r="R1403" i="11"/>
  <c r="Q1403" i="11"/>
  <c r="P1403" i="11"/>
  <c r="O1403" i="11"/>
  <c r="R1402" i="11"/>
  <c r="Q1402" i="11"/>
  <c r="P1402" i="11"/>
  <c r="O1402" i="11"/>
  <c r="R1401" i="11"/>
  <c r="Q1401" i="11"/>
  <c r="P1401" i="11"/>
  <c r="O1401" i="11"/>
  <c r="R1400" i="11"/>
  <c r="Q1400" i="11"/>
  <c r="P1400" i="11"/>
  <c r="O1400" i="11"/>
  <c r="R1399" i="11"/>
  <c r="Q1399" i="11"/>
  <c r="P1399" i="11"/>
  <c r="O1399" i="11"/>
  <c r="R1398" i="11"/>
  <c r="Q1398" i="11"/>
  <c r="P1398" i="11"/>
  <c r="O1398" i="11"/>
  <c r="R1397" i="11"/>
  <c r="Q1397" i="11"/>
  <c r="P1397" i="11"/>
  <c r="O1397" i="11"/>
  <c r="R1396" i="11"/>
  <c r="Q1396" i="11"/>
  <c r="P1396" i="11"/>
  <c r="O1396" i="11"/>
  <c r="R1395" i="11"/>
  <c r="Q1395" i="11"/>
  <c r="P1395" i="11"/>
  <c r="O1395" i="11"/>
  <c r="R1394" i="11"/>
  <c r="Q1394" i="11"/>
  <c r="P1394" i="11"/>
  <c r="O1394" i="11"/>
  <c r="R1393" i="11"/>
  <c r="Q1393" i="11"/>
  <c r="P1393" i="11"/>
  <c r="O1393" i="11"/>
  <c r="R1392" i="11"/>
  <c r="Q1392" i="11"/>
  <c r="P1392" i="11"/>
  <c r="O1392" i="11"/>
  <c r="R1391" i="11"/>
  <c r="Q1391" i="11"/>
  <c r="P1391" i="11"/>
  <c r="O1391" i="11"/>
  <c r="R1390" i="11"/>
  <c r="Q1390" i="11"/>
  <c r="P1390" i="11"/>
  <c r="O1390" i="11"/>
  <c r="R1389" i="11"/>
  <c r="Q1389" i="11"/>
  <c r="P1389" i="11"/>
  <c r="O1389" i="11"/>
  <c r="R1388" i="11"/>
  <c r="Q1388" i="11"/>
  <c r="P1388" i="11"/>
  <c r="O1388" i="11"/>
  <c r="R1387" i="11"/>
  <c r="Q1387" i="11"/>
  <c r="P1387" i="11"/>
  <c r="O1387" i="11"/>
  <c r="R1386" i="11"/>
  <c r="Q1386" i="11"/>
  <c r="P1386" i="11"/>
  <c r="O1386" i="11"/>
  <c r="R1385" i="11"/>
  <c r="Q1385" i="11"/>
  <c r="P1385" i="11"/>
  <c r="O1385" i="11"/>
  <c r="R1384" i="11"/>
  <c r="Q1384" i="11"/>
  <c r="P1384" i="11"/>
  <c r="O1384" i="11"/>
  <c r="R1383" i="11"/>
  <c r="Q1383" i="11"/>
  <c r="P1383" i="11"/>
  <c r="O1383" i="11"/>
  <c r="R1382" i="11"/>
  <c r="Q1382" i="11"/>
  <c r="P1382" i="11"/>
  <c r="O1382" i="11"/>
  <c r="R1381" i="11"/>
  <c r="Q1381" i="11"/>
  <c r="P1381" i="11"/>
  <c r="O1381" i="11"/>
  <c r="R1380" i="11"/>
  <c r="Q1380" i="11"/>
  <c r="P1380" i="11"/>
  <c r="O1380" i="11"/>
  <c r="R1379" i="11"/>
  <c r="Q1379" i="11"/>
  <c r="P1379" i="11"/>
  <c r="O1379" i="11"/>
  <c r="R1378" i="11"/>
  <c r="Q1378" i="11"/>
  <c r="P1378" i="11"/>
  <c r="O1378" i="11"/>
  <c r="R1377" i="11"/>
  <c r="Q1377" i="11"/>
  <c r="P1377" i="11"/>
  <c r="O1377" i="11"/>
  <c r="R1376" i="11"/>
  <c r="Q1376" i="11"/>
  <c r="P1376" i="11"/>
  <c r="O1376" i="11"/>
  <c r="R1375" i="11"/>
  <c r="Q1375" i="11"/>
  <c r="P1375" i="11"/>
  <c r="O1375" i="11"/>
  <c r="R1374" i="11"/>
  <c r="Q1374" i="11"/>
  <c r="P1374" i="11"/>
  <c r="O1374" i="11"/>
  <c r="R1373" i="11"/>
  <c r="Q1373" i="11"/>
  <c r="P1373" i="11"/>
  <c r="O1373" i="11"/>
  <c r="R1372" i="11"/>
  <c r="Q1372" i="11"/>
  <c r="P1372" i="11"/>
  <c r="O1372" i="11"/>
  <c r="R1371" i="11"/>
  <c r="Q1371" i="11"/>
  <c r="P1371" i="11"/>
  <c r="O1371" i="11"/>
  <c r="R1370" i="11"/>
  <c r="Q1370" i="11"/>
  <c r="P1370" i="11"/>
  <c r="O1370" i="11"/>
  <c r="R1369" i="11"/>
  <c r="Q1369" i="11"/>
  <c r="P1369" i="11"/>
  <c r="O1369" i="11"/>
  <c r="R1368" i="11"/>
  <c r="Q1368" i="11"/>
  <c r="P1368" i="11"/>
  <c r="O1368" i="11"/>
  <c r="R1367" i="11"/>
  <c r="Q1367" i="11"/>
  <c r="P1367" i="11"/>
  <c r="O1367" i="11"/>
  <c r="R1366" i="11"/>
  <c r="Q1366" i="11"/>
  <c r="P1366" i="11"/>
  <c r="O1366" i="11"/>
  <c r="R1365" i="11"/>
  <c r="Q1365" i="11"/>
  <c r="P1365" i="11"/>
  <c r="O1365" i="11"/>
  <c r="R1364" i="11"/>
  <c r="Q1364" i="11"/>
  <c r="P1364" i="11"/>
  <c r="O1364" i="11"/>
  <c r="R1363" i="11"/>
  <c r="Q1363" i="11"/>
  <c r="P1363" i="11"/>
  <c r="O1363" i="11"/>
  <c r="R1362" i="11"/>
  <c r="Q1362" i="11"/>
  <c r="P1362" i="11"/>
  <c r="O1362" i="11"/>
  <c r="R1361" i="11"/>
  <c r="Q1361" i="11"/>
  <c r="P1361" i="11"/>
  <c r="O1361" i="11"/>
  <c r="R1360" i="11"/>
  <c r="Q1360" i="11"/>
  <c r="P1360" i="11"/>
  <c r="O1360" i="11"/>
  <c r="R1359" i="11"/>
  <c r="Q1359" i="11"/>
  <c r="P1359" i="11"/>
  <c r="O1359" i="11"/>
  <c r="R1358" i="11"/>
  <c r="Q1358" i="11"/>
  <c r="P1358" i="11"/>
  <c r="O1358" i="11"/>
  <c r="R1357" i="11"/>
  <c r="Q1357" i="11"/>
  <c r="P1357" i="11"/>
  <c r="O1357" i="11"/>
  <c r="R1356" i="11"/>
  <c r="Q1356" i="11"/>
  <c r="P1356" i="11"/>
  <c r="O1356" i="11"/>
  <c r="R1355" i="11"/>
  <c r="Q1355" i="11"/>
  <c r="P1355" i="11"/>
  <c r="O1355" i="11"/>
  <c r="R1354" i="11"/>
  <c r="Q1354" i="11"/>
  <c r="P1354" i="11"/>
  <c r="O1354" i="11"/>
  <c r="R1353" i="11"/>
  <c r="Q1353" i="11"/>
  <c r="P1353" i="11"/>
  <c r="O1353" i="11"/>
  <c r="R1352" i="11"/>
  <c r="Q1352" i="11"/>
  <c r="P1352" i="11"/>
  <c r="O1352" i="11"/>
  <c r="R1351" i="11"/>
  <c r="Q1351" i="11"/>
  <c r="P1351" i="11"/>
  <c r="O1351" i="11"/>
  <c r="R1350" i="11"/>
  <c r="Q1350" i="11"/>
  <c r="P1350" i="11"/>
  <c r="O1350" i="11"/>
  <c r="R1349" i="11"/>
  <c r="Q1349" i="11"/>
  <c r="P1349" i="11"/>
  <c r="O1349" i="11"/>
  <c r="R1348" i="11"/>
  <c r="Q1348" i="11"/>
  <c r="P1348" i="11"/>
  <c r="O1348" i="11"/>
  <c r="R1347" i="11"/>
  <c r="Q1347" i="11"/>
  <c r="P1347" i="11"/>
  <c r="O1347" i="11"/>
  <c r="R1346" i="11"/>
  <c r="Q1346" i="11"/>
  <c r="P1346" i="11"/>
  <c r="O1346" i="11"/>
  <c r="R1345" i="11"/>
  <c r="Q1345" i="11"/>
  <c r="P1345" i="11"/>
  <c r="O1345" i="11"/>
  <c r="R1344" i="11"/>
  <c r="Q1344" i="11"/>
  <c r="P1344" i="11"/>
  <c r="O1344" i="11"/>
  <c r="R1343" i="11"/>
  <c r="Q1343" i="11"/>
  <c r="P1343" i="11"/>
  <c r="O1343" i="11"/>
  <c r="R1342" i="11"/>
  <c r="Q1342" i="11"/>
  <c r="P1342" i="11"/>
  <c r="O1342" i="11"/>
  <c r="R1341" i="11"/>
  <c r="Q1341" i="11"/>
  <c r="P1341" i="11"/>
  <c r="O1341" i="11"/>
  <c r="R1340" i="11"/>
  <c r="Q1340" i="11"/>
  <c r="P1340" i="11"/>
  <c r="O1340" i="11"/>
  <c r="R1339" i="11"/>
  <c r="Q1339" i="11"/>
  <c r="P1339" i="11"/>
  <c r="O1339" i="11"/>
  <c r="R1338" i="11"/>
  <c r="Q1338" i="11"/>
  <c r="P1338" i="11"/>
  <c r="O1338" i="11"/>
  <c r="R1337" i="11"/>
  <c r="Q1337" i="11"/>
  <c r="P1337" i="11"/>
  <c r="O1337" i="11"/>
  <c r="R1336" i="11"/>
  <c r="Q1336" i="11"/>
  <c r="P1336" i="11"/>
  <c r="O1336" i="11"/>
  <c r="R1335" i="11"/>
  <c r="Q1335" i="11"/>
  <c r="P1335" i="11"/>
  <c r="O1335" i="11"/>
  <c r="R1334" i="11"/>
  <c r="Q1334" i="11"/>
  <c r="P1334" i="11"/>
  <c r="O1334" i="11"/>
  <c r="R1333" i="11"/>
  <c r="Q1333" i="11"/>
  <c r="P1333" i="11"/>
  <c r="O1333" i="11"/>
  <c r="R1332" i="11"/>
  <c r="Q1332" i="11"/>
  <c r="P1332" i="11"/>
  <c r="O1332" i="11"/>
  <c r="R1331" i="11"/>
  <c r="Q1331" i="11"/>
  <c r="P1331" i="11"/>
  <c r="O1331" i="11"/>
  <c r="R1330" i="11"/>
  <c r="Q1330" i="11"/>
  <c r="P1330" i="11"/>
  <c r="O1330" i="11"/>
  <c r="R1329" i="11"/>
  <c r="Q1329" i="11"/>
  <c r="P1329" i="11"/>
  <c r="O1329" i="11"/>
  <c r="R1328" i="11"/>
  <c r="Q1328" i="11"/>
  <c r="P1328" i="11"/>
  <c r="O1328" i="11"/>
  <c r="R1327" i="11"/>
  <c r="Q1327" i="11"/>
  <c r="P1327" i="11"/>
  <c r="O1327" i="11"/>
  <c r="R1326" i="11"/>
  <c r="Q1326" i="11"/>
  <c r="P1326" i="11"/>
  <c r="O1326" i="11"/>
  <c r="R1325" i="11"/>
  <c r="Q1325" i="11"/>
  <c r="P1325" i="11"/>
  <c r="O1325" i="11"/>
  <c r="R1324" i="11"/>
  <c r="Q1324" i="11"/>
  <c r="P1324" i="11"/>
  <c r="O1324" i="11"/>
  <c r="R1323" i="11"/>
  <c r="Q1323" i="11"/>
  <c r="P1323" i="11"/>
  <c r="O1323" i="11"/>
  <c r="R1322" i="11"/>
  <c r="Q1322" i="11"/>
  <c r="P1322" i="11"/>
  <c r="O1322" i="11"/>
  <c r="R1321" i="11"/>
  <c r="Q1321" i="11"/>
  <c r="P1321" i="11"/>
  <c r="O1321" i="11"/>
  <c r="R1320" i="11"/>
  <c r="Q1320" i="11"/>
  <c r="P1320" i="11"/>
  <c r="O1320" i="11"/>
  <c r="R1319" i="11"/>
  <c r="Q1319" i="11"/>
  <c r="P1319" i="11"/>
  <c r="O1319" i="11"/>
  <c r="R1318" i="11"/>
  <c r="Q1318" i="11"/>
  <c r="P1318" i="11"/>
  <c r="O1318" i="11"/>
  <c r="R1317" i="11"/>
  <c r="Q1317" i="11"/>
  <c r="P1317" i="11"/>
  <c r="O1317" i="11"/>
  <c r="R1316" i="11"/>
  <c r="Q1316" i="11"/>
  <c r="P1316" i="11"/>
  <c r="O1316" i="11"/>
  <c r="R1315" i="11"/>
  <c r="Q1315" i="11"/>
  <c r="P1315" i="11"/>
  <c r="O1315" i="11"/>
  <c r="R1314" i="11"/>
  <c r="Q1314" i="11"/>
  <c r="P1314" i="11"/>
  <c r="O1314" i="11"/>
  <c r="R1313" i="11"/>
  <c r="Q1313" i="11"/>
  <c r="P1313" i="11"/>
  <c r="O1313" i="11"/>
  <c r="R1312" i="11"/>
  <c r="Q1312" i="11"/>
  <c r="P1312" i="11"/>
  <c r="O1312" i="11"/>
  <c r="R1311" i="11"/>
  <c r="Q1311" i="11"/>
  <c r="P1311" i="11"/>
  <c r="O1311" i="11"/>
  <c r="R1310" i="11"/>
  <c r="Q1310" i="11"/>
  <c r="P1310" i="11"/>
  <c r="O1310" i="11"/>
  <c r="R1309" i="11"/>
  <c r="Q1309" i="11"/>
  <c r="P1309" i="11"/>
  <c r="O1309" i="11"/>
  <c r="R1308" i="11"/>
  <c r="Q1308" i="11"/>
  <c r="P1308" i="11"/>
  <c r="O1308" i="11"/>
  <c r="R1307" i="11"/>
  <c r="Q1307" i="11"/>
  <c r="P1307" i="11"/>
  <c r="O1307" i="11"/>
  <c r="R1306" i="11"/>
  <c r="Q1306" i="11"/>
  <c r="P1306" i="11"/>
  <c r="O1306" i="11"/>
  <c r="R1305" i="11"/>
  <c r="Q1305" i="11"/>
  <c r="P1305" i="11"/>
  <c r="O1305" i="11"/>
  <c r="R1304" i="11"/>
  <c r="Q1304" i="11"/>
  <c r="P1304" i="11"/>
  <c r="O1304" i="11"/>
  <c r="R1303" i="11"/>
  <c r="Q1303" i="11"/>
  <c r="P1303" i="11"/>
  <c r="O1303" i="11"/>
  <c r="R1302" i="11"/>
  <c r="Q1302" i="11"/>
  <c r="P1302" i="11"/>
  <c r="O1302" i="11"/>
  <c r="R1301" i="11"/>
  <c r="Q1301" i="11"/>
  <c r="P1301" i="11"/>
  <c r="O1301" i="11"/>
  <c r="R1300" i="11"/>
  <c r="Q1300" i="11"/>
  <c r="P1300" i="11"/>
  <c r="O1300" i="11"/>
  <c r="R1299" i="11"/>
  <c r="Q1299" i="11"/>
  <c r="P1299" i="11"/>
  <c r="O1299" i="11"/>
  <c r="R1298" i="11"/>
  <c r="Q1298" i="11"/>
  <c r="P1298" i="11"/>
  <c r="O1298" i="11"/>
  <c r="R1297" i="11"/>
  <c r="Q1297" i="11"/>
  <c r="P1297" i="11"/>
  <c r="O1297" i="11"/>
  <c r="R1296" i="11"/>
  <c r="Q1296" i="11"/>
  <c r="P1296" i="11"/>
  <c r="O1296" i="11"/>
  <c r="R1295" i="11"/>
  <c r="Q1295" i="11"/>
  <c r="P1295" i="11"/>
  <c r="O1295" i="11"/>
  <c r="R1294" i="11"/>
  <c r="Q1294" i="11"/>
  <c r="P1294" i="11"/>
  <c r="O1294" i="11"/>
  <c r="R1293" i="11"/>
  <c r="Q1293" i="11"/>
  <c r="P1293" i="11"/>
  <c r="O1293" i="11"/>
  <c r="R1292" i="11"/>
  <c r="Q1292" i="11"/>
  <c r="P1292" i="11"/>
  <c r="O1292" i="11"/>
  <c r="R1291" i="11"/>
  <c r="Q1291" i="11"/>
  <c r="P1291" i="11"/>
  <c r="O1291" i="11"/>
  <c r="R1290" i="11"/>
  <c r="Q1290" i="11"/>
  <c r="P1290" i="11"/>
  <c r="O1290" i="11"/>
  <c r="R1289" i="11"/>
  <c r="Q1289" i="11"/>
  <c r="P1289" i="11"/>
  <c r="O1289" i="11"/>
  <c r="R1288" i="11"/>
  <c r="Q1288" i="11"/>
  <c r="P1288" i="11"/>
  <c r="O1288" i="11"/>
  <c r="R1287" i="11"/>
  <c r="Q1287" i="11"/>
  <c r="P1287" i="11"/>
  <c r="O1287" i="11"/>
  <c r="R1286" i="11"/>
  <c r="Q1286" i="11"/>
  <c r="P1286" i="11"/>
  <c r="O1286" i="11"/>
  <c r="R1285" i="11"/>
  <c r="Q1285" i="11"/>
  <c r="P1285" i="11"/>
  <c r="O1285" i="11"/>
  <c r="R1284" i="11"/>
  <c r="Q1284" i="11"/>
  <c r="P1284" i="11"/>
  <c r="O1284" i="11"/>
  <c r="R1283" i="11"/>
  <c r="Q1283" i="11"/>
  <c r="P1283" i="11"/>
  <c r="O1283" i="11"/>
  <c r="R1282" i="11"/>
  <c r="Q1282" i="11"/>
  <c r="P1282" i="11"/>
  <c r="O1282" i="11"/>
  <c r="R1281" i="11"/>
  <c r="Q1281" i="11"/>
  <c r="P1281" i="11"/>
  <c r="O1281" i="11"/>
  <c r="R1280" i="11"/>
  <c r="Q1280" i="11"/>
  <c r="P1280" i="11"/>
  <c r="O1280" i="11"/>
  <c r="R1279" i="11"/>
  <c r="Q1279" i="11"/>
  <c r="P1279" i="11"/>
  <c r="O1279" i="11"/>
  <c r="R1278" i="11"/>
  <c r="Q1278" i="11"/>
  <c r="P1278" i="11"/>
  <c r="O1278" i="11"/>
  <c r="R1277" i="11"/>
  <c r="Q1277" i="11"/>
  <c r="P1277" i="11"/>
  <c r="O1277" i="11"/>
  <c r="R1276" i="11"/>
  <c r="Q1276" i="11"/>
  <c r="P1276" i="11"/>
  <c r="O1276" i="11"/>
  <c r="R1275" i="11"/>
  <c r="Q1275" i="11"/>
  <c r="P1275" i="11"/>
  <c r="O1275" i="11"/>
  <c r="R1274" i="11"/>
  <c r="Q1274" i="11"/>
  <c r="P1274" i="11"/>
  <c r="O1274" i="11"/>
  <c r="R1273" i="11"/>
  <c r="Q1273" i="11"/>
  <c r="P1273" i="11"/>
  <c r="O1273" i="11"/>
  <c r="R1272" i="11"/>
  <c r="Q1272" i="11"/>
  <c r="P1272" i="11"/>
  <c r="O1272" i="11"/>
  <c r="R1271" i="11"/>
  <c r="Q1271" i="11"/>
  <c r="P1271" i="11"/>
  <c r="O1271" i="11"/>
  <c r="R1270" i="11"/>
  <c r="Q1270" i="11"/>
  <c r="P1270" i="11"/>
  <c r="O1270" i="11"/>
  <c r="R1269" i="11"/>
  <c r="Q1269" i="11"/>
  <c r="P1269" i="11"/>
  <c r="O1269" i="11"/>
  <c r="R1268" i="11"/>
  <c r="Q1268" i="11"/>
  <c r="P1268" i="11"/>
  <c r="O1268" i="11"/>
  <c r="R1267" i="11"/>
  <c r="Q1267" i="11"/>
  <c r="P1267" i="11"/>
  <c r="O1267" i="11"/>
  <c r="R1266" i="11"/>
  <c r="Q1266" i="11"/>
  <c r="P1266" i="11"/>
  <c r="O1266" i="11"/>
  <c r="R1265" i="11"/>
  <c r="Q1265" i="11"/>
  <c r="P1265" i="11"/>
  <c r="O1265" i="11"/>
  <c r="R1264" i="11"/>
  <c r="Q1264" i="11"/>
  <c r="P1264" i="11"/>
  <c r="O1264" i="11"/>
  <c r="R1263" i="11"/>
  <c r="Q1263" i="11"/>
  <c r="P1263" i="11"/>
  <c r="O1263" i="11"/>
  <c r="R1262" i="11"/>
  <c r="Q1262" i="11"/>
  <c r="P1262" i="11"/>
  <c r="O1262" i="11"/>
  <c r="R1261" i="11"/>
  <c r="Q1261" i="11"/>
  <c r="P1261" i="11"/>
  <c r="O1261" i="11"/>
  <c r="R1260" i="11"/>
  <c r="Q1260" i="11"/>
  <c r="P1260" i="11"/>
  <c r="O1260" i="11"/>
  <c r="R1259" i="11"/>
  <c r="Q1259" i="11"/>
  <c r="P1259" i="11"/>
  <c r="O1259" i="11"/>
  <c r="R1258" i="11"/>
  <c r="Q1258" i="11"/>
  <c r="P1258" i="11"/>
  <c r="O1258" i="11"/>
  <c r="R1257" i="11"/>
  <c r="Q1257" i="11"/>
  <c r="P1257" i="11"/>
  <c r="O1257" i="11"/>
  <c r="R1256" i="11"/>
  <c r="Q1256" i="11"/>
  <c r="P1256" i="11"/>
  <c r="O1256" i="11"/>
  <c r="R1255" i="11"/>
  <c r="Q1255" i="11"/>
  <c r="P1255" i="11"/>
  <c r="O1255" i="11"/>
  <c r="R1254" i="11"/>
  <c r="Q1254" i="11"/>
  <c r="P1254" i="11"/>
  <c r="O1254" i="11"/>
  <c r="R1253" i="11"/>
  <c r="Q1253" i="11"/>
  <c r="P1253" i="11"/>
  <c r="O1253" i="11"/>
  <c r="R1252" i="11"/>
  <c r="Q1252" i="11"/>
  <c r="P1252" i="11"/>
  <c r="O1252" i="11"/>
  <c r="R1251" i="11"/>
  <c r="Q1251" i="11"/>
  <c r="P1251" i="11"/>
  <c r="O1251" i="11"/>
  <c r="R1250" i="11"/>
  <c r="Q1250" i="11"/>
  <c r="P1250" i="11"/>
  <c r="O1250" i="11"/>
  <c r="R1249" i="11"/>
  <c r="Q1249" i="11"/>
  <c r="P1249" i="11"/>
  <c r="O1249" i="11"/>
  <c r="R1248" i="11"/>
  <c r="Q1248" i="11"/>
  <c r="P1248" i="11"/>
  <c r="O1248" i="11"/>
  <c r="R1247" i="11"/>
  <c r="Q1247" i="11"/>
  <c r="P1247" i="11"/>
  <c r="O1247" i="11"/>
  <c r="R1246" i="11"/>
  <c r="Q1246" i="11"/>
  <c r="P1246" i="11"/>
  <c r="O1246" i="11"/>
  <c r="R1245" i="11"/>
  <c r="Q1245" i="11"/>
  <c r="P1245" i="11"/>
  <c r="O1245" i="11"/>
  <c r="R1244" i="11"/>
  <c r="Q1244" i="11"/>
  <c r="P1244" i="11"/>
  <c r="O1244" i="11"/>
  <c r="R1243" i="11"/>
  <c r="Q1243" i="11"/>
  <c r="P1243" i="11"/>
  <c r="O1243" i="11"/>
  <c r="R1242" i="11"/>
  <c r="Q1242" i="11"/>
  <c r="P1242" i="11"/>
  <c r="O1242" i="11"/>
  <c r="R1241" i="11"/>
  <c r="Q1241" i="11"/>
  <c r="P1241" i="11"/>
  <c r="O1241" i="11"/>
  <c r="R1240" i="11"/>
  <c r="Q1240" i="11"/>
  <c r="P1240" i="11"/>
  <c r="O1240" i="11"/>
  <c r="R1239" i="11"/>
  <c r="Q1239" i="11"/>
  <c r="P1239" i="11"/>
  <c r="O1239" i="11"/>
  <c r="R1238" i="11"/>
  <c r="Q1238" i="11"/>
  <c r="P1238" i="11"/>
  <c r="O1238" i="11"/>
  <c r="R1237" i="11"/>
  <c r="Q1237" i="11"/>
  <c r="P1237" i="11"/>
  <c r="O1237" i="11"/>
  <c r="R1236" i="11"/>
  <c r="Q1236" i="11"/>
  <c r="P1236" i="11"/>
  <c r="O1236" i="11"/>
  <c r="R1235" i="11"/>
  <c r="Q1235" i="11"/>
  <c r="P1235" i="11"/>
  <c r="O1235" i="11"/>
  <c r="R1234" i="11"/>
  <c r="Q1234" i="11"/>
  <c r="P1234" i="11"/>
  <c r="O1234" i="11"/>
  <c r="R1233" i="11"/>
  <c r="Q1233" i="11"/>
  <c r="P1233" i="11"/>
  <c r="O1233" i="11"/>
  <c r="R1232" i="11"/>
  <c r="Q1232" i="11"/>
  <c r="P1232" i="11"/>
  <c r="O1232" i="11"/>
  <c r="R1231" i="11"/>
  <c r="Q1231" i="11"/>
  <c r="P1231" i="11"/>
  <c r="O1231" i="11"/>
  <c r="R1230" i="11"/>
  <c r="Q1230" i="11"/>
  <c r="P1230" i="11"/>
  <c r="O1230" i="11"/>
  <c r="R1229" i="11"/>
  <c r="Q1229" i="11"/>
  <c r="P1229" i="11"/>
  <c r="O1229" i="11"/>
  <c r="R1228" i="11"/>
  <c r="Q1228" i="11"/>
  <c r="P1228" i="11"/>
  <c r="O1228" i="11"/>
  <c r="R1227" i="11"/>
  <c r="Q1227" i="11"/>
  <c r="P1227" i="11"/>
  <c r="O1227" i="11"/>
  <c r="R1226" i="11"/>
  <c r="Q1226" i="11"/>
  <c r="P1226" i="11"/>
  <c r="O1226" i="11"/>
  <c r="R1225" i="11"/>
  <c r="Q1225" i="11"/>
  <c r="P1225" i="11"/>
  <c r="O1225" i="11"/>
  <c r="R1224" i="11"/>
  <c r="Q1224" i="11"/>
  <c r="P1224" i="11"/>
  <c r="O1224" i="11"/>
  <c r="R1223" i="11"/>
  <c r="Q1223" i="11"/>
  <c r="P1223" i="11"/>
  <c r="O1223" i="11"/>
  <c r="R1222" i="11"/>
  <c r="Q1222" i="11"/>
  <c r="P1222" i="11"/>
  <c r="O1222" i="11"/>
  <c r="R1221" i="11"/>
  <c r="Q1221" i="11"/>
  <c r="P1221" i="11"/>
  <c r="O1221" i="11"/>
  <c r="R1220" i="11"/>
  <c r="Q1220" i="11"/>
  <c r="P1220" i="11"/>
  <c r="O1220" i="11"/>
  <c r="R1219" i="11"/>
  <c r="Q1219" i="11"/>
  <c r="P1219" i="11"/>
  <c r="O1219" i="11"/>
  <c r="R1218" i="11"/>
  <c r="Q1218" i="11"/>
  <c r="P1218" i="11"/>
  <c r="O1218" i="11"/>
  <c r="R1217" i="11"/>
  <c r="Q1217" i="11"/>
  <c r="P1217" i="11"/>
  <c r="O1217" i="11"/>
  <c r="R1216" i="11"/>
  <c r="Q1216" i="11"/>
  <c r="P1216" i="11"/>
  <c r="O1216" i="11"/>
  <c r="R1215" i="11"/>
  <c r="Q1215" i="11"/>
  <c r="P1215" i="11"/>
  <c r="O1215" i="11"/>
  <c r="R1214" i="11"/>
  <c r="Q1214" i="11"/>
  <c r="P1214" i="11"/>
  <c r="O1214" i="11"/>
  <c r="R1213" i="11"/>
  <c r="Q1213" i="11"/>
  <c r="P1213" i="11"/>
  <c r="O1213" i="11"/>
  <c r="R1212" i="11"/>
  <c r="Q1212" i="11"/>
  <c r="P1212" i="11"/>
  <c r="O1212" i="11"/>
  <c r="R1211" i="11"/>
  <c r="Q1211" i="11"/>
  <c r="P1211" i="11"/>
  <c r="O1211" i="11"/>
  <c r="R1210" i="11"/>
  <c r="Q1210" i="11"/>
  <c r="P1210" i="11"/>
  <c r="O1210" i="11"/>
  <c r="R1209" i="11"/>
  <c r="Q1209" i="11"/>
  <c r="P1209" i="11"/>
  <c r="O1209" i="11"/>
  <c r="R1208" i="11"/>
  <c r="Q1208" i="11"/>
  <c r="P1208" i="11"/>
  <c r="O1208" i="11"/>
  <c r="R1207" i="11"/>
  <c r="Q1207" i="11"/>
  <c r="P1207" i="11"/>
  <c r="O1207" i="11"/>
  <c r="R1206" i="11"/>
  <c r="Q1206" i="11"/>
  <c r="P1206" i="11"/>
  <c r="O1206" i="11"/>
  <c r="R1205" i="11"/>
  <c r="Q1205" i="11"/>
  <c r="P1205" i="11"/>
  <c r="O1205" i="11"/>
  <c r="R1204" i="11"/>
  <c r="Q1204" i="11"/>
  <c r="P1204" i="11"/>
  <c r="O1204" i="11"/>
  <c r="R1203" i="11"/>
  <c r="Q1203" i="11"/>
  <c r="P1203" i="11"/>
  <c r="O1203" i="11"/>
  <c r="R1202" i="11"/>
  <c r="Q1202" i="11"/>
  <c r="P1202" i="11"/>
  <c r="O1202" i="11"/>
  <c r="R1201" i="11"/>
  <c r="Q1201" i="11"/>
  <c r="P1201" i="11"/>
  <c r="O1201" i="11"/>
  <c r="R1200" i="11"/>
  <c r="Q1200" i="11"/>
  <c r="P1200" i="11"/>
  <c r="O1200" i="11"/>
  <c r="R1199" i="11"/>
  <c r="Q1199" i="11"/>
  <c r="P1199" i="11"/>
  <c r="O1199" i="11"/>
  <c r="R1198" i="11"/>
  <c r="Q1198" i="11"/>
  <c r="P1198" i="11"/>
  <c r="O1198" i="11"/>
  <c r="R1197" i="11"/>
  <c r="Q1197" i="11"/>
  <c r="P1197" i="11"/>
  <c r="O1197" i="11"/>
  <c r="R1196" i="11"/>
  <c r="Q1196" i="11"/>
  <c r="P1196" i="11"/>
  <c r="O1196" i="11"/>
  <c r="R1195" i="11"/>
  <c r="Q1195" i="11"/>
  <c r="P1195" i="11"/>
  <c r="O1195" i="11"/>
  <c r="R1194" i="11"/>
  <c r="Q1194" i="11"/>
  <c r="P1194" i="11"/>
  <c r="O1194" i="11"/>
  <c r="R1193" i="11"/>
  <c r="Q1193" i="11"/>
  <c r="P1193" i="11"/>
  <c r="O1193" i="11"/>
  <c r="R1192" i="11"/>
  <c r="Q1192" i="11"/>
  <c r="P1192" i="11"/>
  <c r="O1192" i="11"/>
  <c r="R1191" i="11"/>
  <c r="Q1191" i="11"/>
  <c r="P1191" i="11"/>
  <c r="O1191" i="11"/>
  <c r="R1190" i="11"/>
  <c r="Q1190" i="11"/>
  <c r="P1190" i="11"/>
  <c r="O1190" i="11"/>
  <c r="R1189" i="11"/>
  <c r="Q1189" i="11"/>
  <c r="P1189" i="11"/>
  <c r="O1189" i="11"/>
  <c r="R1188" i="11"/>
  <c r="Q1188" i="11"/>
  <c r="P1188" i="11"/>
  <c r="O1188" i="11"/>
  <c r="R1187" i="11"/>
  <c r="Q1187" i="11"/>
  <c r="P1187" i="11"/>
  <c r="O1187" i="11"/>
  <c r="R1186" i="11"/>
  <c r="Q1186" i="11"/>
  <c r="P1186" i="11"/>
  <c r="O1186" i="11"/>
  <c r="R1185" i="11"/>
  <c r="Q1185" i="11"/>
  <c r="P1185" i="11"/>
  <c r="O1185" i="11"/>
  <c r="R1184" i="11"/>
  <c r="Q1184" i="11"/>
  <c r="P1184" i="11"/>
  <c r="O1184" i="11"/>
  <c r="R1183" i="11"/>
  <c r="Q1183" i="11"/>
  <c r="P1183" i="11"/>
  <c r="O1183" i="11"/>
  <c r="R1182" i="11"/>
  <c r="Q1182" i="11"/>
  <c r="P1182" i="11"/>
  <c r="O1182" i="11"/>
  <c r="R1181" i="11"/>
  <c r="Q1181" i="11"/>
  <c r="P1181" i="11"/>
  <c r="O1181" i="11"/>
  <c r="R1180" i="11"/>
  <c r="Q1180" i="11"/>
  <c r="P1180" i="11"/>
  <c r="O1180" i="11"/>
  <c r="R1179" i="11"/>
  <c r="Q1179" i="11"/>
  <c r="P1179" i="11"/>
  <c r="O1179" i="11"/>
  <c r="R1178" i="11"/>
  <c r="Q1178" i="11"/>
  <c r="P1178" i="11"/>
  <c r="O1178" i="11"/>
  <c r="R1177" i="11"/>
  <c r="Q1177" i="11"/>
  <c r="P1177" i="11"/>
  <c r="O1177" i="11"/>
  <c r="R1176" i="11"/>
  <c r="Q1176" i="11"/>
  <c r="P1176" i="11"/>
  <c r="O1176" i="11"/>
  <c r="R1175" i="11"/>
  <c r="Q1175" i="11"/>
  <c r="P1175" i="11"/>
  <c r="O1175" i="11"/>
  <c r="R1174" i="11"/>
  <c r="Q1174" i="11"/>
  <c r="P1174" i="11"/>
  <c r="O1174" i="11"/>
  <c r="R1173" i="11"/>
  <c r="Q1173" i="11"/>
  <c r="P1173" i="11"/>
  <c r="O1173" i="11"/>
  <c r="R1172" i="11"/>
  <c r="Q1172" i="11"/>
  <c r="P1172" i="11"/>
  <c r="O1172" i="11"/>
  <c r="R1171" i="11"/>
  <c r="Q1171" i="11"/>
  <c r="P1171" i="11"/>
  <c r="O1171" i="11"/>
  <c r="R1170" i="11"/>
  <c r="Q1170" i="11"/>
  <c r="P1170" i="11"/>
  <c r="O1170" i="11"/>
  <c r="R1169" i="11"/>
  <c r="Q1169" i="11"/>
  <c r="P1169" i="11"/>
  <c r="O1169" i="11"/>
  <c r="R1168" i="11"/>
  <c r="Q1168" i="11"/>
  <c r="P1168" i="11"/>
  <c r="O1168" i="11"/>
  <c r="R1167" i="11"/>
  <c r="Q1167" i="11"/>
  <c r="P1167" i="11"/>
  <c r="O1167" i="11"/>
  <c r="R1166" i="11"/>
  <c r="Q1166" i="11"/>
  <c r="P1166" i="11"/>
  <c r="O1166" i="11"/>
  <c r="R1165" i="11"/>
  <c r="Q1165" i="11"/>
  <c r="P1165" i="11"/>
  <c r="O1165" i="11"/>
  <c r="R1164" i="11"/>
  <c r="Q1164" i="11"/>
  <c r="P1164" i="11"/>
  <c r="O1164" i="11"/>
  <c r="R1163" i="11"/>
  <c r="Q1163" i="11"/>
  <c r="P1163" i="11"/>
  <c r="O1163" i="11"/>
  <c r="R1162" i="11"/>
  <c r="Q1162" i="11"/>
  <c r="P1162" i="11"/>
  <c r="O1162" i="11"/>
  <c r="R1161" i="11"/>
  <c r="Q1161" i="11"/>
  <c r="P1161" i="11"/>
  <c r="O1161" i="11"/>
  <c r="R1160" i="11"/>
  <c r="Q1160" i="11"/>
  <c r="P1160" i="11"/>
  <c r="O1160" i="11"/>
  <c r="R1159" i="11"/>
  <c r="Q1159" i="11"/>
  <c r="P1159" i="11"/>
  <c r="O1159" i="11"/>
  <c r="R1158" i="11"/>
  <c r="Q1158" i="11"/>
  <c r="P1158" i="11"/>
  <c r="O1158" i="11"/>
  <c r="R1157" i="11"/>
  <c r="Q1157" i="11"/>
  <c r="P1157" i="11"/>
  <c r="O1157" i="11"/>
  <c r="R1156" i="11"/>
  <c r="Q1156" i="11"/>
  <c r="P1156" i="11"/>
  <c r="O1156" i="11"/>
  <c r="R1155" i="11"/>
  <c r="Q1155" i="11"/>
  <c r="P1155" i="11"/>
  <c r="O1155" i="11"/>
  <c r="R1154" i="11"/>
  <c r="Q1154" i="11"/>
  <c r="P1154" i="11"/>
  <c r="O1154" i="11"/>
  <c r="R1153" i="11"/>
  <c r="Q1153" i="11"/>
  <c r="P1153" i="11"/>
  <c r="O1153" i="11"/>
  <c r="R1152" i="11"/>
  <c r="Q1152" i="11"/>
  <c r="P1152" i="11"/>
  <c r="O1152" i="11"/>
  <c r="R1151" i="11"/>
  <c r="Q1151" i="11"/>
  <c r="P1151" i="11"/>
  <c r="O1151" i="11"/>
  <c r="R1150" i="11"/>
  <c r="Q1150" i="11"/>
  <c r="P1150" i="11"/>
  <c r="O1150" i="11"/>
  <c r="R1149" i="11"/>
  <c r="Q1149" i="11"/>
  <c r="P1149" i="11"/>
  <c r="O1149" i="11"/>
  <c r="R1148" i="11"/>
  <c r="Q1148" i="11"/>
  <c r="P1148" i="11"/>
  <c r="O1148" i="11"/>
  <c r="R1147" i="11"/>
  <c r="Q1147" i="11"/>
  <c r="P1147" i="11"/>
  <c r="O1147" i="11"/>
  <c r="R1146" i="11"/>
  <c r="Q1146" i="11"/>
  <c r="P1146" i="11"/>
  <c r="O1146" i="11"/>
  <c r="R1145" i="11"/>
  <c r="Q1145" i="11"/>
  <c r="P1145" i="11"/>
  <c r="O1145" i="11"/>
  <c r="R1144" i="11"/>
  <c r="Q1144" i="11"/>
  <c r="P1144" i="11"/>
  <c r="O1144" i="11"/>
  <c r="R1143" i="11"/>
  <c r="Q1143" i="11"/>
  <c r="P1143" i="11"/>
  <c r="O1143" i="11"/>
  <c r="R1142" i="11"/>
  <c r="Q1142" i="11"/>
  <c r="P1142" i="11"/>
  <c r="O1142" i="11"/>
  <c r="R1141" i="11"/>
  <c r="Q1141" i="11"/>
  <c r="P1141" i="11"/>
  <c r="O1141" i="11"/>
  <c r="R1140" i="11"/>
  <c r="Q1140" i="11"/>
  <c r="P1140" i="11"/>
  <c r="O1140" i="11"/>
  <c r="R1139" i="11"/>
  <c r="Q1139" i="11"/>
  <c r="P1139" i="11"/>
  <c r="O1139" i="11"/>
  <c r="R1138" i="11"/>
  <c r="Q1138" i="11"/>
  <c r="P1138" i="11"/>
  <c r="O1138" i="11"/>
  <c r="R1137" i="11"/>
  <c r="Q1137" i="11"/>
  <c r="P1137" i="11"/>
  <c r="O1137" i="11"/>
  <c r="R1136" i="11"/>
  <c r="Q1136" i="11"/>
  <c r="P1136" i="11"/>
  <c r="O1136" i="11"/>
  <c r="R1135" i="11"/>
  <c r="Q1135" i="11"/>
  <c r="P1135" i="11"/>
  <c r="O1135" i="11"/>
  <c r="R1134" i="11"/>
  <c r="Q1134" i="11"/>
  <c r="P1134" i="11"/>
  <c r="O1134" i="11"/>
  <c r="R1133" i="11"/>
  <c r="Q1133" i="11"/>
  <c r="P1133" i="11"/>
  <c r="O1133" i="11"/>
  <c r="R1132" i="11"/>
  <c r="Q1132" i="11"/>
  <c r="P1132" i="11"/>
  <c r="O1132" i="11"/>
  <c r="R1131" i="11"/>
  <c r="Q1131" i="11"/>
  <c r="P1131" i="11"/>
  <c r="O1131" i="11"/>
  <c r="R1130" i="11"/>
  <c r="Q1130" i="11"/>
  <c r="P1130" i="11"/>
  <c r="O1130" i="11"/>
  <c r="R1129" i="11"/>
  <c r="Q1129" i="11"/>
  <c r="P1129" i="11"/>
  <c r="O1129" i="11"/>
  <c r="R1128" i="11"/>
  <c r="Q1128" i="11"/>
  <c r="P1128" i="11"/>
  <c r="O1128" i="11"/>
  <c r="R1127" i="11"/>
  <c r="Q1127" i="11"/>
  <c r="P1127" i="11"/>
  <c r="O1127" i="11"/>
  <c r="R1126" i="11"/>
  <c r="Q1126" i="11"/>
  <c r="P1126" i="11"/>
  <c r="O1126" i="11"/>
  <c r="R1125" i="11"/>
  <c r="Q1125" i="11"/>
  <c r="P1125" i="11"/>
  <c r="O1125" i="11"/>
  <c r="R1124" i="11"/>
  <c r="Q1124" i="11"/>
  <c r="P1124" i="11"/>
  <c r="O1124" i="11"/>
  <c r="R1123" i="11"/>
  <c r="Q1123" i="11"/>
  <c r="P1123" i="11"/>
  <c r="O1123" i="11"/>
  <c r="R1122" i="11"/>
  <c r="Q1122" i="11"/>
  <c r="P1122" i="11"/>
  <c r="O1122" i="11"/>
  <c r="R1121" i="11"/>
  <c r="Q1121" i="11"/>
  <c r="P1121" i="11"/>
  <c r="O1121" i="11"/>
  <c r="R1120" i="11"/>
  <c r="Q1120" i="11"/>
  <c r="P1120" i="11"/>
  <c r="O1120" i="11"/>
  <c r="R1119" i="11"/>
  <c r="Q1119" i="11"/>
  <c r="P1119" i="11"/>
  <c r="O1119" i="11"/>
  <c r="R1118" i="11"/>
  <c r="Q1118" i="11"/>
  <c r="P1118" i="11"/>
  <c r="O1118" i="11"/>
  <c r="R1117" i="11"/>
  <c r="Q1117" i="11"/>
  <c r="P1117" i="11"/>
  <c r="O1117" i="11"/>
  <c r="R1116" i="11"/>
  <c r="Q1116" i="11"/>
  <c r="P1116" i="11"/>
  <c r="O1116" i="11"/>
  <c r="R1115" i="11"/>
  <c r="Q1115" i="11"/>
  <c r="P1115" i="11"/>
  <c r="O1115" i="11"/>
  <c r="R1114" i="11"/>
  <c r="Q1114" i="11"/>
  <c r="P1114" i="11"/>
  <c r="O1114" i="11"/>
  <c r="R1113" i="11"/>
  <c r="Q1113" i="11"/>
  <c r="P1113" i="11"/>
  <c r="O1113" i="11"/>
  <c r="R1112" i="11"/>
  <c r="Q1112" i="11"/>
  <c r="P1112" i="11"/>
  <c r="O1112" i="11"/>
  <c r="R1111" i="11"/>
  <c r="Q1111" i="11"/>
  <c r="P1111" i="11"/>
  <c r="O1111" i="11"/>
  <c r="R1110" i="11"/>
  <c r="Q1110" i="11"/>
  <c r="P1110" i="11"/>
  <c r="O1110" i="11"/>
  <c r="R1109" i="11"/>
  <c r="Q1109" i="11"/>
  <c r="P1109" i="11"/>
  <c r="O1109" i="11"/>
  <c r="R1108" i="11"/>
  <c r="Q1108" i="11"/>
  <c r="P1108" i="11"/>
  <c r="O1108" i="11"/>
  <c r="R1107" i="11"/>
  <c r="Q1107" i="11"/>
  <c r="P1107" i="11"/>
  <c r="O1107" i="11"/>
  <c r="R1106" i="11"/>
  <c r="Q1106" i="11"/>
  <c r="P1106" i="11"/>
  <c r="O1106" i="11"/>
  <c r="R1105" i="11"/>
  <c r="Q1105" i="11"/>
  <c r="P1105" i="11"/>
  <c r="O1105" i="11"/>
  <c r="R1104" i="11"/>
  <c r="Q1104" i="11"/>
  <c r="P1104" i="11"/>
  <c r="O1104" i="11"/>
  <c r="R1103" i="11"/>
  <c r="Q1103" i="11"/>
  <c r="P1103" i="11"/>
  <c r="O1103" i="11"/>
  <c r="R1102" i="11"/>
  <c r="Q1102" i="11"/>
  <c r="P1102" i="11"/>
  <c r="O1102" i="11"/>
  <c r="R1101" i="11"/>
  <c r="Q1101" i="11"/>
  <c r="P1101" i="11"/>
  <c r="O1101" i="11"/>
  <c r="R1100" i="11"/>
  <c r="Q1100" i="11"/>
  <c r="P1100" i="11"/>
  <c r="O1100" i="11"/>
  <c r="R1099" i="11"/>
  <c r="Q1099" i="11"/>
  <c r="P1099" i="11"/>
  <c r="O1099" i="11"/>
  <c r="R1098" i="11"/>
  <c r="Q1098" i="11"/>
  <c r="P1098" i="11"/>
  <c r="O1098" i="11"/>
  <c r="R1097" i="11"/>
  <c r="Q1097" i="11"/>
  <c r="P1097" i="11"/>
  <c r="O1097" i="11"/>
  <c r="R1096" i="11"/>
  <c r="Q1096" i="11"/>
  <c r="P1096" i="11"/>
  <c r="O1096" i="11"/>
  <c r="R1095" i="11"/>
  <c r="Q1095" i="11"/>
  <c r="P1095" i="11"/>
  <c r="O1095" i="11"/>
  <c r="R1094" i="11"/>
  <c r="Q1094" i="11"/>
  <c r="P1094" i="11"/>
  <c r="O1094" i="11"/>
  <c r="R1093" i="11"/>
  <c r="Q1093" i="11"/>
  <c r="P1093" i="11"/>
  <c r="O1093" i="11"/>
  <c r="R1092" i="11"/>
  <c r="Q1092" i="11"/>
  <c r="P1092" i="11"/>
  <c r="O1092" i="11"/>
  <c r="R1091" i="11"/>
  <c r="Q1091" i="11"/>
  <c r="P1091" i="11"/>
  <c r="O1091" i="11"/>
  <c r="R1090" i="11"/>
  <c r="Q1090" i="11"/>
  <c r="P1090" i="11"/>
  <c r="O1090" i="11"/>
  <c r="R1089" i="11"/>
  <c r="Q1089" i="11"/>
  <c r="P1089" i="11"/>
  <c r="O1089" i="11"/>
  <c r="R1088" i="11"/>
  <c r="Q1088" i="11"/>
  <c r="P1088" i="11"/>
  <c r="O1088" i="11"/>
  <c r="R1087" i="11"/>
  <c r="Q1087" i="11"/>
  <c r="P1087" i="11"/>
  <c r="O1087" i="11"/>
  <c r="R1086" i="11"/>
  <c r="Q1086" i="11"/>
  <c r="P1086" i="11"/>
  <c r="O1086" i="11"/>
  <c r="R1085" i="11"/>
  <c r="Q1085" i="11"/>
  <c r="P1085" i="11"/>
  <c r="O1085" i="11"/>
  <c r="R1084" i="11"/>
  <c r="Q1084" i="11"/>
  <c r="P1084" i="11"/>
  <c r="O1084" i="11"/>
  <c r="R1083" i="11"/>
  <c r="Q1083" i="11"/>
  <c r="P1083" i="11"/>
  <c r="O1083" i="11"/>
  <c r="R1082" i="11"/>
  <c r="Q1082" i="11"/>
  <c r="P1082" i="11"/>
  <c r="O1082" i="11"/>
  <c r="R1081" i="11"/>
  <c r="Q1081" i="11"/>
  <c r="P1081" i="11"/>
  <c r="O1081" i="11"/>
  <c r="R1080" i="11"/>
  <c r="Q1080" i="11"/>
  <c r="P1080" i="11"/>
  <c r="O1080" i="11"/>
  <c r="R1079" i="11"/>
  <c r="Q1079" i="11"/>
  <c r="P1079" i="11"/>
  <c r="O1079" i="11"/>
  <c r="R1078" i="11"/>
  <c r="Q1078" i="11"/>
  <c r="P1078" i="11"/>
  <c r="O1078" i="11"/>
  <c r="R1077" i="11"/>
  <c r="Q1077" i="11"/>
  <c r="P1077" i="11"/>
  <c r="O1077" i="11"/>
  <c r="R1076" i="11"/>
  <c r="Q1076" i="11"/>
  <c r="P1076" i="11"/>
  <c r="O1076" i="11"/>
  <c r="R1075" i="11"/>
  <c r="Q1075" i="11"/>
  <c r="P1075" i="11"/>
  <c r="O1075" i="11"/>
  <c r="R1074" i="11"/>
  <c r="Q1074" i="11"/>
  <c r="P1074" i="11"/>
  <c r="O1074" i="11"/>
  <c r="R1073" i="11"/>
  <c r="Q1073" i="11"/>
  <c r="P1073" i="11"/>
  <c r="O1073" i="11"/>
  <c r="R1072" i="11"/>
  <c r="Q1072" i="11"/>
  <c r="P1072" i="11"/>
  <c r="O1072" i="11"/>
  <c r="R1071" i="11"/>
  <c r="Q1071" i="11"/>
  <c r="P1071" i="11"/>
  <c r="O1071" i="11"/>
  <c r="R1070" i="11"/>
  <c r="Q1070" i="11"/>
  <c r="P1070" i="11"/>
  <c r="O1070" i="11"/>
  <c r="R1069" i="11"/>
  <c r="Q1069" i="11"/>
  <c r="P1069" i="11"/>
  <c r="O1069" i="11"/>
  <c r="R1068" i="11"/>
  <c r="Q1068" i="11"/>
  <c r="P1068" i="11"/>
  <c r="O1068" i="11"/>
  <c r="R1067" i="11"/>
  <c r="Q1067" i="11"/>
  <c r="P1067" i="11"/>
  <c r="O1067" i="11"/>
  <c r="R1066" i="11"/>
  <c r="Q1066" i="11"/>
  <c r="P1066" i="11"/>
  <c r="O1066" i="11"/>
  <c r="R1065" i="11"/>
  <c r="Q1065" i="11"/>
  <c r="P1065" i="11"/>
  <c r="O1065" i="11"/>
  <c r="R1064" i="11"/>
  <c r="Q1064" i="11"/>
  <c r="P1064" i="11"/>
  <c r="O1064" i="11"/>
  <c r="R1063" i="11"/>
  <c r="Q1063" i="11"/>
  <c r="P1063" i="11"/>
  <c r="O1063" i="11"/>
  <c r="R1062" i="11"/>
  <c r="Q1062" i="11"/>
  <c r="P1062" i="11"/>
  <c r="O1062" i="11"/>
  <c r="R1061" i="11"/>
  <c r="Q1061" i="11"/>
  <c r="P1061" i="11"/>
  <c r="O1061" i="11"/>
  <c r="R1060" i="11"/>
  <c r="Q1060" i="11"/>
  <c r="P1060" i="11"/>
  <c r="O1060" i="11"/>
  <c r="R1059" i="11"/>
  <c r="Q1059" i="11"/>
  <c r="P1059" i="11"/>
  <c r="O1059" i="11"/>
  <c r="R1058" i="11"/>
  <c r="Q1058" i="11"/>
  <c r="P1058" i="11"/>
  <c r="O1058" i="11"/>
  <c r="R1057" i="11"/>
  <c r="Q1057" i="11"/>
  <c r="P1057" i="11"/>
  <c r="O1057" i="11"/>
  <c r="R1056" i="11"/>
  <c r="Q1056" i="11"/>
  <c r="P1056" i="11"/>
  <c r="O1056" i="11"/>
  <c r="R1055" i="11"/>
  <c r="Q1055" i="11"/>
  <c r="P1055" i="11"/>
  <c r="O1055" i="11"/>
  <c r="R1054" i="11"/>
  <c r="Q1054" i="11"/>
  <c r="P1054" i="11"/>
  <c r="O1054" i="11"/>
  <c r="R1053" i="11"/>
  <c r="Q1053" i="11"/>
  <c r="P1053" i="11"/>
  <c r="O1053" i="11"/>
  <c r="R1052" i="11"/>
  <c r="Q1052" i="11"/>
  <c r="P1052" i="11"/>
  <c r="O1052" i="11"/>
  <c r="R1051" i="11"/>
  <c r="Q1051" i="11"/>
  <c r="P1051" i="11"/>
  <c r="O1051" i="11"/>
  <c r="R1050" i="11"/>
  <c r="Q1050" i="11"/>
  <c r="P1050" i="11"/>
  <c r="O1050" i="11"/>
  <c r="R1049" i="11"/>
  <c r="Q1049" i="11"/>
  <c r="P1049" i="11"/>
  <c r="O1049" i="11"/>
  <c r="R1048" i="11"/>
  <c r="Q1048" i="11"/>
  <c r="P1048" i="11"/>
  <c r="O1048" i="11"/>
  <c r="R1047" i="11"/>
  <c r="Q1047" i="11"/>
  <c r="P1047" i="11"/>
  <c r="O1047" i="11"/>
  <c r="R1046" i="11"/>
  <c r="Q1046" i="11"/>
  <c r="P1046" i="11"/>
  <c r="O1046" i="11"/>
  <c r="R1045" i="11"/>
  <c r="Q1045" i="11"/>
  <c r="P1045" i="11"/>
  <c r="O1045" i="11"/>
  <c r="R1044" i="11"/>
  <c r="Q1044" i="11"/>
  <c r="P1044" i="11"/>
  <c r="O1044" i="11"/>
  <c r="R1043" i="11"/>
  <c r="Q1043" i="11"/>
  <c r="P1043" i="11"/>
  <c r="O1043" i="11"/>
  <c r="R1042" i="11"/>
  <c r="Q1042" i="11"/>
  <c r="P1042" i="11"/>
  <c r="O1042" i="11"/>
  <c r="R1041" i="11"/>
  <c r="Q1041" i="11"/>
  <c r="P1041" i="11"/>
  <c r="O1041" i="11"/>
  <c r="R1040" i="11"/>
  <c r="Q1040" i="11"/>
  <c r="P1040" i="11"/>
  <c r="O1040" i="11"/>
  <c r="R1039" i="11"/>
  <c r="Q1039" i="11"/>
  <c r="P1039" i="11"/>
  <c r="O1039" i="11"/>
  <c r="R1038" i="11"/>
  <c r="Q1038" i="11"/>
  <c r="P1038" i="11"/>
  <c r="O1038" i="11"/>
  <c r="R1037" i="11"/>
  <c r="Q1037" i="11"/>
  <c r="P1037" i="11"/>
  <c r="O1037" i="11"/>
  <c r="R1036" i="11"/>
  <c r="Q1036" i="11"/>
  <c r="P1036" i="11"/>
  <c r="O1036" i="11"/>
  <c r="R1035" i="11"/>
  <c r="Q1035" i="11"/>
  <c r="P1035" i="11"/>
  <c r="O1035" i="11"/>
  <c r="R1034" i="11"/>
  <c r="Q1034" i="11"/>
  <c r="P1034" i="11"/>
  <c r="O1034" i="11"/>
  <c r="R1033" i="11"/>
  <c r="Q1033" i="11"/>
  <c r="P1033" i="11"/>
  <c r="O1033" i="11"/>
  <c r="R1032" i="11"/>
  <c r="Q1032" i="11"/>
  <c r="P1032" i="11"/>
  <c r="O1032" i="11"/>
  <c r="R1031" i="11"/>
  <c r="Q1031" i="11"/>
  <c r="P1031" i="11"/>
  <c r="O1031" i="11"/>
  <c r="R1030" i="11"/>
  <c r="Q1030" i="11"/>
  <c r="P1030" i="11"/>
  <c r="O1030" i="11"/>
  <c r="R1029" i="11"/>
  <c r="Q1029" i="11"/>
  <c r="P1029" i="11"/>
  <c r="O1029" i="11"/>
  <c r="R1028" i="11"/>
  <c r="Q1028" i="11"/>
  <c r="P1028" i="11"/>
  <c r="O1028" i="11"/>
  <c r="R1027" i="11"/>
  <c r="Q1027" i="11"/>
  <c r="P1027" i="11"/>
  <c r="O1027" i="11"/>
  <c r="R1026" i="11"/>
  <c r="Q1026" i="11"/>
  <c r="P1026" i="11"/>
  <c r="O1026" i="11"/>
  <c r="R1025" i="11"/>
  <c r="Q1025" i="11"/>
  <c r="P1025" i="11"/>
  <c r="O1025" i="11"/>
  <c r="R1024" i="11"/>
  <c r="Q1024" i="11"/>
  <c r="P1024" i="11"/>
  <c r="O1024" i="11"/>
  <c r="R1023" i="11"/>
  <c r="Q1023" i="11"/>
  <c r="P1023" i="11"/>
  <c r="O1023" i="11"/>
  <c r="R1022" i="11"/>
  <c r="Q1022" i="11"/>
  <c r="P1022" i="11"/>
  <c r="O1022" i="11"/>
  <c r="R1021" i="11"/>
  <c r="Q1021" i="11"/>
  <c r="P1021" i="11"/>
  <c r="O1021" i="11"/>
  <c r="R1020" i="11"/>
  <c r="Q1020" i="11"/>
  <c r="P1020" i="11"/>
  <c r="O1020" i="11"/>
  <c r="R1019" i="11"/>
  <c r="Q1019" i="11"/>
  <c r="P1019" i="11"/>
  <c r="O1019" i="11"/>
  <c r="R1018" i="11"/>
  <c r="Q1018" i="11"/>
  <c r="P1018" i="11"/>
  <c r="O1018" i="11"/>
  <c r="R1017" i="11"/>
  <c r="Q1017" i="11"/>
  <c r="P1017" i="11"/>
  <c r="O1017" i="11"/>
  <c r="R1016" i="11"/>
  <c r="Q1016" i="11"/>
  <c r="P1016" i="11"/>
  <c r="O1016" i="11"/>
  <c r="R1015" i="11"/>
  <c r="Q1015" i="11"/>
  <c r="P1015" i="11"/>
  <c r="O1015" i="11"/>
  <c r="R1014" i="11"/>
  <c r="Q1014" i="11"/>
  <c r="P1014" i="11"/>
  <c r="O1014" i="11"/>
  <c r="R1013" i="11"/>
  <c r="Q1013" i="11"/>
  <c r="P1013" i="11"/>
  <c r="O1013" i="11"/>
  <c r="R1012" i="11"/>
  <c r="Q1012" i="11"/>
  <c r="P1012" i="11"/>
  <c r="O1012" i="11"/>
  <c r="R1011" i="11"/>
  <c r="Q1011" i="11"/>
  <c r="P1011" i="11"/>
  <c r="O1011" i="11"/>
  <c r="R1010" i="11"/>
  <c r="Q1010" i="11"/>
  <c r="P1010" i="11"/>
  <c r="O1010" i="11"/>
  <c r="R1009" i="11"/>
  <c r="Q1009" i="11"/>
  <c r="P1009" i="11"/>
  <c r="O1009" i="11"/>
  <c r="R1008" i="11"/>
  <c r="Q1008" i="11"/>
  <c r="P1008" i="11"/>
  <c r="O1008" i="11"/>
  <c r="R1007" i="11"/>
  <c r="Q1007" i="11"/>
  <c r="P1007" i="11"/>
  <c r="O1007" i="11"/>
  <c r="R1006" i="11"/>
  <c r="Q1006" i="11"/>
  <c r="P1006" i="11"/>
  <c r="O1006" i="11"/>
  <c r="R1005" i="11"/>
  <c r="Q1005" i="11"/>
  <c r="P1005" i="11"/>
  <c r="O1005" i="11"/>
  <c r="R1004" i="11"/>
  <c r="Q1004" i="11"/>
  <c r="P1004" i="11"/>
  <c r="O1004" i="11"/>
  <c r="R1003" i="11"/>
  <c r="Q1003" i="11"/>
  <c r="P1003" i="11"/>
  <c r="O1003" i="11"/>
  <c r="R1002" i="11"/>
  <c r="Q1002" i="11"/>
  <c r="P1002" i="11"/>
  <c r="O1002" i="11"/>
  <c r="R1001" i="11"/>
  <c r="Q1001" i="11"/>
  <c r="P1001" i="11"/>
  <c r="O1001" i="11"/>
  <c r="R1000" i="11"/>
  <c r="Q1000" i="11"/>
  <c r="P1000" i="11"/>
  <c r="O1000" i="11"/>
  <c r="R999" i="11"/>
  <c r="Q999" i="11"/>
  <c r="P999" i="11"/>
  <c r="O999" i="11"/>
  <c r="R998" i="11"/>
  <c r="Q998" i="11"/>
  <c r="P998" i="11"/>
  <c r="O998" i="11"/>
  <c r="R997" i="11"/>
  <c r="Q997" i="11"/>
  <c r="P997" i="11"/>
  <c r="O997" i="11"/>
  <c r="R996" i="11"/>
  <c r="Q996" i="11"/>
  <c r="P996" i="11"/>
  <c r="O996" i="11"/>
  <c r="R995" i="11"/>
  <c r="Q995" i="11"/>
  <c r="P995" i="11"/>
  <c r="O995" i="11"/>
  <c r="R994" i="11"/>
  <c r="Q994" i="11"/>
  <c r="P994" i="11"/>
  <c r="O994" i="11"/>
  <c r="R993" i="11"/>
  <c r="Q993" i="11"/>
  <c r="P993" i="11"/>
  <c r="O993" i="11"/>
  <c r="R992" i="11"/>
  <c r="Q992" i="11"/>
  <c r="P992" i="11"/>
  <c r="O992" i="11"/>
  <c r="R991" i="11"/>
  <c r="Q991" i="11"/>
  <c r="P991" i="11"/>
  <c r="O991" i="11"/>
  <c r="R990" i="11"/>
  <c r="Q990" i="11"/>
  <c r="P990" i="11"/>
  <c r="O990" i="11"/>
  <c r="R989" i="11"/>
  <c r="Q989" i="11"/>
  <c r="P989" i="11"/>
  <c r="O989" i="11"/>
  <c r="R988" i="11"/>
  <c r="Q988" i="11"/>
  <c r="P988" i="11"/>
  <c r="O988" i="11"/>
  <c r="R987" i="11"/>
  <c r="Q987" i="11"/>
  <c r="P987" i="11"/>
  <c r="O987" i="11"/>
  <c r="R986" i="11"/>
  <c r="Q986" i="11"/>
  <c r="P986" i="11"/>
  <c r="O986" i="11"/>
  <c r="R985" i="11"/>
  <c r="Q985" i="11"/>
  <c r="P985" i="11"/>
  <c r="O985" i="11"/>
  <c r="R984" i="11"/>
  <c r="Q984" i="11"/>
  <c r="P984" i="11"/>
  <c r="O984" i="11"/>
  <c r="R983" i="11"/>
  <c r="Q983" i="11"/>
  <c r="P983" i="11"/>
  <c r="O983" i="11"/>
  <c r="R982" i="11"/>
  <c r="Q982" i="11"/>
  <c r="P982" i="11"/>
  <c r="O982" i="11"/>
  <c r="R981" i="11"/>
  <c r="Q981" i="11"/>
  <c r="P981" i="11"/>
  <c r="O981" i="11"/>
  <c r="R980" i="11"/>
  <c r="Q980" i="11"/>
  <c r="P980" i="11"/>
  <c r="O980" i="11"/>
  <c r="R979" i="11"/>
  <c r="Q979" i="11"/>
  <c r="P979" i="11"/>
  <c r="O979" i="11"/>
  <c r="R978" i="11"/>
  <c r="Q978" i="11"/>
  <c r="P978" i="11"/>
  <c r="O978" i="11"/>
  <c r="R977" i="11"/>
  <c r="Q977" i="11"/>
  <c r="P977" i="11"/>
  <c r="O977" i="11"/>
  <c r="R976" i="11"/>
  <c r="Q976" i="11"/>
  <c r="P976" i="11"/>
  <c r="O976" i="11"/>
  <c r="R975" i="11"/>
  <c r="Q975" i="11"/>
  <c r="P975" i="11"/>
  <c r="O975" i="11"/>
  <c r="R974" i="11"/>
  <c r="Q974" i="11"/>
  <c r="P974" i="11"/>
  <c r="O974" i="11"/>
  <c r="R973" i="11"/>
  <c r="Q973" i="11"/>
  <c r="P973" i="11"/>
  <c r="O973" i="11"/>
  <c r="R972" i="11"/>
  <c r="Q972" i="11"/>
  <c r="P972" i="11"/>
  <c r="O972" i="11"/>
  <c r="R971" i="11"/>
  <c r="Q971" i="11"/>
  <c r="P971" i="11"/>
  <c r="O971" i="11"/>
  <c r="R970" i="11"/>
  <c r="Q970" i="11"/>
  <c r="P970" i="11"/>
  <c r="O970" i="11"/>
  <c r="R969" i="11"/>
  <c r="Q969" i="11"/>
  <c r="P969" i="11"/>
  <c r="O969" i="11"/>
  <c r="R968" i="11"/>
  <c r="Q968" i="11"/>
  <c r="P968" i="11"/>
  <c r="O968" i="11"/>
  <c r="R967" i="11"/>
  <c r="Q967" i="11"/>
  <c r="P967" i="11"/>
  <c r="O967" i="11"/>
  <c r="R966" i="11"/>
  <c r="Q966" i="11"/>
  <c r="P966" i="11"/>
  <c r="O966" i="11"/>
  <c r="R965" i="11"/>
  <c r="Q965" i="11"/>
  <c r="P965" i="11"/>
  <c r="O965" i="11"/>
  <c r="R964" i="11"/>
  <c r="Q964" i="11"/>
  <c r="P964" i="11"/>
  <c r="O964" i="11"/>
  <c r="R963" i="11"/>
  <c r="Q963" i="11"/>
  <c r="P963" i="11"/>
  <c r="O963" i="11"/>
  <c r="R962" i="11"/>
  <c r="Q962" i="11"/>
  <c r="P962" i="11"/>
  <c r="O962" i="11"/>
  <c r="R961" i="11"/>
  <c r="Q961" i="11"/>
  <c r="P961" i="11"/>
  <c r="O961" i="11"/>
  <c r="R960" i="11"/>
  <c r="Q960" i="11"/>
  <c r="P960" i="11"/>
  <c r="O960" i="11"/>
  <c r="R959" i="11"/>
  <c r="Q959" i="11"/>
  <c r="P959" i="11"/>
  <c r="O959" i="11"/>
  <c r="R958" i="11"/>
  <c r="Q958" i="11"/>
  <c r="P958" i="11"/>
  <c r="O958" i="11"/>
  <c r="R957" i="11"/>
  <c r="Q957" i="11"/>
  <c r="P957" i="11"/>
  <c r="O957" i="11"/>
  <c r="R956" i="11"/>
  <c r="Q956" i="11"/>
  <c r="P956" i="11"/>
  <c r="O956" i="11"/>
  <c r="R955" i="11"/>
  <c r="Q955" i="11"/>
  <c r="P955" i="11"/>
  <c r="O955" i="11"/>
  <c r="R954" i="11"/>
  <c r="Q954" i="11"/>
  <c r="P954" i="11"/>
  <c r="O954" i="11"/>
  <c r="R953" i="11"/>
  <c r="Q953" i="11"/>
  <c r="P953" i="11"/>
  <c r="O953" i="11"/>
  <c r="R952" i="11"/>
  <c r="Q952" i="11"/>
  <c r="P952" i="11"/>
  <c r="O952" i="11"/>
  <c r="R951" i="11"/>
  <c r="Q951" i="11"/>
  <c r="P951" i="11"/>
  <c r="O951" i="11"/>
  <c r="R950" i="11"/>
  <c r="Q950" i="11"/>
  <c r="P950" i="11"/>
  <c r="O950" i="11"/>
  <c r="R949" i="11"/>
  <c r="Q949" i="11"/>
  <c r="P949" i="11"/>
  <c r="O949" i="11"/>
  <c r="R948" i="11"/>
  <c r="Q948" i="11"/>
  <c r="P948" i="11"/>
  <c r="O948" i="11"/>
  <c r="R947" i="11"/>
  <c r="Q947" i="11"/>
  <c r="P947" i="11"/>
  <c r="O947" i="11"/>
  <c r="R946" i="11"/>
  <c r="Q946" i="11"/>
  <c r="P946" i="11"/>
  <c r="O946" i="11"/>
  <c r="R945" i="11"/>
  <c r="Q945" i="11"/>
  <c r="P945" i="11"/>
  <c r="O945" i="11"/>
  <c r="R944" i="11"/>
  <c r="Q944" i="11"/>
  <c r="P944" i="11"/>
  <c r="O944" i="11"/>
  <c r="R943" i="11"/>
  <c r="Q943" i="11"/>
  <c r="P943" i="11"/>
  <c r="O943" i="11"/>
  <c r="R942" i="11"/>
  <c r="Q942" i="11"/>
  <c r="P942" i="11"/>
  <c r="O942" i="11"/>
  <c r="R941" i="11"/>
  <c r="Q941" i="11"/>
  <c r="P941" i="11"/>
  <c r="O941" i="11"/>
  <c r="R940" i="11"/>
  <c r="Q940" i="11"/>
  <c r="P940" i="11"/>
  <c r="O940" i="11"/>
  <c r="R939" i="11"/>
  <c r="Q939" i="11"/>
  <c r="P939" i="11"/>
  <c r="O939" i="11"/>
  <c r="R938" i="11"/>
  <c r="Q938" i="11"/>
  <c r="P938" i="11"/>
  <c r="O938" i="11"/>
  <c r="R937" i="11"/>
  <c r="Q937" i="11"/>
  <c r="P937" i="11"/>
  <c r="O937" i="11"/>
  <c r="R936" i="11"/>
  <c r="Q936" i="11"/>
  <c r="P936" i="11"/>
  <c r="O936" i="11"/>
  <c r="R935" i="11"/>
  <c r="Q935" i="11"/>
  <c r="P935" i="11"/>
  <c r="O935" i="11"/>
  <c r="R934" i="11"/>
  <c r="Q934" i="11"/>
  <c r="P934" i="11"/>
  <c r="O934" i="11"/>
  <c r="R933" i="11"/>
  <c r="Q933" i="11"/>
  <c r="P933" i="11"/>
  <c r="O933" i="11"/>
  <c r="R932" i="11"/>
  <c r="Q932" i="11"/>
  <c r="P932" i="11"/>
  <c r="O932" i="11"/>
  <c r="R931" i="11"/>
  <c r="Q931" i="11"/>
  <c r="P931" i="11"/>
  <c r="O931" i="11"/>
  <c r="R930" i="11"/>
  <c r="Q930" i="11"/>
  <c r="P930" i="11"/>
  <c r="O930" i="11"/>
  <c r="R929" i="11"/>
  <c r="Q929" i="11"/>
  <c r="P929" i="11"/>
  <c r="O929" i="11"/>
  <c r="R928" i="11"/>
  <c r="Q928" i="11"/>
  <c r="P928" i="11"/>
  <c r="O928" i="11"/>
  <c r="R927" i="11"/>
  <c r="Q927" i="11"/>
  <c r="P927" i="11"/>
  <c r="O927" i="11"/>
  <c r="R926" i="11"/>
  <c r="Q926" i="11"/>
  <c r="P926" i="11"/>
  <c r="O926" i="11"/>
  <c r="R925" i="11"/>
  <c r="Q925" i="11"/>
  <c r="P925" i="11"/>
  <c r="O925" i="11"/>
  <c r="R924" i="11"/>
  <c r="Q924" i="11"/>
  <c r="P924" i="11"/>
  <c r="O924" i="11"/>
  <c r="R923" i="11"/>
  <c r="Q923" i="11"/>
  <c r="P923" i="11"/>
  <c r="O923" i="11"/>
  <c r="R922" i="11"/>
  <c r="Q922" i="11"/>
  <c r="P922" i="11"/>
  <c r="O922" i="11"/>
  <c r="R921" i="11"/>
  <c r="Q921" i="11"/>
  <c r="P921" i="11"/>
  <c r="O921" i="11"/>
  <c r="R920" i="11"/>
  <c r="Q920" i="11"/>
  <c r="P920" i="11"/>
  <c r="O920" i="11"/>
  <c r="R919" i="11"/>
  <c r="Q919" i="11"/>
  <c r="P919" i="11"/>
  <c r="O919" i="11"/>
  <c r="R918" i="11"/>
  <c r="Q918" i="11"/>
  <c r="P918" i="11"/>
  <c r="O918" i="11"/>
  <c r="R917" i="11"/>
  <c r="Q917" i="11"/>
  <c r="P917" i="11"/>
  <c r="O917" i="11"/>
  <c r="R916" i="11"/>
  <c r="Q916" i="11"/>
  <c r="P916" i="11"/>
  <c r="O916" i="11"/>
  <c r="R915" i="11"/>
  <c r="Q915" i="11"/>
  <c r="P915" i="11"/>
  <c r="O915" i="11"/>
  <c r="R914" i="11"/>
  <c r="Q914" i="11"/>
  <c r="P914" i="11"/>
  <c r="O914" i="11"/>
  <c r="R913" i="11"/>
  <c r="Q913" i="11"/>
  <c r="P913" i="11"/>
  <c r="O913" i="11"/>
  <c r="R912" i="11"/>
  <c r="Q912" i="11"/>
  <c r="P912" i="11"/>
  <c r="O912" i="11"/>
  <c r="R911" i="11"/>
  <c r="Q911" i="11"/>
  <c r="P911" i="11"/>
  <c r="O911" i="11"/>
  <c r="R910" i="11"/>
  <c r="Q910" i="11"/>
  <c r="P910" i="11"/>
  <c r="O910" i="11"/>
  <c r="R909" i="11"/>
  <c r="Q909" i="11"/>
  <c r="P909" i="11"/>
  <c r="O909" i="11"/>
  <c r="R908" i="11"/>
  <c r="Q908" i="11"/>
  <c r="P908" i="11"/>
  <c r="O908" i="11"/>
  <c r="R907" i="11"/>
  <c r="Q907" i="11"/>
  <c r="P907" i="11"/>
  <c r="O907" i="11"/>
  <c r="R906" i="11"/>
  <c r="Q906" i="11"/>
  <c r="P906" i="11"/>
  <c r="O906" i="11"/>
  <c r="R905" i="11"/>
  <c r="Q905" i="11"/>
  <c r="P905" i="11"/>
  <c r="O905" i="11"/>
  <c r="R904" i="11"/>
  <c r="Q904" i="11"/>
  <c r="P904" i="11"/>
  <c r="O904" i="11"/>
  <c r="R903" i="11"/>
  <c r="Q903" i="11"/>
  <c r="P903" i="11"/>
  <c r="O903" i="11"/>
  <c r="R902" i="11"/>
  <c r="Q902" i="11"/>
  <c r="P902" i="11"/>
  <c r="O902" i="11"/>
  <c r="R901" i="11"/>
  <c r="Q901" i="11"/>
  <c r="P901" i="11"/>
  <c r="O901" i="11"/>
  <c r="R900" i="11"/>
  <c r="Q900" i="11"/>
  <c r="P900" i="11"/>
  <c r="O900" i="11"/>
  <c r="R899" i="11"/>
  <c r="Q899" i="11"/>
  <c r="P899" i="11"/>
  <c r="O899" i="11"/>
  <c r="R898" i="11"/>
  <c r="Q898" i="11"/>
  <c r="P898" i="11"/>
  <c r="O898" i="11"/>
  <c r="R897" i="11"/>
  <c r="Q897" i="11"/>
  <c r="P897" i="11"/>
  <c r="O897" i="11"/>
  <c r="R896" i="11"/>
  <c r="Q896" i="11"/>
  <c r="P896" i="11"/>
  <c r="O896" i="11"/>
  <c r="R895" i="11"/>
  <c r="Q895" i="11"/>
  <c r="P895" i="11"/>
  <c r="O895" i="11"/>
  <c r="R894" i="11"/>
  <c r="Q894" i="11"/>
  <c r="P894" i="11"/>
  <c r="O894" i="11"/>
  <c r="R893" i="11"/>
  <c r="Q893" i="11"/>
  <c r="P893" i="11"/>
  <c r="O893" i="11"/>
  <c r="R892" i="11"/>
  <c r="Q892" i="11"/>
  <c r="P892" i="11"/>
  <c r="O892" i="11"/>
  <c r="R891" i="11"/>
  <c r="Q891" i="11"/>
  <c r="P891" i="11"/>
  <c r="O891" i="11"/>
  <c r="R890" i="11"/>
  <c r="Q890" i="11"/>
  <c r="P890" i="11"/>
  <c r="O890" i="11"/>
  <c r="R889" i="11"/>
  <c r="Q889" i="11"/>
  <c r="P889" i="11"/>
  <c r="O889" i="11"/>
  <c r="R888" i="11"/>
  <c r="Q888" i="11"/>
  <c r="P888" i="11"/>
  <c r="O888" i="11"/>
  <c r="R887" i="11"/>
  <c r="Q887" i="11"/>
  <c r="P887" i="11"/>
  <c r="O887" i="11"/>
  <c r="R886" i="11"/>
  <c r="Q886" i="11"/>
  <c r="P886" i="11"/>
  <c r="O886" i="11"/>
  <c r="R885" i="11"/>
  <c r="Q885" i="11"/>
  <c r="P885" i="11"/>
  <c r="O885" i="11"/>
  <c r="R884" i="11"/>
  <c r="Q884" i="11"/>
  <c r="P884" i="11"/>
  <c r="O884" i="11"/>
  <c r="R883" i="11"/>
  <c r="Q883" i="11"/>
  <c r="P883" i="11"/>
  <c r="O883" i="11"/>
  <c r="R882" i="11"/>
  <c r="Q882" i="11"/>
  <c r="P882" i="11"/>
  <c r="O882" i="11"/>
  <c r="R881" i="11"/>
  <c r="Q881" i="11"/>
  <c r="P881" i="11"/>
  <c r="O881" i="11"/>
  <c r="R880" i="11"/>
  <c r="Q880" i="11"/>
  <c r="P880" i="11"/>
  <c r="O880" i="11"/>
  <c r="R879" i="11"/>
  <c r="Q879" i="11"/>
  <c r="P879" i="11"/>
  <c r="O879" i="11"/>
  <c r="R878" i="11"/>
  <c r="Q878" i="11"/>
  <c r="P878" i="11"/>
  <c r="O878" i="11"/>
  <c r="R877" i="11"/>
  <c r="Q877" i="11"/>
  <c r="P877" i="11"/>
  <c r="O877" i="11"/>
  <c r="R876" i="11"/>
  <c r="Q876" i="11"/>
  <c r="P876" i="11"/>
  <c r="O876" i="11"/>
  <c r="R875" i="11"/>
  <c r="Q875" i="11"/>
  <c r="P875" i="11"/>
  <c r="O875" i="11"/>
  <c r="R874" i="11"/>
  <c r="Q874" i="11"/>
  <c r="P874" i="11"/>
  <c r="O874" i="11"/>
  <c r="R873" i="11"/>
  <c r="Q873" i="11"/>
  <c r="P873" i="11"/>
  <c r="O873" i="11"/>
  <c r="R872" i="11"/>
  <c r="Q872" i="11"/>
  <c r="P872" i="11"/>
  <c r="O872" i="11"/>
  <c r="R871" i="11"/>
  <c r="Q871" i="11"/>
  <c r="P871" i="11"/>
  <c r="O871" i="11"/>
  <c r="R870" i="11"/>
  <c r="Q870" i="11"/>
  <c r="P870" i="11"/>
  <c r="O870" i="11"/>
  <c r="R869" i="11"/>
  <c r="Q869" i="11"/>
  <c r="P869" i="11"/>
  <c r="O869" i="11"/>
  <c r="R868" i="11"/>
  <c r="Q868" i="11"/>
  <c r="P868" i="11"/>
  <c r="O868" i="11"/>
  <c r="R867" i="11"/>
  <c r="Q867" i="11"/>
  <c r="P867" i="11"/>
  <c r="O867" i="11"/>
  <c r="R866" i="11"/>
  <c r="Q866" i="11"/>
  <c r="P866" i="11"/>
  <c r="O866" i="11"/>
  <c r="R865" i="11"/>
  <c r="Q865" i="11"/>
  <c r="P865" i="11"/>
  <c r="O865" i="11"/>
  <c r="R864" i="11"/>
  <c r="Q864" i="11"/>
  <c r="P864" i="11"/>
  <c r="O864" i="11"/>
  <c r="R863" i="11"/>
  <c r="Q863" i="11"/>
  <c r="P863" i="11"/>
  <c r="O863" i="11"/>
  <c r="R862" i="11"/>
  <c r="Q862" i="11"/>
  <c r="P862" i="11"/>
  <c r="O862" i="11"/>
  <c r="R861" i="11"/>
  <c r="Q861" i="11"/>
  <c r="P861" i="11"/>
  <c r="O861" i="11"/>
  <c r="R860" i="11"/>
  <c r="Q860" i="11"/>
  <c r="P860" i="11"/>
  <c r="O860" i="11"/>
  <c r="R859" i="11"/>
  <c r="Q859" i="11"/>
  <c r="P859" i="11"/>
  <c r="O859" i="11"/>
  <c r="R858" i="11"/>
  <c r="Q858" i="11"/>
  <c r="P858" i="11"/>
  <c r="O858" i="11"/>
  <c r="R857" i="11"/>
  <c r="Q857" i="11"/>
  <c r="P857" i="11"/>
  <c r="O857" i="11"/>
  <c r="R856" i="11"/>
  <c r="Q856" i="11"/>
  <c r="P856" i="11"/>
  <c r="O856" i="11"/>
  <c r="R855" i="11"/>
  <c r="Q855" i="11"/>
  <c r="P855" i="11"/>
  <c r="O855" i="11"/>
  <c r="R854" i="11"/>
  <c r="Q854" i="11"/>
  <c r="P854" i="11"/>
  <c r="O854" i="11"/>
  <c r="R853" i="11"/>
  <c r="Q853" i="11"/>
  <c r="P853" i="11"/>
  <c r="O853" i="11"/>
  <c r="R852" i="11"/>
  <c r="Q852" i="11"/>
  <c r="P852" i="11"/>
  <c r="O852" i="11"/>
  <c r="R851" i="11"/>
  <c r="Q851" i="11"/>
  <c r="P851" i="11"/>
  <c r="O851" i="11"/>
  <c r="R850" i="11"/>
  <c r="Q850" i="11"/>
  <c r="P850" i="11"/>
  <c r="O850" i="11"/>
  <c r="R849" i="11"/>
  <c r="Q849" i="11"/>
  <c r="P849" i="11"/>
  <c r="O849" i="11"/>
  <c r="R848" i="11"/>
  <c r="Q848" i="11"/>
  <c r="P848" i="11"/>
  <c r="O848" i="11"/>
  <c r="R847" i="11"/>
  <c r="Q847" i="11"/>
  <c r="P847" i="11"/>
  <c r="O847" i="11"/>
  <c r="R846" i="11"/>
  <c r="Q846" i="11"/>
  <c r="P846" i="11"/>
  <c r="O846" i="11"/>
  <c r="R845" i="11"/>
  <c r="Q845" i="11"/>
  <c r="P845" i="11"/>
  <c r="O845" i="11"/>
  <c r="R844" i="11"/>
  <c r="Q844" i="11"/>
  <c r="P844" i="11"/>
  <c r="O844" i="11"/>
  <c r="R843" i="11"/>
  <c r="Q843" i="11"/>
  <c r="P843" i="11"/>
  <c r="O843" i="11"/>
  <c r="R842" i="11"/>
  <c r="Q842" i="11"/>
  <c r="P842" i="11"/>
  <c r="O842" i="11"/>
  <c r="R841" i="11"/>
  <c r="Q841" i="11"/>
  <c r="P841" i="11"/>
  <c r="O841" i="11"/>
  <c r="R840" i="11"/>
  <c r="Q840" i="11"/>
  <c r="P840" i="11"/>
  <c r="O840" i="11"/>
  <c r="R839" i="11"/>
  <c r="Q839" i="11"/>
  <c r="P839" i="11"/>
  <c r="O839" i="11"/>
  <c r="R838" i="11"/>
  <c r="Q838" i="11"/>
  <c r="P838" i="11"/>
  <c r="O838" i="11"/>
  <c r="R837" i="11"/>
  <c r="Q837" i="11"/>
  <c r="P837" i="11"/>
  <c r="O837" i="11"/>
  <c r="R836" i="11"/>
  <c r="Q836" i="11"/>
  <c r="P836" i="11"/>
  <c r="O836" i="11"/>
  <c r="R835" i="11"/>
  <c r="Q835" i="11"/>
  <c r="P835" i="11"/>
  <c r="O835" i="11"/>
  <c r="R834" i="11"/>
  <c r="Q834" i="11"/>
  <c r="P834" i="11"/>
  <c r="O834" i="11"/>
  <c r="R833" i="11"/>
  <c r="Q833" i="11"/>
  <c r="P833" i="11"/>
  <c r="O833" i="11"/>
  <c r="R832" i="11"/>
  <c r="Q832" i="11"/>
  <c r="P832" i="11"/>
  <c r="O832" i="11"/>
  <c r="R831" i="11"/>
  <c r="Q831" i="11"/>
  <c r="P831" i="11"/>
  <c r="O831" i="11"/>
  <c r="R830" i="11"/>
  <c r="Q830" i="11"/>
  <c r="P830" i="11"/>
  <c r="O830" i="11"/>
  <c r="R829" i="11"/>
  <c r="Q829" i="11"/>
  <c r="P829" i="11"/>
  <c r="O829" i="11"/>
  <c r="R828" i="11"/>
  <c r="Q828" i="11"/>
  <c r="P828" i="11"/>
  <c r="O828" i="11"/>
  <c r="R827" i="11"/>
  <c r="Q827" i="11"/>
  <c r="P827" i="11"/>
  <c r="O827" i="11"/>
  <c r="R826" i="11"/>
  <c r="Q826" i="11"/>
  <c r="P826" i="11"/>
  <c r="O826" i="11"/>
  <c r="R825" i="11"/>
  <c r="Q825" i="11"/>
  <c r="P825" i="11"/>
  <c r="O825" i="11"/>
  <c r="R824" i="11"/>
  <c r="Q824" i="11"/>
  <c r="P824" i="11"/>
  <c r="O824" i="11"/>
  <c r="R823" i="11"/>
  <c r="Q823" i="11"/>
  <c r="P823" i="11"/>
  <c r="O823" i="11"/>
  <c r="R822" i="11"/>
  <c r="Q822" i="11"/>
  <c r="P822" i="11"/>
  <c r="O822" i="11"/>
  <c r="R821" i="11"/>
  <c r="Q821" i="11"/>
  <c r="P821" i="11"/>
  <c r="O821" i="11"/>
  <c r="R820" i="11"/>
  <c r="Q820" i="11"/>
  <c r="P820" i="11"/>
  <c r="O820" i="11"/>
  <c r="R819" i="11"/>
  <c r="Q819" i="11"/>
  <c r="P819" i="11"/>
  <c r="O819" i="11"/>
  <c r="R818" i="11"/>
  <c r="Q818" i="11"/>
  <c r="P818" i="11"/>
  <c r="O818" i="11"/>
  <c r="R817" i="11"/>
  <c r="Q817" i="11"/>
  <c r="P817" i="11"/>
  <c r="O817" i="11"/>
  <c r="R816" i="11"/>
  <c r="Q816" i="11"/>
  <c r="P816" i="11"/>
  <c r="O816" i="11"/>
  <c r="R815" i="11"/>
  <c r="Q815" i="11"/>
  <c r="P815" i="11"/>
  <c r="O815" i="11"/>
  <c r="R814" i="11"/>
  <c r="Q814" i="11"/>
  <c r="P814" i="11"/>
  <c r="O814" i="11"/>
  <c r="R813" i="11"/>
  <c r="Q813" i="11"/>
  <c r="P813" i="11"/>
  <c r="O813" i="11"/>
  <c r="R812" i="11"/>
  <c r="Q812" i="11"/>
  <c r="P812" i="11"/>
  <c r="O812" i="11"/>
  <c r="R811" i="11"/>
  <c r="Q811" i="11"/>
  <c r="P811" i="11"/>
  <c r="O811" i="11"/>
  <c r="R810" i="11"/>
  <c r="Q810" i="11"/>
  <c r="P810" i="11"/>
  <c r="O810" i="11"/>
  <c r="R809" i="11"/>
  <c r="Q809" i="11"/>
  <c r="P809" i="11"/>
  <c r="O809" i="11"/>
  <c r="R808" i="11"/>
  <c r="Q808" i="11"/>
  <c r="P808" i="11"/>
  <c r="O808" i="11"/>
  <c r="R807" i="11"/>
  <c r="Q807" i="11"/>
  <c r="P807" i="11"/>
  <c r="O807" i="11"/>
  <c r="R806" i="11"/>
  <c r="Q806" i="11"/>
  <c r="P806" i="11"/>
  <c r="O806" i="11"/>
  <c r="R805" i="11"/>
  <c r="Q805" i="11"/>
  <c r="P805" i="11"/>
  <c r="O805" i="11"/>
  <c r="R804" i="11"/>
  <c r="Q804" i="11"/>
  <c r="P804" i="11"/>
  <c r="O804" i="11"/>
  <c r="R803" i="11"/>
  <c r="Q803" i="11"/>
  <c r="P803" i="11"/>
  <c r="O803" i="11"/>
  <c r="R802" i="11"/>
  <c r="Q802" i="11"/>
  <c r="P802" i="11"/>
  <c r="O802" i="11"/>
  <c r="R801" i="11"/>
  <c r="Q801" i="11"/>
  <c r="P801" i="11"/>
  <c r="O801" i="11"/>
  <c r="R800" i="11"/>
  <c r="Q800" i="11"/>
  <c r="P800" i="11"/>
  <c r="O800" i="11"/>
  <c r="R799" i="11"/>
  <c r="Q799" i="11"/>
  <c r="P799" i="11"/>
  <c r="O799" i="11"/>
  <c r="R798" i="11"/>
  <c r="Q798" i="11"/>
  <c r="P798" i="11"/>
  <c r="O798" i="11"/>
  <c r="R797" i="11"/>
  <c r="Q797" i="11"/>
  <c r="P797" i="11"/>
  <c r="O797" i="11"/>
  <c r="R796" i="11"/>
  <c r="Q796" i="11"/>
  <c r="P796" i="11"/>
  <c r="O796" i="11"/>
  <c r="R795" i="11"/>
  <c r="Q795" i="11"/>
  <c r="P795" i="11"/>
  <c r="O795" i="11"/>
  <c r="R794" i="11"/>
  <c r="Q794" i="11"/>
  <c r="P794" i="11"/>
  <c r="O794" i="11"/>
  <c r="R793" i="11"/>
  <c r="Q793" i="11"/>
  <c r="P793" i="11"/>
  <c r="O793" i="11"/>
  <c r="R792" i="11"/>
  <c r="Q792" i="11"/>
  <c r="P792" i="11"/>
  <c r="O792" i="11"/>
  <c r="R791" i="11"/>
  <c r="Q791" i="11"/>
  <c r="P791" i="11"/>
  <c r="O791" i="11"/>
  <c r="R790" i="11"/>
  <c r="Q790" i="11"/>
  <c r="P790" i="11"/>
  <c r="O790" i="11"/>
  <c r="R789" i="11"/>
  <c r="Q789" i="11"/>
  <c r="P789" i="11"/>
  <c r="O789" i="11"/>
  <c r="R788" i="11"/>
  <c r="Q788" i="11"/>
  <c r="P788" i="11"/>
  <c r="O788" i="11"/>
  <c r="R787" i="11"/>
  <c r="Q787" i="11"/>
  <c r="P787" i="11"/>
  <c r="O787" i="11"/>
  <c r="R786" i="11"/>
  <c r="Q786" i="11"/>
  <c r="P786" i="11"/>
  <c r="O786" i="11"/>
  <c r="R785" i="11"/>
  <c r="Q785" i="11"/>
  <c r="P785" i="11"/>
  <c r="O785" i="11"/>
  <c r="R784" i="11"/>
  <c r="Q784" i="11"/>
  <c r="P784" i="11"/>
  <c r="O784" i="11"/>
  <c r="R783" i="11"/>
  <c r="Q783" i="11"/>
  <c r="P783" i="11"/>
  <c r="O783" i="11"/>
  <c r="R782" i="11"/>
  <c r="Q782" i="11"/>
  <c r="P782" i="11"/>
  <c r="O782" i="11"/>
  <c r="R781" i="11"/>
  <c r="Q781" i="11"/>
  <c r="P781" i="11"/>
  <c r="O781" i="11"/>
  <c r="R780" i="11"/>
  <c r="Q780" i="11"/>
  <c r="P780" i="11"/>
  <c r="O780" i="11"/>
  <c r="R779" i="11"/>
  <c r="Q779" i="11"/>
  <c r="P779" i="11"/>
  <c r="O779" i="11"/>
  <c r="R778" i="11"/>
  <c r="Q778" i="11"/>
  <c r="P778" i="11"/>
  <c r="O778" i="11"/>
  <c r="R777" i="11"/>
  <c r="Q777" i="11"/>
  <c r="P777" i="11"/>
  <c r="O777" i="11"/>
  <c r="R776" i="11"/>
  <c r="Q776" i="11"/>
  <c r="P776" i="11"/>
  <c r="O776" i="11"/>
  <c r="R775" i="11"/>
  <c r="Q775" i="11"/>
  <c r="P775" i="11"/>
  <c r="O775" i="11"/>
  <c r="R774" i="11"/>
  <c r="Q774" i="11"/>
  <c r="P774" i="11"/>
  <c r="O774" i="11"/>
  <c r="R773" i="11"/>
  <c r="Q773" i="11"/>
  <c r="P773" i="11"/>
  <c r="O773" i="11"/>
  <c r="R772" i="11"/>
  <c r="Q772" i="11"/>
  <c r="P772" i="11"/>
  <c r="O772" i="11"/>
  <c r="R771" i="11"/>
  <c r="Q771" i="11"/>
  <c r="P771" i="11"/>
  <c r="O771" i="11"/>
  <c r="R770" i="11"/>
  <c r="Q770" i="11"/>
  <c r="P770" i="11"/>
  <c r="O770" i="11"/>
  <c r="R769" i="11"/>
  <c r="Q769" i="11"/>
  <c r="P769" i="11"/>
  <c r="O769" i="11"/>
  <c r="R768" i="11"/>
  <c r="Q768" i="11"/>
  <c r="P768" i="11"/>
  <c r="O768" i="11"/>
  <c r="R767" i="11"/>
  <c r="Q767" i="11"/>
  <c r="P767" i="11"/>
  <c r="O767" i="11"/>
  <c r="R766" i="11"/>
  <c r="Q766" i="11"/>
  <c r="P766" i="11"/>
  <c r="O766" i="11"/>
  <c r="R765" i="11"/>
  <c r="Q765" i="11"/>
  <c r="P765" i="11"/>
  <c r="O765" i="11"/>
  <c r="R764" i="11"/>
  <c r="Q764" i="11"/>
  <c r="P764" i="11"/>
  <c r="O764" i="11"/>
  <c r="R763" i="11"/>
  <c r="Q763" i="11"/>
  <c r="P763" i="11"/>
  <c r="O763" i="11"/>
  <c r="R762" i="11"/>
  <c r="Q762" i="11"/>
  <c r="P762" i="11"/>
  <c r="O762" i="11"/>
  <c r="R761" i="11"/>
  <c r="Q761" i="11"/>
  <c r="P761" i="11"/>
  <c r="O761" i="11"/>
  <c r="R760" i="11"/>
  <c r="Q760" i="11"/>
  <c r="P760" i="11"/>
  <c r="O760" i="11"/>
  <c r="R759" i="11"/>
  <c r="Q759" i="11"/>
  <c r="P759" i="11"/>
  <c r="O759" i="11"/>
  <c r="R758" i="11"/>
  <c r="Q758" i="11"/>
  <c r="P758" i="11"/>
  <c r="O758" i="11"/>
  <c r="R757" i="11"/>
  <c r="Q757" i="11"/>
  <c r="P757" i="11"/>
  <c r="O757" i="11"/>
  <c r="R756" i="11"/>
  <c r="Q756" i="11"/>
  <c r="P756" i="11"/>
  <c r="O756" i="11"/>
  <c r="R755" i="11"/>
  <c r="Q755" i="11"/>
  <c r="P755" i="11"/>
  <c r="O755" i="11"/>
  <c r="R754" i="11"/>
  <c r="Q754" i="11"/>
  <c r="P754" i="11"/>
  <c r="O754" i="11"/>
  <c r="R753" i="11"/>
  <c r="Q753" i="11"/>
  <c r="P753" i="11"/>
  <c r="O753" i="11"/>
  <c r="R752" i="11"/>
  <c r="Q752" i="11"/>
  <c r="P752" i="11"/>
  <c r="O752" i="11"/>
  <c r="R751" i="11"/>
  <c r="Q751" i="11"/>
  <c r="P751" i="11"/>
  <c r="O751" i="11"/>
  <c r="R750" i="11"/>
  <c r="Q750" i="11"/>
  <c r="P750" i="11"/>
  <c r="O750" i="11"/>
  <c r="R749" i="11"/>
  <c r="Q749" i="11"/>
  <c r="P749" i="11"/>
  <c r="O749" i="11"/>
  <c r="R748" i="11"/>
  <c r="Q748" i="11"/>
  <c r="P748" i="11"/>
  <c r="O748" i="11"/>
  <c r="R747" i="11"/>
  <c r="Q747" i="11"/>
  <c r="P747" i="11"/>
  <c r="O747" i="11"/>
  <c r="R746" i="11"/>
  <c r="Q746" i="11"/>
  <c r="P746" i="11"/>
  <c r="O746" i="11"/>
  <c r="R745" i="11"/>
  <c r="Q745" i="11"/>
  <c r="P745" i="11"/>
  <c r="O745" i="11"/>
  <c r="R744" i="11"/>
  <c r="Q744" i="11"/>
  <c r="P744" i="11"/>
  <c r="O744" i="11"/>
  <c r="R743" i="11"/>
  <c r="Q743" i="11"/>
  <c r="P743" i="11"/>
  <c r="O743" i="11"/>
  <c r="R742" i="11"/>
  <c r="Q742" i="11"/>
  <c r="P742" i="11"/>
  <c r="O742" i="11"/>
  <c r="R741" i="11"/>
  <c r="Q741" i="11"/>
  <c r="P741" i="11"/>
  <c r="O741" i="11"/>
  <c r="R740" i="11"/>
  <c r="Q740" i="11"/>
  <c r="P740" i="11"/>
  <c r="O740" i="11"/>
  <c r="R739" i="11"/>
  <c r="Q739" i="11"/>
  <c r="P739" i="11"/>
  <c r="O739" i="11"/>
  <c r="R738" i="11"/>
  <c r="Q738" i="11"/>
  <c r="P738" i="11"/>
  <c r="O738" i="11"/>
  <c r="R737" i="11"/>
  <c r="Q737" i="11"/>
  <c r="P737" i="11"/>
  <c r="O737" i="11"/>
  <c r="R736" i="11"/>
  <c r="Q736" i="11"/>
  <c r="P736" i="11"/>
  <c r="O736" i="11"/>
  <c r="R735" i="11"/>
  <c r="Q735" i="11"/>
  <c r="P735" i="11"/>
  <c r="O735" i="11"/>
  <c r="R734" i="11"/>
  <c r="Q734" i="11"/>
  <c r="P734" i="11"/>
  <c r="O734" i="11"/>
  <c r="R733" i="11"/>
  <c r="Q733" i="11"/>
  <c r="P733" i="11"/>
  <c r="O733" i="11"/>
  <c r="R732" i="11"/>
  <c r="Q732" i="11"/>
  <c r="P732" i="11"/>
  <c r="O732" i="11"/>
  <c r="R731" i="11"/>
  <c r="Q731" i="11"/>
  <c r="P731" i="11"/>
  <c r="O731" i="11"/>
  <c r="R730" i="11"/>
  <c r="Q730" i="11"/>
  <c r="P730" i="11"/>
  <c r="O730" i="11"/>
  <c r="R729" i="11"/>
  <c r="Q729" i="11"/>
  <c r="P729" i="11"/>
  <c r="O729" i="11"/>
  <c r="R728" i="11"/>
  <c r="Q728" i="11"/>
  <c r="P728" i="11"/>
  <c r="O728" i="11"/>
  <c r="R727" i="11"/>
  <c r="Q727" i="11"/>
  <c r="P727" i="11"/>
  <c r="O727" i="11"/>
  <c r="R726" i="11"/>
  <c r="Q726" i="11"/>
  <c r="P726" i="11"/>
  <c r="O726" i="11"/>
  <c r="R725" i="11"/>
  <c r="Q725" i="11"/>
  <c r="P725" i="11"/>
  <c r="O725" i="11"/>
  <c r="R724" i="11"/>
  <c r="Q724" i="11"/>
  <c r="P724" i="11"/>
  <c r="O724" i="11"/>
  <c r="R723" i="11"/>
  <c r="Q723" i="11"/>
  <c r="P723" i="11"/>
  <c r="O723" i="11"/>
  <c r="R722" i="11"/>
  <c r="Q722" i="11"/>
  <c r="P722" i="11"/>
  <c r="O722" i="11"/>
  <c r="R721" i="11"/>
  <c r="Q721" i="11"/>
  <c r="P721" i="11"/>
  <c r="O721" i="11"/>
  <c r="R720" i="11"/>
  <c r="Q720" i="11"/>
  <c r="P720" i="11"/>
  <c r="O720" i="11"/>
  <c r="R719" i="11"/>
  <c r="Q719" i="11"/>
  <c r="P719" i="11"/>
  <c r="O719" i="11"/>
  <c r="R718" i="11"/>
  <c r="Q718" i="11"/>
  <c r="P718" i="11"/>
  <c r="O718" i="11"/>
  <c r="R717" i="11"/>
  <c r="Q717" i="11"/>
  <c r="P717" i="11"/>
  <c r="O717" i="11"/>
  <c r="R716" i="11"/>
  <c r="Q716" i="11"/>
  <c r="P716" i="11"/>
  <c r="O716" i="11"/>
  <c r="R715" i="11"/>
  <c r="Q715" i="11"/>
  <c r="P715" i="11"/>
  <c r="O715" i="11"/>
  <c r="R714" i="11"/>
  <c r="Q714" i="11"/>
  <c r="P714" i="11"/>
  <c r="O714" i="11"/>
  <c r="R713" i="11"/>
  <c r="Q713" i="11"/>
  <c r="P713" i="11"/>
  <c r="O713" i="11"/>
  <c r="R712" i="11"/>
  <c r="Q712" i="11"/>
  <c r="P712" i="11"/>
  <c r="O712" i="11"/>
  <c r="R711" i="11"/>
  <c r="Q711" i="11"/>
  <c r="P711" i="11"/>
  <c r="O711" i="11"/>
  <c r="R710" i="11"/>
  <c r="Q710" i="11"/>
  <c r="P710" i="11"/>
  <c r="O710" i="11"/>
  <c r="R709" i="11"/>
  <c r="Q709" i="11"/>
  <c r="P709" i="11"/>
  <c r="O709" i="11"/>
  <c r="R708" i="11"/>
  <c r="Q708" i="11"/>
  <c r="P708" i="11"/>
  <c r="O708" i="11"/>
  <c r="R707" i="11"/>
  <c r="Q707" i="11"/>
  <c r="P707" i="11"/>
  <c r="O707" i="11"/>
  <c r="R706" i="11"/>
  <c r="Q706" i="11"/>
  <c r="P706" i="11"/>
  <c r="O706" i="11"/>
  <c r="R705" i="11"/>
  <c r="Q705" i="11"/>
  <c r="P705" i="11"/>
  <c r="O705" i="11"/>
  <c r="R704" i="11"/>
  <c r="Q704" i="11"/>
  <c r="P704" i="11"/>
  <c r="O704" i="11"/>
  <c r="R703" i="11"/>
  <c r="Q703" i="11"/>
  <c r="P703" i="11"/>
  <c r="O703" i="11"/>
  <c r="R702" i="11"/>
  <c r="Q702" i="11"/>
  <c r="P702" i="11"/>
  <c r="O702" i="11"/>
  <c r="R701" i="11"/>
  <c r="Q701" i="11"/>
  <c r="P701" i="11"/>
  <c r="O701" i="11"/>
  <c r="R700" i="11"/>
  <c r="Q700" i="11"/>
  <c r="P700" i="11"/>
  <c r="O700" i="11"/>
  <c r="R699" i="11"/>
  <c r="Q699" i="11"/>
  <c r="P699" i="11"/>
  <c r="O699" i="11"/>
  <c r="R698" i="11"/>
  <c r="Q698" i="11"/>
  <c r="P698" i="11"/>
  <c r="O698" i="11"/>
  <c r="R697" i="11"/>
  <c r="Q697" i="11"/>
  <c r="P697" i="11"/>
  <c r="O697" i="11"/>
  <c r="R696" i="11"/>
  <c r="Q696" i="11"/>
  <c r="P696" i="11"/>
  <c r="O696" i="11"/>
  <c r="R695" i="11"/>
  <c r="Q695" i="11"/>
  <c r="P695" i="11"/>
  <c r="O695" i="11"/>
  <c r="R694" i="11"/>
  <c r="Q694" i="11"/>
  <c r="P694" i="11"/>
  <c r="O694" i="11"/>
  <c r="R693" i="11"/>
  <c r="Q693" i="11"/>
  <c r="P693" i="11"/>
  <c r="O693" i="11"/>
  <c r="R692" i="11"/>
  <c r="Q692" i="11"/>
  <c r="P692" i="11"/>
  <c r="O692" i="11"/>
  <c r="R691" i="11"/>
  <c r="Q691" i="11"/>
  <c r="P691" i="11"/>
  <c r="O691" i="11"/>
  <c r="R690" i="11"/>
  <c r="Q690" i="11"/>
  <c r="P690" i="11"/>
  <c r="O690" i="11"/>
  <c r="R689" i="11"/>
  <c r="Q689" i="11"/>
  <c r="P689" i="11"/>
  <c r="O689" i="11"/>
  <c r="R688" i="11"/>
  <c r="Q688" i="11"/>
  <c r="P688" i="11"/>
  <c r="O688" i="11"/>
  <c r="R687" i="11"/>
  <c r="Q687" i="11"/>
  <c r="P687" i="11"/>
  <c r="O687" i="11"/>
  <c r="R686" i="11"/>
  <c r="Q686" i="11"/>
  <c r="P686" i="11"/>
  <c r="O686" i="11"/>
  <c r="R685" i="11"/>
  <c r="Q685" i="11"/>
  <c r="P685" i="11"/>
  <c r="O685" i="11"/>
  <c r="R684" i="11"/>
  <c r="Q684" i="11"/>
  <c r="P684" i="11"/>
  <c r="O684" i="11"/>
  <c r="R683" i="11"/>
  <c r="Q683" i="11"/>
  <c r="P683" i="11"/>
  <c r="O683" i="11"/>
  <c r="R682" i="11"/>
  <c r="Q682" i="11"/>
  <c r="P682" i="11"/>
  <c r="O682" i="11"/>
  <c r="R681" i="11"/>
  <c r="Q681" i="11"/>
  <c r="P681" i="11"/>
  <c r="O681" i="11"/>
  <c r="R680" i="11"/>
  <c r="Q680" i="11"/>
  <c r="P680" i="11"/>
  <c r="O680" i="11"/>
  <c r="R679" i="11"/>
  <c r="Q679" i="11"/>
  <c r="P679" i="11"/>
  <c r="O679" i="11"/>
  <c r="R678" i="11"/>
  <c r="Q678" i="11"/>
  <c r="P678" i="11"/>
  <c r="O678" i="11"/>
  <c r="R677" i="11"/>
  <c r="Q677" i="11"/>
  <c r="P677" i="11"/>
  <c r="O677" i="11"/>
  <c r="R676" i="11"/>
  <c r="Q676" i="11"/>
  <c r="P676" i="11"/>
  <c r="O676" i="11"/>
  <c r="R675" i="11"/>
  <c r="Q675" i="11"/>
  <c r="P675" i="11"/>
  <c r="O675" i="11"/>
  <c r="R674" i="11"/>
  <c r="Q674" i="11"/>
  <c r="P674" i="11"/>
  <c r="O674" i="11"/>
  <c r="R673" i="11"/>
  <c r="Q673" i="11"/>
  <c r="P673" i="11"/>
  <c r="O673" i="11"/>
  <c r="R672" i="11"/>
  <c r="Q672" i="11"/>
  <c r="P672" i="11"/>
  <c r="O672" i="11"/>
  <c r="R671" i="11"/>
  <c r="Q671" i="11"/>
  <c r="P671" i="11"/>
  <c r="O671" i="11"/>
  <c r="R670" i="11"/>
  <c r="Q670" i="11"/>
  <c r="P670" i="11"/>
  <c r="O670" i="11"/>
  <c r="R669" i="11"/>
  <c r="Q669" i="11"/>
  <c r="P669" i="11"/>
  <c r="O669" i="11"/>
  <c r="R668" i="11"/>
  <c r="Q668" i="11"/>
  <c r="P668" i="11"/>
  <c r="O668" i="11"/>
  <c r="R667" i="11"/>
  <c r="Q667" i="11"/>
  <c r="P667" i="11"/>
  <c r="O667" i="11"/>
  <c r="R666" i="11"/>
  <c r="Q666" i="11"/>
  <c r="P666" i="11"/>
  <c r="O666" i="11"/>
  <c r="R665" i="11"/>
  <c r="Q665" i="11"/>
  <c r="P665" i="11"/>
  <c r="O665" i="11"/>
  <c r="R664" i="11"/>
  <c r="Q664" i="11"/>
  <c r="P664" i="11"/>
  <c r="O664" i="11"/>
  <c r="R663" i="11"/>
  <c r="Q663" i="11"/>
  <c r="P663" i="11"/>
  <c r="O663" i="11"/>
  <c r="R662" i="11"/>
  <c r="Q662" i="11"/>
  <c r="P662" i="11"/>
  <c r="O662" i="11"/>
  <c r="R661" i="11"/>
  <c r="Q661" i="11"/>
  <c r="P661" i="11"/>
  <c r="O661" i="11"/>
  <c r="R660" i="11"/>
  <c r="Q660" i="11"/>
  <c r="P660" i="11"/>
  <c r="O660" i="11"/>
  <c r="R659" i="11"/>
  <c r="Q659" i="11"/>
  <c r="P659" i="11"/>
  <c r="O659" i="11"/>
  <c r="R658" i="11"/>
  <c r="Q658" i="11"/>
  <c r="P658" i="11"/>
  <c r="O658" i="11"/>
  <c r="R657" i="11"/>
  <c r="Q657" i="11"/>
  <c r="P657" i="11"/>
  <c r="O657" i="11"/>
  <c r="R656" i="11"/>
  <c r="Q656" i="11"/>
  <c r="P656" i="11"/>
  <c r="O656" i="11"/>
  <c r="R655" i="11"/>
  <c r="Q655" i="11"/>
  <c r="P655" i="11"/>
  <c r="O655" i="11"/>
  <c r="R654" i="11"/>
  <c r="Q654" i="11"/>
  <c r="P654" i="11"/>
  <c r="O654" i="11"/>
  <c r="R653" i="11"/>
  <c r="Q653" i="11"/>
  <c r="P653" i="11"/>
  <c r="O653" i="11"/>
  <c r="R652" i="11"/>
  <c r="Q652" i="11"/>
  <c r="P652" i="11"/>
  <c r="O652" i="11"/>
  <c r="R651" i="11"/>
  <c r="Q651" i="11"/>
  <c r="P651" i="11"/>
  <c r="O651" i="11"/>
  <c r="R650" i="11"/>
  <c r="Q650" i="11"/>
  <c r="P650" i="11"/>
  <c r="O650" i="11"/>
  <c r="R649" i="11"/>
  <c r="Q649" i="11"/>
  <c r="P649" i="11"/>
  <c r="O649" i="11"/>
  <c r="R648" i="11"/>
  <c r="Q648" i="11"/>
  <c r="P648" i="11"/>
  <c r="O648" i="11"/>
  <c r="R647" i="11"/>
  <c r="Q647" i="11"/>
  <c r="P647" i="11"/>
  <c r="O647" i="11"/>
  <c r="R646" i="11"/>
  <c r="Q646" i="11"/>
  <c r="P646" i="11"/>
  <c r="O646" i="11"/>
  <c r="R645" i="11"/>
  <c r="Q645" i="11"/>
  <c r="P645" i="11"/>
  <c r="O645" i="11"/>
  <c r="R644" i="11"/>
  <c r="Q644" i="11"/>
  <c r="P644" i="11"/>
  <c r="O644" i="11"/>
  <c r="R643" i="11"/>
  <c r="Q643" i="11"/>
  <c r="P643" i="11"/>
  <c r="O643" i="11"/>
  <c r="R642" i="11"/>
  <c r="Q642" i="11"/>
  <c r="P642" i="11"/>
  <c r="O642" i="11"/>
  <c r="R641" i="11"/>
  <c r="Q641" i="11"/>
  <c r="P641" i="11"/>
  <c r="O641" i="11"/>
  <c r="R640" i="11"/>
  <c r="Q640" i="11"/>
  <c r="P640" i="11"/>
  <c r="O640" i="11"/>
  <c r="R639" i="11"/>
  <c r="Q639" i="11"/>
  <c r="P639" i="11"/>
  <c r="O639" i="11"/>
  <c r="R638" i="11"/>
  <c r="Q638" i="11"/>
  <c r="P638" i="11"/>
  <c r="O638" i="11"/>
  <c r="R637" i="11"/>
  <c r="Q637" i="11"/>
  <c r="P637" i="11"/>
  <c r="O637" i="11"/>
  <c r="R636" i="11"/>
  <c r="Q636" i="11"/>
  <c r="P636" i="11"/>
  <c r="O636" i="11"/>
  <c r="R635" i="11"/>
  <c r="Q635" i="11"/>
  <c r="P635" i="11"/>
  <c r="O635" i="11"/>
  <c r="R634" i="11"/>
  <c r="Q634" i="11"/>
  <c r="P634" i="11"/>
  <c r="O634" i="11"/>
  <c r="R633" i="11"/>
  <c r="Q633" i="11"/>
  <c r="P633" i="11"/>
  <c r="O633" i="11"/>
  <c r="R632" i="11"/>
  <c r="Q632" i="11"/>
  <c r="P632" i="11"/>
  <c r="O632" i="11"/>
  <c r="R631" i="11"/>
  <c r="Q631" i="11"/>
  <c r="P631" i="11"/>
  <c r="O631" i="11"/>
  <c r="R630" i="11"/>
  <c r="Q630" i="11"/>
  <c r="P630" i="11"/>
  <c r="O630" i="11"/>
  <c r="R629" i="11"/>
  <c r="Q629" i="11"/>
  <c r="P629" i="11"/>
  <c r="O629" i="11"/>
  <c r="R628" i="11"/>
  <c r="Q628" i="11"/>
  <c r="P628" i="11"/>
  <c r="O628" i="11"/>
  <c r="R627" i="11"/>
  <c r="Q627" i="11"/>
  <c r="P627" i="11"/>
  <c r="O627" i="11"/>
  <c r="R626" i="11"/>
  <c r="Q626" i="11"/>
  <c r="P626" i="11"/>
  <c r="O626" i="11"/>
  <c r="R625" i="11"/>
  <c r="Q625" i="11"/>
  <c r="P625" i="11"/>
  <c r="O625" i="11"/>
  <c r="R624" i="11"/>
  <c r="Q624" i="11"/>
  <c r="P624" i="11"/>
  <c r="O624" i="11"/>
  <c r="R623" i="11"/>
  <c r="Q623" i="11"/>
  <c r="P623" i="11"/>
  <c r="O623" i="11"/>
  <c r="R622" i="11"/>
  <c r="Q622" i="11"/>
  <c r="P622" i="11"/>
  <c r="O622" i="11"/>
  <c r="R621" i="11"/>
  <c r="Q621" i="11"/>
  <c r="P621" i="11"/>
  <c r="O621" i="11"/>
  <c r="R620" i="11"/>
  <c r="Q620" i="11"/>
  <c r="P620" i="11"/>
  <c r="O620" i="11"/>
  <c r="R619" i="11"/>
  <c r="Q619" i="11"/>
  <c r="P619" i="11"/>
  <c r="O619" i="11"/>
  <c r="R618" i="11"/>
  <c r="Q618" i="11"/>
  <c r="P618" i="11"/>
  <c r="O618" i="11"/>
  <c r="R617" i="11"/>
  <c r="Q617" i="11"/>
  <c r="P617" i="11"/>
  <c r="O617" i="11"/>
  <c r="R616" i="11"/>
  <c r="Q616" i="11"/>
  <c r="P616" i="11"/>
  <c r="O616" i="11"/>
  <c r="R615" i="11"/>
  <c r="Q615" i="11"/>
  <c r="P615" i="11"/>
  <c r="O615" i="11"/>
  <c r="R614" i="11"/>
  <c r="Q614" i="11"/>
  <c r="P614" i="11"/>
  <c r="O614" i="11"/>
  <c r="R613" i="11"/>
  <c r="Q613" i="11"/>
  <c r="P613" i="11"/>
  <c r="O613" i="11"/>
  <c r="R612" i="11"/>
  <c r="Q612" i="11"/>
  <c r="P612" i="11"/>
  <c r="O612" i="11"/>
  <c r="R611" i="11"/>
  <c r="Q611" i="11"/>
  <c r="P611" i="11"/>
  <c r="O611" i="11"/>
  <c r="R610" i="11"/>
  <c r="Q610" i="11"/>
  <c r="P610" i="11"/>
  <c r="O610" i="11"/>
  <c r="R609" i="11"/>
  <c r="Q609" i="11"/>
  <c r="P609" i="11"/>
  <c r="O609" i="11"/>
  <c r="R608" i="11"/>
  <c r="Q608" i="11"/>
  <c r="P608" i="11"/>
  <c r="O608" i="11"/>
  <c r="R607" i="11"/>
  <c r="Q607" i="11"/>
  <c r="P607" i="11"/>
  <c r="O607" i="11"/>
  <c r="R606" i="11"/>
  <c r="Q606" i="11"/>
  <c r="P606" i="11"/>
  <c r="O606" i="11"/>
  <c r="R605" i="11"/>
  <c r="Q605" i="11"/>
  <c r="P605" i="11"/>
  <c r="O605" i="11"/>
  <c r="R604" i="11"/>
  <c r="Q604" i="11"/>
  <c r="P604" i="11"/>
  <c r="O604" i="11"/>
  <c r="R603" i="11"/>
  <c r="Q603" i="11"/>
  <c r="P603" i="11"/>
  <c r="O603" i="11"/>
  <c r="R602" i="11"/>
  <c r="Q602" i="11"/>
  <c r="P602" i="11"/>
  <c r="O602" i="11"/>
  <c r="R601" i="11"/>
  <c r="Q601" i="11"/>
  <c r="P601" i="11"/>
  <c r="O601" i="11"/>
  <c r="R600" i="11"/>
  <c r="Q600" i="11"/>
  <c r="P600" i="11"/>
  <c r="O600" i="11"/>
  <c r="R599" i="11"/>
  <c r="Q599" i="11"/>
  <c r="P599" i="11"/>
  <c r="O599" i="11"/>
  <c r="R598" i="11"/>
  <c r="Q598" i="11"/>
  <c r="P598" i="11"/>
  <c r="O598" i="11"/>
  <c r="R597" i="11"/>
  <c r="Q597" i="11"/>
  <c r="P597" i="11"/>
  <c r="O597" i="11"/>
  <c r="R596" i="11"/>
  <c r="Q596" i="11"/>
  <c r="P596" i="11"/>
  <c r="O596" i="11"/>
  <c r="R595" i="11"/>
  <c r="Q595" i="11"/>
  <c r="P595" i="11"/>
  <c r="O595" i="11"/>
  <c r="R594" i="11"/>
  <c r="Q594" i="11"/>
  <c r="P594" i="11"/>
  <c r="O594" i="11"/>
  <c r="R593" i="11"/>
  <c r="Q593" i="11"/>
  <c r="P593" i="11"/>
  <c r="O593" i="11"/>
  <c r="R592" i="11"/>
  <c r="Q592" i="11"/>
  <c r="P592" i="11"/>
  <c r="O592" i="11"/>
  <c r="R591" i="11"/>
  <c r="Q591" i="11"/>
  <c r="P591" i="11"/>
  <c r="O591" i="11"/>
  <c r="R590" i="11"/>
  <c r="Q590" i="11"/>
  <c r="P590" i="11"/>
  <c r="O590" i="11"/>
  <c r="R589" i="11"/>
  <c r="Q589" i="11"/>
  <c r="P589" i="11"/>
  <c r="O589" i="11"/>
  <c r="R588" i="11"/>
  <c r="Q588" i="11"/>
  <c r="P588" i="11"/>
  <c r="O588" i="11"/>
  <c r="R587" i="11"/>
  <c r="Q587" i="11"/>
  <c r="P587" i="11"/>
  <c r="O587" i="11"/>
  <c r="R586" i="11"/>
  <c r="Q586" i="11"/>
  <c r="P586" i="11"/>
  <c r="O586" i="11"/>
  <c r="R585" i="11"/>
  <c r="Q585" i="11"/>
  <c r="P585" i="11"/>
  <c r="O585" i="11"/>
  <c r="R584" i="11"/>
  <c r="Q584" i="11"/>
  <c r="P584" i="11"/>
  <c r="O584" i="11"/>
  <c r="R583" i="11"/>
  <c r="Q583" i="11"/>
  <c r="P583" i="11"/>
  <c r="O583" i="11"/>
  <c r="R582" i="11"/>
  <c r="Q582" i="11"/>
  <c r="P582" i="11"/>
  <c r="O582" i="11"/>
  <c r="R581" i="11"/>
  <c r="Q581" i="11"/>
  <c r="P581" i="11"/>
  <c r="O581" i="11"/>
  <c r="R580" i="11"/>
  <c r="Q580" i="11"/>
  <c r="P580" i="11"/>
  <c r="O580" i="11"/>
  <c r="R579" i="11"/>
  <c r="Q579" i="11"/>
  <c r="P579" i="11"/>
  <c r="O579" i="11"/>
  <c r="R578" i="11"/>
  <c r="Q578" i="11"/>
  <c r="P578" i="11"/>
  <c r="O578" i="11"/>
  <c r="R577" i="11"/>
  <c r="Q577" i="11"/>
  <c r="P577" i="11"/>
  <c r="O577" i="11"/>
  <c r="R576" i="11"/>
  <c r="Q576" i="11"/>
  <c r="P576" i="11"/>
  <c r="O576" i="11"/>
  <c r="R575" i="11"/>
  <c r="Q575" i="11"/>
  <c r="P575" i="11"/>
  <c r="O575" i="11"/>
  <c r="R574" i="11"/>
  <c r="Q574" i="11"/>
  <c r="P574" i="11"/>
  <c r="O574" i="11"/>
  <c r="R573" i="11"/>
  <c r="Q573" i="11"/>
  <c r="P573" i="11"/>
  <c r="O573" i="11"/>
  <c r="R572" i="11"/>
  <c r="Q572" i="11"/>
  <c r="P572" i="11"/>
  <c r="O572" i="11"/>
  <c r="R571" i="11"/>
  <c r="Q571" i="11"/>
  <c r="P571" i="11"/>
  <c r="O571" i="11"/>
  <c r="R570" i="11"/>
  <c r="Q570" i="11"/>
  <c r="P570" i="11"/>
  <c r="O570" i="11"/>
  <c r="R569" i="11"/>
  <c r="Q569" i="11"/>
  <c r="P569" i="11"/>
  <c r="O569" i="11"/>
  <c r="R568" i="11"/>
  <c r="Q568" i="11"/>
  <c r="P568" i="11"/>
  <c r="O568" i="11"/>
  <c r="R567" i="11"/>
  <c r="Q567" i="11"/>
  <c r="P567" i="11"/>
  <c r="O567" i="11"/>
  <c r="R566" i="11"/>
  <c r="Q566" i="11"/>
  <c r="P566" i="11"/>
  <c r="O566" i="11"/>
  <c r="R565" i="11"/>
  <c r="Q565" i="11"/>
  <c r="P565" i="11"/>
  <c r="O565" i="11"/>
  <c r="R564" i="11"/>
  <c r="Q564" i="11"/>
  <c r="P564" i="11"/>
  <c r="O564" i="11"/>
  <c r="R563" i="11"/>
  <c r="Q563" i="11"/>
  <c r="P563" i="11"/>
  <c r="O563" i="11"/>
  <c r="R562" i="11"/>
  <c r="Q562" i="11"/>
  <c r="P562" i="11"/>
  <c r="O562" i="11"/>
  <c r="R561" i="11"/>
  <c r="Q561" i="11"/>
  <c r="P561" i="11"/>
  <c r="O561" i="11"/>
  <c r="R560" i="11"/>
  <c r="Q560" i="11"/>
  <c r="P560" i="11"/>
  <c r="O560" i="11"/>
  <c r="R559" i="11"/>
  <c r="Q559" i="11"/>
  <c r="P559" i="11"/>
  <c r="O559" i="11"/>
  <c r="R558" i="11"/>
  <c r="Q558" i="11"/>
  <c r="P558" i="11"/>
  <c r="O558" i="11"/>
  <c r="R557" i="11"/>
  <c r="Q557" i="11"/>
  <c r="P557" i="11"/>
  <c r="O557" i="11"/>
  <c r="R556" i="11"/>
  <c r="Q556" i="11"/>
  <c r="P556" i="11"/>
  <c r="O556" i="11"/>
  <c r="R555" i="11"/>
  <c r="Q555" i="11"/>
  <c r="P555" i="11"/>
  <c r="O555" i="11"/>
  <c r="R554" i="11"/>
  <c r="Q554" i="11"/>
  <c r="P554" i="11"/>
  <c r="O554" i="11"/>
  <c r="R553" i="11"/>
  <c r="Q553" i="11"/>
  <c r="P553" i="11"/>
  <c r="O553" i="11"/>
  <c r="R552" i="11"/>
  <c r="Q552" i="11"/>
  <c r="P552" i="11"/>
  <c r="O552" i="11"/>
  <c r="R551" i="11"/>
  <c r="Q551" i="11"/>
  <c r="P551" i="11"/>
  <c r="O551" i="11"/>
  <c r="R550" i="11"/>
  <c r="Q550" i="11"/>
  <c r="P550" i="11"/>
  <c r="O550" i="11"/>
  <c r="R549" i="11"/>
  <c r="Q549" i="11"/>
  <c r="P549" i="11"/>
  <c r="O549" i="11"/>
  <c r="R548" i="11"/>
  <c r="Q548" i="11"/>
  <c r="P548" i="11"/>
  <c r="O548" i="11"/>
  <c r="R547" i="11"/>
  <c r="Q547" i="11"/>
  <c r="P547" i="11"/>
  <c r="O547" i="11"/>
  <c r="R546" i="11"/>
  <c r="Q546" i="11"/>
  <c r="P546" i="11"/>
  <c r="O546" i="11"/>
  <c r="R545" i="11"/>
  <c r="Q545" i="11"/>
  <c r="P545" i="11"/>
  <c r="O545" i="11"/>
  <c r="R544" i="11"/>
  <c r="Q544" i="11"/>
  <c r="P544" i="11"/>
  <c r="O544" i="11"/>
  <c r="R543" i="11"/>
  <c r="Q543" i="11"/>
  <c r="P543" i="11"/>
  <c r="O543" i="11"/>
  <c r="R542" i="11"/>
  <c r="Q542" i="11"/>
  <c r="P542" i="11"/>
  <c r="O542" i="11"/>
  <c r="R541" i="11"/>
  <c r="Q541" i="11"/>
  <c r="P541" i="11"/>
  <c r="O541" i="11"/>
  <c r="R540" i="11"/>
  <c r="Q540" i="11"/>
  <c r="P540" i="11"/>
  <c r="O540" i="11"/>
  <c r="R539" i="11"/>
  <c r="Q539" i="11"/>
  <c r="P539" i="11"/>
  <c r="O539" i="11"/>
  <c r="R538" i="11"/>
  <c r="Q538" i="11"/>
  <c r="P538" i="11"/>
  <c r="O538" i="11"/>
  <c r="R537" i="11"/>
  <c r="Q537" i="11"/>
  <c r="P537" i="11"/>
  <c r="O537" i="11"/>
  <c r="R536" i="11"/>
  <c r="Q536" i="11"/>
  <c r="P536" i="11"/>
  <c r="O536" i="11"/>
  <c r="R535" i="11"/>
  <c r="Q535" i="11"/>
  <c r="P535" i="11"/>
  <c r="O535" i="11"/>
  <c r="R534" i="11"/>
  <c r="Q534" i="11"/>
  <c r="P534" i="11"/>
  <c r="O534" i="11"/>
  <c r="R533" i="11"/>
  <c r="Q533" i="11"/>
  <c r="P533" i="11"/>
  <c r="O533" i="11"/>
  <c r="R532" i="11"/>
  <c r="Q532" i="11"/>
  <c r="P532" i="11"/>
  <c r="O532" i="11"/>
  <c r="R531" i="11"/>
  <c r="Q531" i="11"/>
  <c r="P531" i="11"/>
  <c r="O531" i="11"/>
  <c r="R530" i="11"/>
  <c r="Q530" i="11"/>
  <c r="P530" i="11"/>
  <c r="O530" i="11"/>
  <c r="R529" i="11"/>
  <c r="Q529" i="11"/>
  <c r="P529" i="11"/>
  <c r="O529" i="11"/>
  <c r="R528" i="11"/>
  <c r="Q528" i="11"/>
  <c r="P528" i="11"/>
  <c r="O528" i="11"/>
  <c r="R527" i="11"/>
  <c r="Q527" i="11"/>
  <c r="P527" i="11"/>
  <c r="O527" i="11"/>
  <c r="R526" i="11"/>
  <c r="Q526" i="11"/>
  <c r="P526" i="11"/>
  <c r="O526" i="11"/>
  <c r="R525" i="11"/>
  <c r="Q525" i="11"/>
  <c r="P525" i="11"/>
  <c r="O525" i="11"/>
  <c r="R524" i="11"/>
  <c r="Q524" i="11"/>
  <c r="P524" i="11"/>
  <c r="O524" i="11"/>
  <c r="R523" i="11"/>
  <c r="Q523" i="11"/>
  <c r="P523" i="11"/>
  <c r="O523" i="11"/>
  <c r="R522" i="11"/>
  <c r="Q522" i="11"/>
  <c r="P522" i="11"/>
  <c r="O522" i="11"/>
  <c r="R521" i="11"/>
  <c r="Q521" i="11"/>
  <c r="P521" i="11"/>
  <c r="O521" i="11"/>
  <c r="R520" i="11"/>
  <c r="Q520" i="11"/>
  <c r="P520" i="11"/>
  <c r="O520" i="11"/>
  <c r="R519" i="11"/>
  <c r="Q519" i="11"/>
  <c r="P519" i="11"/>
  <c r="O519" i="11"/>
  <c r="R518" i="11"/>
  <c r="Q518" i="11"/>
  <c r="P518" i="11"/>
  <c r="O518" i="11"/>
  <c r="R517" i="11"/>
  <c r="Q517" i="11"/>
  <c r="P517" i="11"/>
  <c r="O517" i="11"/>
  <c r="R516" i="11"/>
  <c r="Q516" i="11"/>
  <c r="P516" i="11"/>
  <c r="O516" i="11"/>
  <c r="R515" i="11"/>
  <c r="Q515" i="11"/>
  <c r="P515" i="11"/>
  <c r="O515" i="11"/>
  <c r="R514" i="11"/>
  <c r="Q514" i="11"/>
  <c r="P514" i="11"/>
  <c r="O514" i="11"/>
  <c r="R513" i="11"/>
  <c r="Q513" i="11"/>
  <c r="P513" i="11"/>
  <c r="O513" i="11"/>
  <c r="R512" i="11"/>
  <c r="Q512" i="11"/>
  <c r="P512" i="11"/>
  <c r="O512" i="11"/>
  <c r="R511" i="11"/>
  <c r="Q511" i="11"/>
  <c r="P511" i="11"/>
  <c r="O511" i="11"/>
  <c r="R510" i="11"/>
  <c r="Q510" i="11"/>
  <c r="P510" i="11"/>
  <c r="O510" i="11"/>
  <c r="R509" i="11"/>
  <c r="Q509" i="11"/>
  <c r="P509" i="11"/>
  <c r="O509" i="11"/>
  <c r="R508" i="11"/>
  <c r="Q508" i="11"/>
  <c r="P508" i="11"/>
  <c r="O508" i="11"/>
  <c r="R507" i="11"/>
  <c r="Q507" i="11"/>
  <c r="P507" i="11"/>
  <c r="O507" i="11"/>
  <c r="R506" i="11"/>
  <c r="Q506" i="11"/>
  <c r="P506" i="11"/>
  <c r="O506" i="11"/>
  <c r="R505" i="11"/>
  <c r="Q505" i="11"/>
  <c r="P505" i="11"/>
  <c r="O505" i="11"/>
  <c r="R504" i="11"/>
  <c r="Q504" i="11"/>
  <c r="P504" i="11"/>
  <c r="O504" i="11"/>
  <c r="R503" i="11"/>
  <c r="Q503" i="11"/>
  <c r="P503" i="11"/>
  <c r="O503" i="11"/>
  <c r="R502" i="11"/>
  <c r="Q502" i="11"/>
  <c r="P502" i="11"/>
  <c r="O502" i="11"/>
  <c r="R501" i="11"/>
  <c r="Q501" i="11"/>
  <c r="P501" i="11"/>
  <c r="O501" i="11"/>
  <c r="R500" i="11"/>
  <c r="Q500" i="11"/>
  <c r="P500" i="11"/>
  <c r="O500" i="11"/>
  <c r="R499" i="11"/>
  <c r="Q499" i="11"/>
  <c r="P499" i="11"/>
  <c r="O499" i="11"/>
  <c r="R498" i="11"/>
  <c r="Q498" i="11"/>
  <c r="P498" i="11"/>
  <c r="O498" i="11"/>
  <c r="R497" i="11"/>
  <c r="Q497" i="11"/>
  <c r="P497" i="11"/>
  <c r="O497" i="11"/>
  <c r="R496" i="11"/>
  <c r="Q496" i="11"/>
  <c r="P496" i="11"/>
  <c r="O496" i="11"/>
  <c r="R495" i="11"/>
  <c r="Q495" i="11"/>
  <c r="P495" i="11"/>
  <c r="O495" i="11"/>
  <c r="R494" i="11"/>
  <c r="Q494" i="11"/>
  <c r="P494" i="11"/>
  <c r="O494" i="11"/>
  <c r="R493" i="11"/>
  <c r="Q493" i="11"/>
  <c r="P493" i="11"/>
  <c r="O493" i="11"/>
  <c r="R492" i="11"/>
  <c r="Q492" i="11"/>
  <c r="P492" i="11"/>
  <c r="O492" i="11"/>
  <c r="R491" i="11"/>
  <c r="Q491" i="11"/>
  <c r="P491" i="11"/>
  <c r="O491" i="11"/>
  <c r="R490" i="11"/>
  <c r="Q490" i="11"/>
  <c r="P490" i="11"/>
  <c r="O490" i="11"/>
  <c r="R489" i="11"/>
  <c r="Q489" i="11"/>
  <c r="P489" i="11"/>
  <c r="O489" i="11"/>
  <c r="R488" i="11"/>
  <c r="Q488" i="11"/>
  <c r="P488" i="11"/>
  <c r="O488" i="11"/>
  <c r="R487" i="11"/>
  <c r="Q487" i="11"/>
  <c r="P487" i="11"/>
  <c r="O487" i="11"/>
  <c r="R486" i="11"/>
  <c r="Q486" i="11"/>
  <c r="P486" i="11"/>
  <c r="O486" i="11"/>
  <c r="R485" i="11"/>
  <c r="Q485" i="11"/>
  <c r="P485" i="11"/>
  <c r="O485" i="11"/>
  <c r="R484" i="11"/>
  <c r="Q484" i="11"/>
  <c r="P484" i="11"/>
  <c r="O484" i="11"/>
  <c r="R483" i="11"/>
  <c r="Q483" i="11"/>
  <c r="P483" i="11"/>
  <c r="O483" i="11"/>
  <c r="R482" i="11"/>
  <c r="Q482" i="11"/>
  <c r="P482" i="11"/>
  <c r="O482" i="11"/>
  <c r="R481" i="11"/>
  <c r="Q481" i="11"/>
  <c r="P481" i="11"/>
  <c r="O481" i="11"/>
  <c r="R480" i="11"/>
  <c r="Q480" i="11"/>
  <c r="P480" i="11"/>
  <c r="O480" i="11"/>
  <c r="R479" i="11"/>
  <c r="Q479" i="11"/>
  <c r="P479" i="11"/>
  <c r="O479" i="11"/>
  <c r="R478" i="11"/>
  <c r="Q478" i="11"/>
  <c r="P478" i="11"/>
  <c r="O478" i="11"/>
  <c r="R477" i="11"/>
  <c r="Q477" i="11"/>
  <c r="P477" i="11"/>
  <c r="O477" i="11"/>
  <c r="R476" i="11"/>
  <c r="Q476" i="11"/>
  <c r="P476" i="11"/>
  <c r="O476" i="11"/>
  <c r="R475" i="11"/>
  <c r="Q475" i="11"/>
  <c r="P475" i="11"/>
  <c r="O475" i="11"/>
  <c r="R474" i="11"/>
  <c r="Q474" i="11"/>
  <c r="P474" i="11"/>
  <c r="O474" i="11"/>
  <c r="R473" i="11"/>
  <c r="Q473" i="11"/>
  <c r="P473" i="11"/>
  <c r="O473" i="11"/>
  <c r="R472" i="11"/>
  <c r="Q472" i="11"/>
  <c r="P472" i="11"/>
  <c r="O472" i="11"/>
  <c r="R471" i="11"/>
  <c r="Q471" i="11"/>
  <c r="P471" i="11"/>
  <c r="O471" i="11"/>
  <c r="R470" i="11"/>
  <c r="Q470" i="11"/>
  <c r="P470" i="11"/>
  <c r="O470" i="11"/>
  <c r="R469" i="11"/>
  <c r="Q469" i="11"/>
  <c r="P469" i="11"/>
  <c r="O469" i="11"/>
  <c r="R468" i="11"/>
  <c r="Q468" i="11"/>
  <c r="P468" i="11"/>
  <c r="O468" i="11"/>
  <c r="R467" i="11"/>
  <c r="Q467" i="11"/>
  <c r="P467" i="11"/>
  <c r="O467" i="11"/>
  <c r="R466" i="11"/>
  <c r="Q466" i="11"/>
  <c r="P466" i="11"/>
  <c r="O466" i="11"/>
  <c r="R465" i="11"/>
  <c r="Q465" i="11"/>
  <c r="P465" i="11"/>
  <c r="O465" i="11"/>
  <c r="R464" i="11"/>
  <c r="Q464" i="11"/>
  <c r="P464" i="11"/>
  <c r="O464" i="11"/>
  <c r="R463" i="11"/>
  <c r="Q463" i="11"/>
  <c r="P463" i="11"/>
  <c r="O463" i="11"/>
  <c r="R462" i="11"/>
  <c r="Q462" i="11"/>
  <c r="P462" i="11"/>
  <c r="O462" i="11"/>
  <c r="R461" i="11"/>
  <c r="Q461" i="11"/>
  <c r="P461" i="11"/>
  <c r="O461" i="11"/>
  <c r="R460" i="11"/>
  <c r="Q460" i="11"/>
  <c r="P460" i="11"/>
  <c r="O460" i="11"/>
  <c r="R459" i="11"/>
  <c r="Q459" i="11"/>
  <c r="P459" i="11"/>
  <c r="O459" i="11"/>
  <c r="R458" i="11"/>
  <c r="Q458" i="11"/>
  <c r="P458" i="11"/>
  <c r="O458" i="11"/>
  <c r="R457" i="11"/>
  <c r="Q457" i="11"/>
  <c r="P457" i="11"/>
  <c r="O457" i="11"/>
  <c r="R456" i="11"/>
  <c r="Q456" i="11"/>
  <c r="P456" i="11"/>
  <c r="O456" i="11"/>
  <c r="R455" i="11"/>
  <c r="Q455" i="11"/>
  <c r="P455" i="11"/>
  <c r="O455" i="11"/>
  <c r="R454" i="11"/>
  <c r="Q454" i="11"/>
  <c r="P454" i="11"/>
  <c r="O454" i="11"/>
  <c r="R453" i="11"/>
  <c r="Q453" i="11"/>
  <c r="P453" i="11"/>
  <c r="O453" i="11"/>
  <c r="R452" i="11"/>
  <c r="Q452" i="11"/>
  <c r="P452" i="11"/>
  <c r="O452" i="11"/>
  <c r="R451" i="11"/>
  <c r="Q451" i="11"/>
  <c r="P451" i="11"/>
  <c r="O451" i="11"/>
  <c r="R450" i="11"/>
  <c r="Q450" i="11"/>
  <c r="P450" i="11"/>
  <c r="O450" i="11"/>
  <c r="R449" i="11"/>
  <c r="Q449" i="11"/>
  <c r="P449" i="11"/>
  <c r="O449" i="11"/>
  <c r="R448" i="11"/>
  <c r="Q448" i="11"/>
  <c r="P448" i="11"/>
  <c r="O448" i="11"/>
  <c r="R447" i="11"/>
  <c r="Q447" i="11"/>
  <c r="P447" i="11"/>
  <c r="O447" i="11"/>
  <c r="R446" i="11"/>
  <c r="Q446" i="11"/>
  <c r="P446" i="11"/>
  <c r="O446" i="11"/>
  <c r="R445" i="11"/>
  <c r="Q445" i="11"/>
  <c r="P445" i="11"/>
  <c r="O445" i="11"/>
  <c r="R444" i="11"/>
  <c r="Q444" i="11"/>
  <c r="P444" i="11"/>
  <c r="O444" i="11"/>
  <c r="R443" i="11"/>
  <c r="Q443" i="11"/>
  <c r="P443" i="11"/>
  <c r="O443" i="11"/>
  <c r="R442" i="11"/>
  <c r="Q442" i="11"/>
  <c r="P442" i="11"/>
  <c r="O442" i="11"/>
  <c r="R441" i="11"/>
  <c r="Q441" i="11"/>
  <c r="P441" i="11"/>
  <c r="O441" i="11"/>
  <c r="R440" i="11"/>
  <c r="Q440" i="11"/>
  <c r="P440" i="11"/>
  <c r="O440" i="11"/>
  <c r="R439" i="11"/>
  <c r="Q439" i="11"/>
  <c r="P439" i="11"/>
  <c r="O439" i="11"/>
  <c r="R438" i="11"/>
  <c r="Q438" i="11"/>
  <c r="P438" i="11"/>
  <c r="O438" i="11"/>
  <c r="R437" i="11"/>
  <c r="Q437" i="11"/>
  <c r="P437" i="11"/>
  <c r="O437" i="11"/>
  <c r="R436" i="11"/>
  <c r="Q436" i="11"/>
  <c r="P436" i="11"/>
  <c r="O436" i="11"/>
  <c r="R435" i="11"/>
  <c r="Q435" i="11"/>
  <c r="P435" i="11"/>
  <c r="O435" i="11"/>
  <c r="R434" i="11"/>
  <c r="Q434" i="11"/>
  <c r="P434" i="11"/>
  <c r="O434" i="11"/>
  <c r="R433" i="11"/>
  <c r="Q433" i="11"/>
  <c r="P433" i="11"/>
  <c r="O433" i="11"/>
  <c r="R432" i="11"/>
  <c r="Q432" i="11"/>
  <c r="P432" i="11"/>
  <c r="O432" i="11"/>
  <c r="R431" i="11"/>
  <c r="Q431" i="11"/>
  <c r="P431" i="11"/>
  <c r="O431" i="11"/>
  <c r="R430" i="11"/>
  <c r="Q430" i="11"/>
  <c r="P430" i="11"/>
  <c r="O430" i="11"/>
  <c r="R429" i="11"/>
  <c r="Q429" i="11"/>
  <c r="P429" i="11"/>
  <c r="O429" i="11"/>
  <c r="R428" i="11"/>
  <c r="Q428" i="11"/>
  <c r="P428" i="11"/>
  <c r="O428" i="11"/>
  <c r="R427" i="11"/>
  <c r="Q427" i="11"/>
  <c r="P427" i="11"/>
  <c r="O427" i="11"/>
  <c r="R426" i="11"/>
  <c r="Q426" i="11"/>
  <c r="P426" i="11"/>
  <c r="O426" i="11"/>
  <c r="R425" i="11"/>
  <c r="Q425" i="11"/>
  <c r="P425" i="11"/>
  <c r="O425" i="11"/>
  <c r="R424" i="11"/>
  <c r="Q424" i="11"/>
  <c r="P424" i="11"/>
  <c r="O424" i="11"/>
  <c r="R423" i="11"/>
  <c r="Q423" i="11"/>
  <c r="P423" i="11"/>
  <c r="O423" i="11"/>
  <c r="R422" i="11"/>
  <c r="Q422" i="11"/>
  <c r="P422" i="11"/>
  <c r="O422" i="11"/>
  <c r="R421" i="11"/>
  <c r="Q421" i="11"/>
  <c r="P421" i="11"/>
  <c r="O421" i="11"/>
  <c r="R420" i="11"/>
  <c r="Q420" i="11"/>
  <c r="P420" i="11"/>
  <c r="O420" i="11"/>
  <c r="R419" i="11"/>
  <c r="Q419" i="11"/>
  <c r="P419" i="11"/>
  <c r="O419" i="11"/>
  <c r="R418" i="11"/>
  <c r="Q418" i="11"/>
  <c r="P418" i="11"/>
  <c r="O418" i="11"/>
  <c r="R417" i="11"/>
  <c r="Q417" i="11"/>
  <c r="P417" i="11"/>
  <c r="O417" i="11"/>
  <c r="R416" i="11"/>
  <c r="Q416" i="11"/>
  <c r="P416" i="11"/>
  <c r="O416" i="11"/>
  <c r="R415" i="11"/>
  <c r="Q415" i="11"/>
  <c r="P415" i="11"/>
  <c r="O415" i="11"/>
  <c r="R414" i="11"/>
  <c r="Q414" i="11"/>
  <c r="P414" i="11"/>
  <c r="O414" i="11"/>
  <c r="R413" i="11"/>
  <c r="Q413" i="11"/>
  <c r="P413" i="11"/>
  <c r="O413" i="11"/>
  <c r="R412" i="11"/>
  <c r="Q412" i="11"/>
  <c r="P412" i="11"/>
  <c r="O412" i="11"/>
  <c r="R411" i="11"/>
  <c r="Q411" i="11"/>
  <c r="P411" i="11"/>
  <c r="O411" i="11"/>
  <c r="R410" i="11"/>
  <c r="Q410" i="11"/>
  <c r="P410" i="11"/>
  <c r="O410" i="11"/>
  <c r="R409" i="11"/>
  <c r="Q409" i="11"/>
  <c r="P409" i="11"/>
  <c r="O409" i="11"/>
  <c r="R408" i="11"/>
  <c r="Q408" i="11"/>
  <c r="P408" i="11"/>
  <c r="O408" i="11"/>
  <c r="R407" i="11"/>
  <c r="Q407" i="11"/>
  <c r="P407" i="11"/>
  <c r="O407" i="11"/>
  <c r="R406" i="11"/>
  <c r="Q406" i="11"/>
  <c r="P406" i="11"/>
  <c r="O406" i="11"/>
  <c r="R405" i="11"/>
  <c r="Q405" i="11"/>
  <c r="P405" i="11"/>
  <c r="O405" i="11"/>
  <c r="R404" i="11"/>
  <c r="Q404" i="11"/>
  <c r="P404" i="11"/>
  <c r="O404" i="11"/>
  <c r="R403" i="11"/>
  <c r="Q403" i="11"/>
  <c r="P403" i="11"/>
  <c r="O403" i="11"/>
  <c r="R402" i="11"/>
  <c r="Q402" i="11"/>
  <c r="P402" i="11"/>
  <c r="O402" i="11"/>
  <c r="R401" i="11"/>
  <c r="Q401" i="11"/>
  <c r="P401" i="11"/>
  <c r="O401" i="11"/>
  <c r="R400" i="11"/>
  <c r="Q400" i="11"/>
  <c r="P400" i="11"/>
  <c r="O400" i="11"/>
  <c r="R399" i="11"/>
  <c r="Q399" i="11"/>
  <c r="P399" i="11"/>
  <c r="O399" i="11"/>
  <c r="R398" i="11"/>
  <c r="Q398" i="11"/>
  <c r="P398" i="11"/>
  <c r="O398" i="11"/>
  <c r="R397" i="11"/>
  <c r="Q397" i="11"/>
  <c r="P397" i="11"/>
  <c r="O397" i="11"/>
  <c r="R396" i="11"/>
  <c r="Q396" i="11"/>
  <c r="P396" i="11"/>
  <c r="O396" i="11"/>
  <c r="R395" i="11"/>
  <c r="Q395" i="11"/>
  <c r="P395" i="11"/>
  <c r="O395" i="11"/>
  <c r="R394" i="11"/>
  <c r="Q394" i="11"/>
  <c r="P394" i="11"/>
  <c r="O394" i="11"/>
  <c r="R393" i="11"/>
  <c r="Q393" i="11"/>
  <c r="P393" i="11"/>
  <c r="O393" i="11"/>
  <c r="R392" i="11"/>
  <c r="Q392" i="11"/>
  <c r="P392" i="11"/>
  <c r="O392" i="11"/>
  <c r="R391" i="11"/>
  <c r="Q391" i="11"/>
  <c r="P391" i="11"/>
  <c r="O391" i="11"/>
  <c r="R390" i="11"/>
  <c r="Q390" i="11"/>
  <c r="P390" i="11"/>
  <c r="O390" i="11"/>
  <c r="R389" i="11"/>
  <c r="Q389" i="11"/>
  <c r="P389" i="11"/>
  <c r="O389" i="11"/>
  <c r="R388" i="11"/>
  <c r="Q388" i="11"/>
  <c r="P388" i="11"/>
  <c r="O388" i="11"/>
  <c r="R387" i="11"/>
  <c r="Q387" i="11"/>
  <c r="P387" i="11"/>
  <c r="O387" i="11"/>
  <c r="R386" i="11"/>
  <c r="Q386" i="11"/>
  <c r="P386" i="11"/>
  <c r="O386" i="11"/>
  <c r="R385" i="11"/>
  <c r="Q385" i="11"/>
  <c r="P385" i="11"/>
  <c r="O385" i="11"/>
  <c r="R384" i="11"/>
  <c r="Q384" i="11"/>
  <c r="P384" i="11"/>
  <c r="O384" i="11"/>
  <c r="R383" i="11"/>
  <c r="Q383" i="11"/>
  <c r="P383" i="11"/>
  <c r="O383" i="11"/>
  <c r="R382" i="11"/>
  <c r="Q382" i="11"/>
  <c r="P382" i="11"/>
  <c r="O382" i="11"/>
  <c r="R381" i="11"/>
  <c r="Q381" i="11"/>
  <c r="P381" i="11"/>
  <c r="O381" i="11"/>
  <c r="R380" i="11"/>
  <c r="Q380" i="11"/>
  <c r="P380" i="11"/>
  <c r="O380" i="11"/>
  <c r="R379" i="11"/>
  <c r="Q379" i="11"/>
  <c r="P379" i="11"/>
  <c r="O379" i="11"/>
  <c r="R378" i="11"/>
  <c r="Q378" i="11"/>
  <c r="P378" i="11"/>
  <c r="O378" i="11"/>
  <c r="R377" i="11"/>
  <c r="Q377" i="11"/>
  <c r="P377" i="11"/>
  <c r="O377" i="11"/>
  <c r="R376" i="11"/>
  <c r="Q376" i="11"/>
  <c r="P376" i="11"/>
  <c r="O376" i="11"/>
  <c r="R375" i="11"/>
  <c r="Q375" i="11"/>
  <c r="P375" i="11"/>
  <c r="O375" i="11"/>
  <c r="R374" i="11"/>
  <c r="Q374" i="11"/>
  <c r="P374" i="11"/>
  <c r="O374" i="11"/>
  <c r="R373" i="11"/>
  <c r="Q373" i="11"/>
  <c r="P373" i="11"/>
  <c r="O373" i="11"/>
  <c r="R372" i="11"/>
  <c r="Q372" i="11"/>
  <c r="P372" i="11"/>
  <c r="O372" i="11"/>
  <c r="R371" i="11"/>
  <c r="Q371" i="11"/>
  <c r="P371" i="11"/>
  <c r="O371" i="11"/>
  <c r="R370" i="11"/>
  <c r="Q370" i="11"/>
  <c r="P370" i="11"/>
  <c r="O370" i="11"/>
  <c r="R369" i="11"/>
  <c r="Q369" i="11"/>
  <c r="P369" i="11"/>
  <c r="O369" i="11"/>
  <c r="R368" i="11"/>
  <c r="Q368" i="11"/>
  <c r="P368" i="11"/>
  <c r="O368" i="11"/>
  <c r="R367" i="11"/>
  <c r="Q367" i="11"/>
  <c r="P367" i="11"/>
  <c r="O367" i="11"/>
  <c r="R366" i="11"/>
  <c r="Q366" i="11"/>
  <c r="P366" i="11"/>
  <c r="O366" i="11"/>
  <c r="R365" i="11"/>
  <c r="Q365" i="11"/>
  <c r="P365" i="11"/>
  <c r="O365" i="11"/>
  <c r="R364" i="11"/>
  <c r="Q364" i="11"/>
  <c r="P364" i="11"/>
  <c r="O364" i="11"/>
  <c r="R363" i="11"/>
  <c r="Q363" i="11"/>
  <c r="P363" i="11"/>
  <c r="O363" i="11"/>
  <c r="R362" i="11"/>
  <c r="Q362" i="11"/>
  <c r="P362" i="11"/>
  <c r="O362" i="11"/>
  <c r="R361" i="11"/>
  <c r="Q361" i="11"/>
  <c r="P361" i="11"/>
  <c r="O361" i="11"/>
  <c r="R360" i="11"/>
  <c r="Q360" i="11"/>
  <c r="P360" i="11"/>
  <c r="O360" i="11"/>
  <c r="R359" i="11"/>
  <c r="Q359" i="11"/>
  <c r="P359" i="11"/>
  <c r="O359" i="11"/>
  <c r="R358" i="11"/>
  <c r="Q358" i="11"/>
  <c r="P358" i="11"/>
  <c r="O358" i="11"/>
  <c r="R357" i="11"/>
  <c r="Q357" i="11"/>
  <c r="P357" i="11"/>
  <c r="O357" i="11"/>
  <c r="R356" i="11"/>
  <c r="Q356" i="11"/>
  <c r="P356" i="11"/>
  <c r="O356" i="11"/>
  <c r="R355" i="11"/>
  <c r="Q355" i="11"/>
  <c r="P355" i="11"/>
  <c r="O355" i="11"/>
  <c r="R354" i="11"/>
  <c r="Q354" i="11"/>
  <c r="P354" i="11"/>
  <c r="O354" i="11"/>
  <c r="R353" i="11"/>
  <c r="Q353" i="11"/>
  <c r="P353" i="11"/>
  <c r="O353" i="11"/>
  <c r="R352" i="11"/>
  <c r="Q352" i="11"/>
  <c r="P352" i="11"/>
  <c r="O352" i="11"/>
  <c r="R351" i="11"/>
  <c r="Q351" i="11"/>
  <c r="P351" i="11"/>
  <c r="O351" i="11"/>
  <c r="R350" i="11"/>
  <c r="Q350" i="11"/>
  <c r="P350" i="11"/>
  <c r="O350" i="11"/>
  <c r="R349" i="11"/>
  <c r="Q349" i="11"/>
  <c r="P349" i="11"/>
  <c r="O349" i="11"/>
  <c r="R348" i="11"/>
  <c r="Q348" i="11"/>
  <c r="P348" i="11"/>
  <c r="O348" i="11"/>
  <c r="R347" i="11"/>
  <c r="Q347" i="11"/>
  <c r="P347" i="11"/>
  <c r="O347" i="11"/>
  <c r="R346" i="11"/>
  <c r="Q346" i="11"/>
  <c r="P346" i="11"/>
  <c r="O346" i="11"/>
  <c r="R345" i="11"/>
  <c r="Q345" i="11"/>
  <c r="P345" i="11"/>
  <c r="O345" i="11"/>
  <c r="R344" i="11"/>
  <c r="Q344" i="11"/>
  <c r="P344" i="11"/>
  <c r="O344" i="11"/>
  <c r="R343" i="11"/>
  <c r="Q343" i="11"/>
  <c r="P343" i="11"/>
  <c r="O343" i="11"/>
  <c r="R342" i="11"/>
  <c r="Q342" i="11"/>
  <c r="P342" i="11"/>
  <c r="O342" i="11"/>
  <c r="R341" i="11"/>
  <c r="Q341" i="11"/>
  <c r="P341" i="11"/>
  <c r="O341" i="11"/>
  <c r="R340" i="11"/>
  <c r="Q340" i="11"/>
  <c r="P340" i="11"/>
  <c r="O340" i="11"/>
  <c r="R339" i="11"/>
  <c r="Q339" i="11"/>
  <c r="P339" i="11"/>
  <c r="O339" i="11"/>
  <c r="R338" i="11"/>
  <c r="Q338" i="11"/>
  <c r="P338" i="11"/>
  <c r="O338" i="11"/>
  <c r="R337" i="11"/>
  <c r="Q337" i="11"/>
  <c r="P337" i="11"/>
  <c r="O337" i="11"/>
  <c r="R336" i="11"/>
  <c r="Q336" i="11"/>
  <c r="P336" i="11"/>
  <c r="O336" i="11"/>
  <c r="R335" i="11"/>
  <c r="Q335" i="11"/>
  <c r="P335" i="11"/>
  <c r="O335" i="11"/>
  <c r="R334" i="11"/>
  <c r="Q334" i="11"/>
  <c r="P334" i="11"/>
  <c r="O334" i="11"/>
  <c r="R333" i="11"/>
  <c r="Q333" i="11"/>
  <c r="P333" i="11"/>
  <c r="O333" i="11"/>
  <c r="R332" i="11"/>
  <c r="Q332" i="11"/>
  <c r="P332" i="11"/>
  <c r="O332" i="11"/>
  <c r="R331" i="11"/>
  <c r="Q331" i="11"/>
  <c r="P331" i="11"/>
  <c r="O331" i="11"/>
  <c r="R330" i="11"/>
  <c r="Q330" i="11"/>
  <c r="P330" i="11"/>
  <c r="O330" i="11"/>
  <c r="R329" i="11"/>
  <c r="Q329" i="11"/>
  <c r="P329" i="11"/>
  <c r="O329" i="11"/>
  <c r="R328" i="11"/>
  <c r="Q328" i="11"/>
  <c r="P328" i="11"/>
  <c r="O328" i="11"/>
  <c r="R327" i="11"/>
  <c r="Q327" i="11"/>
  <c r="P327" i="11"/>
  <c r="O327" i="11"/>
  <c r="R326" i="11"/>
  <c r="Q326" i="11"/>
  <c r="P326" i="11"/>
  <c r="O326" i="11"/>
  <c r="R325" i="11"/>
  <c r="Q325" i="11"/>
  <c r="P325" i="11"/>
  <c r="O325" i="11"/>
  <c r="R324" i="11"/>
  <c r="Q324" i="11"/>
  <c r="P324" i="11"/>
  <c r="O324" i="11"/>
  <c r="R323" i="11"/>
  <c r="Q323" i="11"/>
  <c r="P323" i="11"/>
  <c r="O323" i="11"/>
  <c r="R322" i="11"/>
  <c r="Q322" i="11"/>
  <c r="P322" i="11"/>
  <c r="O322" i="11"/>
  <c r="R321" i="11"/>
  <c r="Q321" i="11"/>
  <c r="P321" i="11"/>
  <c r="O321" i="11"/>
  <c r="R320" i="11"/>
  <c r="Q320" i="11"/>
  <c r="P320" i="11"/>
  <c r="O320" i="11"/>
  <c r="R319" i="11"/>
  <c r="Q319" i="11"/>
  <c r="P319" i="11"/>
  <c r="O319" i="11"/>
  <c r="R318" i="11"/>
  <c r="Q318" i="11"/>
  <c r="P318" i="11"/>
  <c r="O318" i="11"/>
  <c r="R317" i="11"/>
  <c r="Q317" i="11"/>
  <c r="P317" i="11"/>
  <c r="O317" i="11"/>
  <c r="R316" i="11"/>
  <c r="Q316" i="11"/>
  <c r="P316" i="11"/>
  <c r="O316" i="11"/>
  <c r="R315" i="11"/>
  <c r="Q315" i="11"/>
  <c r="P315" i="11"/>
  <c r="O315" i="11"/>
  <c r="R314" i="11"/>
  <c r="Q314" i="11"/>
  <c r="P314" i="11"/>
  <c r="O314" i="11"/>
  <c r="R313" i="11"/>
  <c r="Q313" i="11"/>
  <c r="P313" i="11"/>
  <c r="O313" i="11"/>
  <c r="R312" i="11"/>
  <c r="Q312" i="11"/>
  <c r="P312" i="11"/>
  <c r="O312" i="11"/>
  <c r="R311" i="11"/>
  <c r="Q311" i="11"/>
  <c r="P311" i="11"/>
  <c r="O311" i="11"/>
  <c r="R310" i="11"/>
  <c r="Q310" i="11"/>
  <c r="P310" i="11"/>
  <c r="O310" i="11"/>
  <c r="R309" i="11"/>
  <c r="Q309" i="11"/>
  <c r="P309" i="11"/>
  <c r="O309" i="11"/>
  <c r="R308" i="11"/>
  <c r="Q308" i="11"/>
  <c r="P308" i="11"/>
  <c r="O308" i="11"/>
  <c r="R307" i="11"/>
  <c r="Q307" i="11"/>
  <c r="P307" i="11"/>
  <c r="O307" i="11"/>
  <c r="R306" i="11"/>
  <c r="Q306" i="11"/>
  <c r="P306" i="11"/>
  <c r="O306" i="11"/>
  <c r="R305" i="11"/>
  <c r="Q305" i="11"/>
  <c r="P305" i="11"/>
  <c r="O305" i="11"/>
  <c r="R304" i="11"/>
  <c r="Q304" i="11"/>
  <c r="P304" i="11"/>
  <c r="O304" i="11"/>
  <c r="R303" i="11"/>
  <c r="Q303" i="11"/>
  <c r="P303" i="11"/>
  <c r="O303" i="11"/>
  <c r="R302" i="11"/>
  <c r="Q302" i="11"/>
  <c r="P302" i="11"/>
  <c r="O302" i="11"/>
  <c r="R301" i="11"/>
  <c r="Q301" i="11"/>
  <c r="P301" i="11"/>
  <c r="O301" i="11"/>
  <c r="R300" i="11"/>
  <c r="Q300" i="11"/>
  <c r="P300" i="11"/>
  <c r="O300" i="11"/>
  <c r="R299" i="11"/>
  <c r="Q299" i="11"/>
  <c r="P299" i="11"/>
  <c r="O299" i="11"/>
  <c r="R298" i="11"/>
  <c r="Q298" i="11"/>
  <c r="P298" i="11"/>
  <c r="O298" i="11"/>
  <c r="R297" i="11"/>
  <c r="Q297" i="11"/>
  <c r="P297" i="11"/>
  <c r="O297" i="11"/>
  <c r="R296" i="11"/>
  <c r="Q296" i="11"/>
  <c r="P296" i="11"/>
  <c r="O296" i="11"/>
  <c r="R295" i="11"/>
  <c r="Q295" i="11"/>
  <c r="P295" i="11"/>
  <c r="O295" i="11"/>
  <c r="R294" i="11"/>
  <c r="Q294" i="11"/>
  <c r="P294" i="11"/>
  <c r="O294" i="11"/>
  <c r="R293" i="11"/>
  <c r="Q293" i="11"/>
  <c r="P293" i="11"/>
  <c r="O293" i="11"/>
  <c r="R292" i="11"/>
  <c r="Q292" i="11"/>
  <c r="P292" i="11"/>
  <c r="O292" i="11"/>
  <c r="R291" i="11"/>
  <c r="Q291" i="11"/>
  <c r="P291" i="11"/>
  <c r="O291" i="11"/>
  <c r="R290" i="11"/>
  <c r="Q290" i="11"/>
  <c r="P290" i="11"/>
  <c r="O290" i="11"/>
  <c r="R289" i="11"/>
  <c r="Q289" i="11"/>
  <c r="P289" i="11"/>
  <c r="O289" i="11"/>
  <c r="R288" i="11"/>
  <c r="Q288" i="11"/>
  <c r="P288" i="11"/>
  <c r="O288" i="11"/>
  <c r="R287" i="11"/>
  <c r="Q287" i="11"/>
  <c r="P287" i="11"/>
  <c r="O287" i="11"/>
  <c r="R286" i="11"/>
  <c r="Q286" i="11"/>
  <c r="P286" i="11"/>
  <c r="O286" i="11"/>
  <c r="R285" i="11"/>
  <c r="Q285" i="11"/>
  <c r="P285" i="11"/>
  <c r="O285" i="11"/>
  <c r="R284" i="11"/>
  <c r="Q284" i="11"/>
  <c r="P284" i="11"/>
  <c r="O284" i="11"/>
  <c r="R283" i="11"/>
  <c r="Q283" i="11"/>
  <c r="P283" i="11"/>
  <c r="O283" i="11"/>
  <c r="R282" i="11"/>
  <c r="Q282" i="11"/>
  <c r="P282" i="11"/>
  <c r="O282" i="11"/>
  <c r="R281" i="11"/>
  <c r="Q281" i="11"/>
  <c r="P281" i="11"/>
  <c r="O281" i="11"/>
  <c r="R280" i="11"/>
  <c r="Q280" i="11"/>
  <c r="P280" i="11"/>
  <c r="O280" i="11"/>
  <c r="R279" i="11"/>
  <c r="Q279" i="11"/>
  <c r="P279" i="11"/>
  <c r="O279" i="11"/>
  <c r="R278" i="11"/>
  <c r="Q278" i="11"/>
  <c r="P278" i="11"/>
  <c r="O278" i="11"/>
  <c r="R277" i="11"/>
  <c r="Q277" i="11"/>
  <c r="P277" i="11"/>
  <c r="O277" i="11"/>
  <c r="R276" i="11"/>
  <c r="Q276" i="11"/>
  <c r="P276" i="11"/>
  <c r="O276" i="11"/>
  <c r="R275" i="11"/>
  <c r="Q275" i="11"/>
  <c r="P275" i="11"/>
  <c r="O275" i="11"/>
  <c r="R274" i="11"/>
  <c r="Q274" i="11"/>
  <c r="P274" i="11"/>
  <c r="O274" i="11"/>
  <c r="R273" i="11"/>
  <c r="Q273" i="11"/>
  <c r="P273" i="11"/>
  <c r="O273" i="11"/>
  <c r="R272" i="11"/>
  <c r="Q272" i="11"/>
  <c r="P272" i="11"/>
  <c r="O272" i="11"/>
  <c r="R271" i="11"/>
  <c r="Q271" i="11"/>
  <c r="P271" i="11"/>
  <c r="O271" i="11"/>
  <c r="R270" i="11"/>
  <c r="Q270" i="11"/>
  <c r="P270" i="11"/>
  <c r="O270" i="11"/>
  <c r="R269" i="11"/>
  <c r="Q269" i="11"/>
  <c r="P269" i="11"/>
  <c r="O269" i="11"/>
  <c r="R268" i="11"/>
  <c r="Q268" i="11"/>
  <c r="P268" i="11"/>
  <c r="O268" i="11"/>
  <c r="R267" i="11"/>
  <c r="Q267" i="11"/>
  <c r="P267" i="11"/>
  <c r="O267" i="11"/>
  <c r="R266" i="11"/>
  <c r="Q266" i="11"/>
  <c r="P266" i="11"/>
  <c r="O266" i="11"/>
  <c r="R265" i="11"/>
  <c r="Q265" i="11"/>
  <c r="P265" i="11"/>
  <c r="O265" i="11"/>
  <c r="R264" i="11"/>
  <c r="Q264" i="11"/>
  <c r="P264" i="11"/>
  <c r="O264" i="11"/>
  <c r="R263" i="11"/>
  <c r="Q263" i="11"/>
  <c r="P263" i="11"/>
  <c r="O263" i="11"/>
  <c r="R262" i="11"/>
  <c r="Q262" i="11"/>
  <c r="P262" i="11"/>
  <c r="O262" i="11"/>
  <c r="R261" i="11"/>
  <c r="Q261" i="11"/>
  <c r="P261" i="11"/>
  <c r="O261" i="11"/>
  <c r="R260" i="11"/>
  <c r="Q260" i="11"/>
  <c r="P260" i="11"/>
  <c r="O260" i="11"/>
  <c r="R259" i="11"/>
  <c r="Q259" i="11"/>
  <c r="P259" i="11"/>
  <c r="O259" i="11"/>
  <c r="R258" i="11"/>
  <c r="Q258" i="11"/>
  <c r="P258" i="11"/>
  <c r="O258" i="11"/>
  <c r="R257" i="11"/>
  <c r="Q257" i="11"/>
  <c r="P257" i="11"/>
  <c r="O257" i="11"/>
  <c r="R256" i="11"/>
  <c r="Q256" i="11"/>
  <c r="P256" i="11"/>
  <c r="O256" i="11"/>
  <c r="R255" i="11"/>
  <c r="Q255" i="11"/>
  <c r="P255" i="11"/>
  <c r="O255" i="11"/>
  <c r="R254" i="11"/>
  <c r="Q254" i="11"/>
  <c r="P254" i="11"/>
  <c r="O254" i="11"/>
  <c r="R253" i="11"/>
  <c r="Q253" i="11"/>
  <c r="P253" i="11"/>
  <c r="O253" i="11"/>
  <c r="R252" i="11"/>
  <c r="Q252" i="11"/>
  <c r="P252" i="11"/>
  <c r="O252" i="11"/>
  <c r="R251" i="11"/>
  <c r="Q251" i="11"/>
  <c r="P251" i="11"/>
  <c r="O251" i="11"/>
  <c r="R250" i="11"/>
  <c r="Q250" i="11"/>
  <c r="P250" i="11"/>
  <c r="O250" i="11"/>
  <c r="R249" i="11"/>
  <c r="Q249" i="11"/>
  <c r="P249" i="11"/>
  <c r="O249" i="11"/>
  <c r="R248" i="11"/>
  <c r="Q248" i="11"/>
  <c r="P248" i="11"/>
  <c r="O248" i="11"/>
  <c r="R247" i="11"/>
  <c r="Q247" i="11"/>
  <c r="P247" i="11"/>
  <c r="O247" i="11"/>
  <c r="R246" i="11"/>
  <c r="Q246" i="11"/>
  <c r="P246" i="11"/>
  <c r="O246" i="11"/>
  <c r="R245" i="11"/>
  <c r="Q245" i="11"/>
  <c r="P245" i="11"/>
  <c r="O245" i="11"/>
  <c r="R244" i="11"/>
  <c r="Q244" i="11"/>
  <c r="P244" i="11"/>
  <c r="O244" i="11"/>
  <c r="R243" i="11"/>
  <c r="Q243" i="11"/>
  <c r="P243" i="11"/>
  <c r="O243" i="11"/>
  <c r="R242" i="11"/>
  <c r="Q242" i="11"/>
  <c r="P242" i="11"/>
  <c r="O242" i="11"/>
  <c r="R241" i="11"/>
  <c r="Q241" i="11"/>
  <c r="P241" i="11"/>
  <c r="O241" i="11"/>
  <c r="R240" i="11"/>
  <c r="Q240" i="11"/>
  <c r="P240" i="11"/>
  <c r="O240" i="11"/>
  <c r="R239" i="11"/>
  <c r="Q239" i="11"/>
  <c r="P239" i="11"/>
  <c r="O239" i="11"/>
  <c r="R238" i="11"/>
  <c r="Q238" i="11"/>
  <c r="P238" i="11"/>
  <c r="O238" i="11"/>
  <c r="R237" i="11"/>
  <c r="Q237" i="11"/>
  <c r="P237" i="11"/>
  <c r="O237" i="11"/>
  <c r="R236" i="11"/>
  <c r="Q236" i="11"/>
  <c r="P236" i="11"/>
  <c r="O236" i="11"/>
  <c r="R235" i="11"/>
  <c r="Q235" i="11"/>
  <c r="P235" i="11"/>
  <c r="O235" i="11"/>
  <c r="R234" i="11"/>
  <c r="Q234" i="11"/>
  <c r="P234" i="11"/>
  <c r="O234" i="11"/>
  <c r="R233" i="11"/>
  <c r="Q233" i="11"/>
  <c r="P233" i="11"/>
  <c r="O233" i="11"/>
  <c r="R232" i="11"/>
  <c r="Q232" i="11"/>
  <c r="P232" i="11"/>
  <c r="O232" i="11"/>
  <c r="R231" i="11"/>
  <c r="Q231" i="11"/>
  <c r="P231" i="11"/>
  <c r="O231" i="11"/>
  <c r="R230" i="11"/>
  <c r="Q230" i="11"/>
  <c r="P230" i="11"/>
  <c r="O230" i="11"/>
  <c r="R229" i="11"/>
  <c r="Q229" i="11"/>
  <c r="P229" i="11"/>
  <c r="O229" i="11"/>
  <c r="R228" i="11"/>
  <c r="Q228" i="11"/>
  <c r="P228" i="11"/>
  <c r="O228" i="11"/>
  <c r="R227" i="11"/>
  <c r="Q227" i="11"/>
  <c r="P227" i="11"/>
  <c r="O227" i="11"/>
  <c r="R226" i="11"/>
  <c r="Q226" i="11"/>
  <c r="P226" i="11"/>
  <c r="O226" i="11"/>
  <c r="R225" i="11"/>
  <c r="Q225" i="11"/>
  <c r="P225" i="11"/>
  <c r="O225" i="11"/>
  <c r="R224" i="11"/>
  <c r="Q224" i="11"/>
  <c r="P224" i="11"/>
  <c r="O224" i="11"/>
  <c r="R223" i="11"/>
  <c r="Q223" i="11"/>
  <c r="P223" i="11"/>
  <c r="O223" i="11"/>
  <c r="R222" i="11"/>
  <c r="Q222" i="11"/>
  <c r="P222" i="11"/>
  <c r="O222" i="11"/>
  <c r="R221" i="11"/>
  <c r="Q221" i="11"/>
  <c r="P221" i="11"/>
  <c r="O221" i="11"/>
  <c r="R220" i="11"/>
  <c r="Q220" i="11"/>
  <c r="P220" i="11"/>
  <c r="O220" i="11"/>
  <c r="R219" i="11"/>
  <c r="Q219" i="11"/>
  <c r="P219" i="11"/>
  <c r="O219" i="11"/>
  <c r="R218" i="11"/>
  <c r="Q218" i="11"/>
  <c r="P218" i="11"/>
  <c r="O218" i="11"/>
  <c r="R217" i="11"/>
  <c r="Q217" i="11"/>
  <c r="P217" i="11"/>
  <c r="O217" i="11"/>
  <c r="R216" i="11"/>
  <c r="Q216" i="11"/>
  <c r="P216" i="11"/>
  <c r="O216" i="11"/>
  <c r="R215" i="11"/>
  <c r="Q215" i="11"/>
  <c r="P215" i="11"/>
  <c r="O215" i="11"/>
  <c r="R214" i="11"/>
  <c r="Q214" i="11"/>
  <c r="P214" i="11"/>
  <c r="O214" i="11"/>
  <c r="R213" i="11"/>
  <c r="Q213" i="11"/>
  <c r="P213" i="11"/>
  <c r="O213" i="11"/>
  <c r="R212" i="11"/>
  <c r="Q212" i="11"/>
  <c r="P212" i="11"/>
  <c r="O212" i="11"/>
  <c r="R211" i="11"/>
  <c r="Q211" i="11"/>
  <c r="P211" i="11"/>
  <c r="O211" i="11"/>
  <c r="R210" i="11"/>
  <c r="Q210" i="11"/>
  <c r="P210" i="11"/>
  <c r="O210" i="11"/>
  <c r="R209" i="11"/>
  <c r="Q209" i="11"/>
  <c r="P209" i="11"/>
  <c r="O209" i="11"/>
  <c r="R208" i="11"/>
  <c r="Q208" i="11"/>
  <c r="P208" i="11"/>
  <c r="O208" i="11"/>
  <c r="R207" i="11"/>
  <c r="Q207" i="11"/>
  <c r="P207" i="11"/>
  <c r="O207" i="11"/>
  <c r="R206" i="11"/>
  <c r="Q206" i="11"/>
  <c r="P206" i="11"/>
  <c r="O206" i="11"/>
  <c r="R205" i="11"/>
  <c r="Q205" i="11"/>
  <c r="P205" i="11"/>
  <c r="O205" i="11"/>
  <c r="R204" i="11"/>
  <c r="Q204" i="11"/>
  <c r="P204" i="11"/>
  <c r="O204" i="11"/>
  <c r="R203" i="11"/>
  <c r="Q203" i="11"/>
  <c r="P203" i="11"/>
  <c r="O203" i="11"/>
  <c r="R202" i="11"/>
  <c r="Q202" i="11"/>
  <c r="P202" i="11"/>
  <c r="O202" i="11"/>
  <c r="R201" i="11"/>
  <c r="Q201" i="11"/>
  <c r="P201" i="11"/>
  <c r="O201" i="11"/>
  <c r="R200" i="11"/>
  <c r="Q200" i="11"/>
  <c r="P200" i="11"/>
  <c r="O200" i="11"/>
  <c r="R199" i="11"/>
  <c r="Q199" i="11"/>
  <c r="P199" i="11"/>
  <c r="O199" i="11"/>
  <c r="R198" i="11"/>
  <c r="Q198" i="11"/>
  <c r="P198" i="11"/>
  <c r="O198" i="11"/>
  <c r="R197" i="11"/>
  <c r="Q197" i="11"/>
  <c r="P197" i="11"/>
  <c r="O197" i="11"/>
  <c r="R196" i="11"/>
  <c r="Q196" i="11"/>
  <c r="P196" i="11"/>
  <c r="O196" i="11"/>
  <c r="R195" i="11"/>
  <c r="Q195" i="11"/>
  <c r="P195" i="11"/>
  <c r="O195" i="11"/>
  <c r="R194" i="11"/>
  <c r="Q194" i="11"/>
  <c r="P194" i="11"/>
  <c r="O194" i="11"/>
  <c r="R193" i="11"/>
  <c r="Q193" i="11"/>
  <c r="P193" i="11"/>
  <c r="O193" i="11"/>
  <c r="R192" i="11"/>
  <c r="Q192" i="11"/>
  <c r="P192" i="11"/>
  <c r="O192" i="11"/>
  <c r="R191" i="11"/>
  <c r="Q191" i="11"/>
  <c r="P191" i="11"/>
  <c r="O191" i="11"/>
  <c r="R190" i="11"/>
  <c r="Q190" i="11"/>
  <c r="P190" i="11"/>
  <c r="O190" i="11"/>
  <c r="R189" i="11"/>
  <c r="Q189" i="11"/>
  <c r="P189" i="11"/>
  <c r="O189" i="11"/>
  <c r="R188" i="11"/>
  <c r="Q188" i="11"/>
  <c r="P188" i="11"/>
  <c r="O188" i="11"/>
  <c r="R187" i="11"/>
  <c r="Q187" i="11"/>
  <c r="P187" i="11"/>
  <c r="O187" i="11"/>
  <c r="R186" i="11"/>
  <c r="Q186" i="11"/>
  <c r="P186" i="11"/>
  <c r="O186" i="11"/>
  <c r="R185" i="11"/>
  <c r="Q185" i="11"/>
  <c r="P185" i="11"/>
  <c r="O185" i="11"/>
  <c r="R184" i="11"/>
  <c r="Q184" i="11"/>
  <c r="P184" i="11"/>
  <c r="O184" i="11"/>
  <c r="R183" i="11"/>
  <c r="Q183" i="11"/>
  <c r="P183" i="11"/>
  <c r="O183" i="11"/>
  <c r="R182" i="11"/>
  <c r="Q182" i="11"/>
  <c r="P182" i="11"/>
  <c r="O182" i="11"/>
  <c r="R181" i="11"/>
  <c r="Q181" i="11"/>
  <c r="P181" i="11"/>
  <c r="O181" i="11"/>
  <c r="R180" i="11"/>
  <c r="Q180" i="11"/>
  <c r="P180" i="11"/>
  <c r="O180" i="11"/>
  <c r="R179" i="11"/>
  <c r="Q179" i="11"/>
  <c r="P179" i="11"/>
  <c r="O179" i="11"/>
  <c r="R178" i="11"/>
  <c r="Q178" i="11"/>
  <c r="P178" i="11"/>
  <c r="O178" i="11"/>
  <c r="R177" i="11"/>
  <c r="Q177" i="11"/>
  <c r="P177" i="11"/>
  <c r="O177" i="11"/>
  <c r="R176" i="11"/>
  <c r="Q176" i="11"/>
  <c r="P176" i="11"/>
  <c r="O176" i="11"/>
  <c r="R175" i="11"/>
  <c r="Q175" i="11"/>
  <c r="P175" i="11"/>
  <c r="O175" i="11"/>
  <c r="R174" i="11"/>
  <c r="Q174" i="11"/>
  <c r="P174" i="11"/>
  <c r="O174" i="11"/>
  <c r="R173" i="11"/>
  <c r="Q173" i="11"/>
  <c r="P173" i="11"/>
  <c r="O173" i="11"/>
  <c r="R172" i="11"/>
  <c r="Q172" i="11"/>
  <c r="P172" i="11"/>
  <c r="O172" i="11"/>
  <c r="R171" i="11"/>
  <c r="Q171" i="11"/>
  <c r="P171" i="11"/>
  <c r="O171" i="11"/>
  <c r="R170" i="11"/>
  <c r="Q170" i="11"/>
  <c r="P170" i="11"/>
  <c r="O170" i="11"/>
  <c r="R169" i="11"/>
  <c r="Q169" i="11"/>
  <c r="P169" i="11"/>
  <c r="O169" i="11"/>
  <c r="R168" i="11"/>
  <c r="Q168" i="11"/>
  <c r="P168" i="11"/>
  <c r="O168" i="11"/>
  <c r="R167" i="11"/>
  <c r="Q167" i="11"/>
  <c r="P167" i="11"/>
  <c r="O167" i="11"/>
  <c r="R166" i="11"/>
  <c r="Q166" i="11"/>
  <c r="P166" i="11"/>
  <c r="O166" i="11"/>
  <c r="R165" i="11"/>
  <c r="Q165" i="11"/>
  <c r="P165" i="11"/>
  <c r="O165" i="11"/>
  <c r="R164" i="11"/>
  <c r="Q164" i="11"/>
  <c r="P164" i="11"/>
  <c r="O164" i="11"/>
  <c r="R163" i="11"/>
  <c r="Q163" i="11"/>
  <c r="P163" i="11"/>
  <c r="O163" i="11"/>
  <c r="R162" i="11"/>
  <c r="Q162" i="11"/>
  <c r="P162" i="11"/>
  <c r="O162" i="11"/>
  <c r="R161" i="11"/>
  <c r="Q161" i="11"/>
  <c r="P161" i="11"/>
  <c r="O161" i="11"/>
  <c r="R160" i="11"/>
  <c r="Q160" i="11"/>
  <c r="P160" i="11"/>
  <c r="O160" i="11"/>
  <c r="R159" i="11"/>
  <c r="Q159" i="11"/>
  <c r="P159" i="11"/>
  <c r="O159" i="11"/>
  <c r="R158" i="11"/>
  <c r="Q158" i="11"/>
  <c r="P158" i="11"/>
  <c r="O158" i="11"/>
  <c r="R157" i="11"/>
  <c r="Q157" i="11"/>
  <c r="P157" i="11"/>
  <c r="O157" i="11"/>
  <c r="R156" i="11"/>
  <c r="Q156" i="11"/>
  <c r="P156" i="11"/>
  <c r="O156" i="11"/>
  <c r="R155" i="11"/>
  <c r="Q155" i="11"/>
  <c r="P155" i="11"/>
  <c r="O155" i="11"/>
  <c r="R154" i="11"/>
  <c r="Q154" i="11"/>
  <c r="P154" i="11"/>
  <c r="O154" i="11"/>
  <c r="R153" i="11"/>
  <c r="Q153" i="11"/>
  <c r="P153" i="11"/>
  <c r="O153" i="11"/>
  <c r="R152" i="11"/>
  <c r="Q152" i="11"/>
  <c r="P152" i="11"/>
  <c r="O152" i="11"/>
  <c r="R151" i="11"/>
  <c r="Q151" i="11"/>
  <c r="P151" i="11"/>
  <c r="O151" i="11"/>
  <c r="R150" i="11"/>
  <c r="Q150" i="11"/>
  <c r="P150" i="11"/>
  <c r="O150" i="11"/>
  <c r="R149" i="11"/>
  <c r="Q149" i="11"/>
  <c r="P149" i="11"/>
  <c r="O149" i="11"/>
  <c r="R148" i="11"/>
  <c r="Q148" i="11"/>
  <c r="P148" i="11"/>
  <c r="O148" i="11"/>
  <c r="R147" i="11"/>
  <c r="Q147" i="11"/>
  <c r="P147" i="11"/>
  <c r="O147" i="11"/>
  <c r="R146" i="11"/>
  <c r="Q146" i="11"/>
  <c r="P146" i="11"/>
  <c r="O146" i="11"/>
  <c r="R145" i="11"/>
  <c r="Q145" i="11"/>
  <c r="P145" i="11"/>
  <c r="O145" i="11"/>
  <c r="R144" i="11"/>
  <c r="Q144" i="11"/>
  <c r="P144" i="11"/>
  <c r="O144" i="11"/>
  <c r="R143" i="11"/>
  <c r="Q143" i="11"/>
  <c r="P143" i="11"/>
  <c r="O143" i="11"/>
  <c r="R142" i="11"/>
  <c r="Q142" i="11"/>
  <c r="P142" i="11"/>
  <c r="O142" i="11"/>
  <c r="R141" i="11"/>
  <c r="Q141" i="11"/>
  <c r="P141" i="11"/>
  <c r="O141" i="11"/>
  <c r="R140" i="11"/>
  <c r="Q140" i="11"/>
  <c r="P140" i="11"/>
  <c r="O140" i="11"/>
  <c r="R139" i="11"/>
  <c r="Q139" i="11"/>
  <c r="P139" i="11"/>
  <c r="O139" i="11"/>
  <c r="R138" i="11"/>
  <c r="Q138" i="11"/>
  <c r="P138" i="11"/>
  <c r="O138" i="11"/>
  <c r="R137" i="11"/>
  <c r="Q137" i="11"/>
  <c r="P137" i="11"/>
  <c r="O137" i="11"/>
  <c r="R136" i="11"/>
  <c r="Q136" i="11"/>
  <c r="P136" i="11"/>
  <c r="O136" i="11"/>
  <c r="R135" i="11"/>
  <c r="Q135" i="11"/>
  <c r="P135" i="11"/>
  <c r="O135" i="11"/>
  <c r="R134" i="11"/>
  <c r="Q134" i="11"/>
  <c r="P134" i="11"/>
  <c r="O134" i="11"/>
  <c r="R133" i="11"/>
  <c r="Q133" i="11"/>
  <c r="P133" i="11"/>
  <c r="O133" i="11"/>
  <c r="R132" i="11"/>
  <c r="Q132" i="11"/>
  <c r="P132" i="11"/>
  <c r="O132" i="11"/>
  <c r="R131" i="11"/>
  <c r="Q131" i="11"/>
  <c r="P131" i="11"/>
  <c r="O131" i="11"/>
  <c r="R130" i="11"/>
  <c r="Q130" i="11"/>
  <c r="P130" i="11"/>
  <c r="O130" i="11"/>
  <c r="R129" i="11"/>
  <c r="Q129" i="11"/>
  <c r="P129" i="11"/>
  <c r="O129" i="11"/>
  <c r="R128" i="11"/>
  <c r="Q128" i="11"/>
  <c r="P128" i="11"/>
  <c r="O128" i="11"/>
  <c r="R127" i="11"/>
  <c r="Q127" i="11"/>
  <c r="P127" i="11"/>
  <c r="O127" i="11"/>
  <c r="R126" i="11"/>
  <c r="Q126" i="11"/>
  <c r="P126" i="11"/>
  <c r="O126" i="11"/>
  <c r="R125" i="11"/>
  <c r="Q125" i="11"/>
  <c r="P125" i="11"/>
  <c r="O125" i="11"/>
  <c r="R124" i="11"/>
  <c r="Q124" i="11"/>
  <c r="P124" i="11"/>
  <c r="O124" i="11"/>
  <c r="R123" i="11"/>
  <c r="Q123" i="11"/>
  <c r="P123" i="11"/>
  <c r="O123" i="11"/>
  <c r="R122" i="11"/>
  <c r="Q122" i="11"/>
  <c r="P122" i="11"/>
  <c r="O122" i="11"/>
  <c r="R121" i="11"/>
  <c r="Q121" i="11"/>
  <c r="P121" i="11"/>
  <c r="O121" i="11"/>
  <c r="R120" i="11"/>
  <c r="Q120" i="11"/>
  <c r="P120" i="11"/>
  <c r="O120" i="11"/>
  <c r="R119" i="11"/>
  <c r="Q119" i="11"/>
  <c r="P119" i="11"/>
  <c r="O119" i="11"/>
  <c r="R118" i="11"/>
  <c r="Q118" i="11"/>
  <c r="P118" i="11"/>
  <c r="O118" i="11"/>
  <c r="R117" i="11"/>
  <c r="Q117" i="11"/>
  <c r="P117" i="11"/>
  <c r="O117" i="11"/>
  <c r="R116" i="11"/>
  <c r="Q116" i="11"/>
  <c r="P116" i="11"/>
  <c r="O116" i="11"/>
  <c r="R115" i="11"/>
  <c r="Q115" i="11"/>
  <c r="P115" i="11"/>
  <c r="O115" i="11"/>
  <c r="R114" i="11"/>
  <c r="Q114" i="11"/>
  <c r="P114" i="11"/>
  <c r="O114" i="11"/>
  <c r="R113" i="11"/>
  <c r="Q113" i="11"/>
  <c r="P113" i="11"/>
  <c r="O113" i="11"/>
  <c r="R112" i="11"/>
  <c r="Q112" i="11"/>
  <c r="P112" i="11"/>
  <c r="O112" i="11"/>
  <c r="R111" i="11"/>
  <c r="Q111" i="11"/>
  <c r="P111" i="11"/>
  <c r="O111" i="11"/>
  <c r="R110" i="11"/>
  <c r="Q110" i="11"/>
  <c r="P110" i="11"/>
  <c r="O110" i="11"/>
  <c r="R109" i="11"/>
  <c r="Q109" i="11"/>
  <c r="P109" i="11"/>
  <c r="O109" i="11"/>
  <c r="R108" i="11"/>
  <c r="Q108" i="11"/>
  <c r="P108" i="11"/>
  <c r="O108" i="11"/>
  <c r="R107" i="11"/>
  <c r="Q107" i="11"/>
  <c r="P107" i="11"/>
  <c r="O107" i="11"/>
  <c r="R106" i="11"/>
  <c r="Q106" i="11"/>
  <c r="P106" i="11"/>
  <c r="O106" i="11"/>
  <c r="R105" i="11"/>
  <c r="Q105" i="11"/>
  <c r="P105" i="11"/>
  <c r="O105" i="11"/>
  <c r="R104" i="11"/>
  <c r="Q104" i="11"/>
  <c r="P104" i="11"/>
  <c r="O104" i="11"/>
  <c r="R103" i="11"/>
  <c r="Q103" i="11"/>
  <c r="P103" i="11"/>
  <c r="O103" i="11"/>
  <c r="R102" i="11"/>
  <c r="Q102" i="11"/>
  <c r="P102" i="11"/>
  <c r="O102" i="11"/>
  <c r="R101" i="11"/>
  <c r="Q101" i="11"/>
  <c r="P101" i="11"/>
  <c r="O101" i="11"/>
  <c r="R100" i="11"/>
  <c r="Q100" i="11"/>
  <c r="P100" i="11"/>
  <c r="O100" i="11"/>
  <c r="R99" i="11"/>
  <c r="Q99" i="11"/>
  <c r="P99" i="11"/>
  <c r="O99" i="11"/>
  <c r="R98" i="11"/>
  <c r="Q98" i="11"/>
  <c r="P98" i="11"/>
  <c r="O98" i="11"/>
  <c r="R97" i="11"/>
  <c r="Q97" i="11"/>
  <c r="P97" i="11"/>
  <c r="O97" i="11"/>
  <c r="R96" i="11"/>
  <c r="Q96" i="11"/>
  <c r="P96" i="11"/>
  <c r="O96" i="11"/>
  <c r="R95" i="11"/>
  <c r="Q95" i="11"/>
  <c r="P95" i="11"/>
  <c r="O95" i="11"/>
  <c r="R94" i="11"/>
  <c r="Q94" i="11"/>
  <c r="P94" i="11"/>
  <c r="O94" i="11"/>
  <c r="R93" i="11"/>
  <c r="Q93" i="11"/>
  <c r="P93" i="11"/>
  <c r="O93" i="11"/>
  <c r="R92" i="11"/>
  <c r="Q92" i="11"/>
  <c r="P92" i="11"/>
  <c r="O92" i="11"/>
  <c r="R91" i="11"/>
  <c r="Q91" i="11"/>
  <c r="P91" i="11"/>
  <c r="O91" i="11"/>
  <c r="R90" i="11"/>
  <c r="Q90" i="11"/>
  <c r="P90" i="11"/>
  <c r="O90" i="11"/>
  <c r="R89" i="11"/>
  <c r="Q89" i="11"/>
  <c r="P89" i="11"/>
  <c r="O89" i="11"/>
  <c r="R88" i="11"/>
  <c r="Q88" i="11"/>
  <c r="P88" i="11"/>
  <c r="O88" i="11"/>
  <c r="R87" i="11"/>
  <c r="Q87" i="11"/>
  <c r="P87" i="11"/>
  <c r="O87" i="11"/>
  <c r="R86" i="11"/>
  <c r="Q86" i="11"/>
  <c r="P86" i="11"/>
  <c r="O86" i="11"/>
  <c r="R85" i="11"/>
  <c r="Q85" i="11"/>
  <c r="P85" i="11"/>
  <c r="O85" i="11"/>
  <c r="R84" i="11"/>
  <c r="Q84" i="11"/>
  <c r="P84" i="11"/>
  <c r="O84" i="11"/>
  <c r="R83" i="11"/>
  <c r="Q83" i="11"/>
  <c r="P83" i="11"/>
  <c r="O83" i="11"/>
  <c r="R82" i="11"/>
  <c r="Q82" i="11"/>
  <c r="P82" i="11"/>
  <c r="O82" i="11"/>
  <c r="R81" i="11"/>
  <c r="Q81" i="11"/>
  <c r="P81" i="11"/>
  <c r="O81" i="11"/>
  <c r="R80" i="11"/>
  <c r="Q80" i="11"/>
  <c r="P80" i="11"/>
  <c r="O80" i="11"/>
  <c r="R79" i="11"/>
  <c r="Q79" i="11"/>
  <c r="P79" i="11"/>
  <c r="O79" i="11"/>
  <c r="R78" i="11"/>
  <c r="Q78" i="11"/>
  <c r="P78" i="11"/>
  <c r="O78" i="11"/>
  <c r="R77" i="11"/>
  <c r="Q77" i="11"/>
  <c r="P77" i="11"/>
  <c r="O77" i="11"/>
  <c r="R76" i="11"/>
  <c r="Q76" i="11"/>
  <c r="P76" i="11"/>
  <c r="O76" i="11"/>
  <c r="R75" i="11"/>
  <c r="Q75" i="11"/>
  <c r="P75" i="11"/>
  <c r="O75" i="11"/>
  <c r="R74" i="11"/>
  <c r="Q74" i="11"/>
  <c r="P74" i="11"/>
  <c r="O74" i="11"/>
  <c r="R73" i="11"/>
  <c r="Q73" i="11"/>
  <c r="P73" i="11"/>
  <c r="O73" i="11"/>
  <c r="R72" i="11"/>
  <c r="Q72" i="11"/>
  <c r="P72" i="11"/>
  <c r="O72" i="11"/>
  <c r="R71" i="11"/>
  <c r="Q71" i="11"/>
  <c r="P71" i="11"/>
  <c r="O71" i="11"/>
  <c r="R70" i="11"/>
  <c r="Q70" i="11"/>
  <c r="P70" i="11"/>
  <c r="O70" i="11"/>
  <c r="R69" i="11"/>
  <c r="Q69" i="11"/>
  <c r="P69" i="11"/>
  <c r="O69" i="11"/>
  <c r="R68" i="11"/>
  <c r="Q68" i="11"/>
  <c r="P68" i="11"/>
  <c r="O68" i="11"/>
  <c r="R67" i="11"/>
  <c r="Q67" i="11"/>
  <c r="P67" i="11"/>
  <c r="O67" i="11"/>
  <c r="R66" i="11"/>
  <c r="Q66" i="11"/>
  <c r="P66" i="11"/>
  <c r="O66" i="11"/>
  <c r="R65" i="11"/>
  <c r="Q65" i="11"/>
  <c r="P65" i="11"/>
  <c r="O65" i="11"/>
  <c r="R64" i="11"/>
  <c r="Q64" i="11"/>
  <c r="P64" i="11"/>
  <c r="O64" i="11"/>
  <c r="R63" i="11"/>
  <c r="Q63" i="11"/>
  <c r="P63" i="11"/>
  <c r="O63" i="11"/>
  <c r="R62" i="11"/>
  <c r="Q62" i="11"/>
  <c r="P62" i="11"/>
  <c r="O62" i="11"/>
  <c r="R61" i="11"/>
  <c r="Q61" i="11"/>
  <c r="P61" i="11"/>
  <c r="O61" i="11"/>
  <c r="R60" i="11"/>
  <c r="Q60" i="11"/>
  <c r="P60" i="11"/>
  <c r="O60" i="11"/>
  <c r="R59" i="11"/>
  <c r="Q59" i="11"/>
  <c r="P59" i="11"/>
  <c r="O59" i="11"/>
  <c r="R58" i="11"/>
  <c r="Q58" i="11"/>
  <c r="P58" i="11"/>
  <c r="O58" i="11"/>
  <c r="R57" i="11"/>
  <c r="Q57" i="11"/>
  <c r="P57" i="11"/>
  <c r="O57" i="11"/>
  <c r="R56" i="11"/>
  <c r="Q56" i="11"/>
  <c r="P56" i="11"/>
  <c r="O56" i="11"/>
  <c r="R55" i="11"/>
  <c r="Q55" i="11"/>
  <c r="P55" i="11"/>
  <c r="O55" i="11"/>
  <c r="R54" i="11"/>
  <c r="Q54" i="11"/>
  <c r="P54" i="11"/>
  <c r="O54" i="11"/>
  <c r="R53" i="11"/>
  <c r="Q53" i="11"/>
  <c r="P53" i="11"/>
  <c r="O53" i="11"/>
  <c r="R52" i="11"/>
  <c r="Q52" i="11"/>
  <c r="P52" i="11"/>
  <c r="O52" i="11"/>
  <c r="R51" i="11"/>
  <c r="Q51" i="11"/>
  <c r="P51" i="11"/>
  <c r="O51" i="11"/>
  <c r="R50" i="11"/>
  <c r="Q50" i="11"/>
  <c r="P50" i="11"/>
  <c r="O50" i="11"/>
  <c r="R49" i="11"/>
  <c r="Q49" i="11"/>
  <c r="P49" i="11"/>
  <c r="O49" i="11"/>
  <c r="R48" i="11"/>
  <c r="Q48" i="11"/>
  <c r="P48" i="11"/>
  <c r="O48" i="11"/>
  <c r="R47" i="11"/>
  <c r="Q47" i="11"/>
  <c r="P47" i="11"/>
  <c r="O47" i="11"/>
  <c r="R46" i="11"/>
  <c r="Q46" i="11"/>
  <c r="P46" i="11"/>
  <c r="O46" i="11"/>
  <c r="R45" i="11"/>
  <c r="Q45" i="11"/>
  <c r="P45" i="11"/>
  <c r="O45" i="11"/>
  <c r="R44" i="11"/>
  <c r="Q44" i="11"/>
  <c r="P44" i="11"/>
  <c r="O44" i="11"/>
  <c r="R43" i="11"/>
  <c r="Q43" i="11"/>
  <c r="P43" i="11"/>
  <c r="O43" i="11"/>
  <c r="R42" i="11"/>
  <c r="Q42" i="11"/>
  <c r="P42" i="11"/>
  <c r="O42" i="11"/>
  <c r="R41" i="11"/>
  <c r="Q41" i="11"/>
  <c r="P41" i="11"/>
  <c r="O41" i="11"/>
  <c r="R40" i="11"/>
  <c r="Q40" i="11"/>
  <c r="P40" i="11"/>
  <c r="O40" i="11"/>
  <c r="R39" i="11"/>
  <c r="Q39" i="11"/>
  <c r="P39" i="11"/>
  <c r="O39" i="11"/>
  <c r="R38" i="11"/>
  <c r="Q38" i="11"/>
  <c r="P38" i="11"/>
  <c r="O38" i="11"/>
  <c r="R37" i="11"/>
  <c r="Q37" i="11"/>
  <c r="P37" i="11"/>
  <c r="O37" i="11"/>
  <c r="R36" i="11"/>
  <c r="Q36" i="11"/>
  <c r="P36" i="11"/>
  <c r="O36" i="11"/>
  <c r="R35" i="11"/>
  <c r="Q35" i="11"/>
  <c r="P35" i="11"/>
  <c r="O35" i="11"/>
  <c r="R34" i="11"/>
  <c r="Q34" i="11"/>
  <c r="P34" i="11"/>
  <c r="O34" i="11"/>
  <c r="R33" i="11"/>
  <c r="Q33" i="11"/>
  <c r="P33" i="11"/>
  <c r="O33" i="11"/>
  <c r="R32" i="11"/>
  <c r="Q32" i="11"/>
  <c r="P32" i="11"/>
  <c r="O32" i="11"/>
  <c r="R31" i="11"/>
  <c r="Q31" i="11"/>
  <c r="P31" i="11"/>
  <c r="O31" i="11"/>
  <c r="R30" i="11"/>
  <c r="Q30" i="11"/>
  <c r="P30" i="11"/>
  <c r="O30" i="11"/>
  <c r="R29" i="11"/>
  <c r="Q29" i="11"/>
  <c r="P29" i="11"/>
  <c r="O29" i="11"/>
  <c r="R28" i="11"/>
  <c r="Q28" i="11"/>
  <c r="P28" i="11"/>
  <c r="O28" i="11"/>
  <c r="R27" i="11"/>
  <c r="Q27" i="11"/>
  <c r="P27" i="11"/>
  <c r="O27" i="11"/>
  <c r="R26" i="11"/>
  <c r="Q26" i="11"/>
  <c r="P26" i="11"/>
  <c r="O26" i="11"/>
  <c r="R25" i="11"/>
  <c r="Q25" i="11"/>
  <c r="P25" i="11"/>
  <c r="O25" i="11"/>
  <c r="R24" i="11"/>
  <c r="Q24" i="11"/>
  <c r="P24" i="11"/>
  <c r="O24" i="11"/>
  <c r="R23" i="11"/>
  <c r="Q23" i="11"/>
  <c r="P23" i="11"/>
  <c r="O23" i="11"/>
  <c r="R22" i="11"/>
  <c r="Q22" i="11"/>
  <c r="P22" i="11"/>
  <c r="O22" i="11"/>
  <c r="R21" i="11"/>
  <c r="Q21" i="11"/>
  <c r="P21" i="11"/>
  <c r="O21" i="11"/>
  <c r="R20" i="11"/>
  <c r="Q20" i="11"/>
  <c r="P20" i="11"/>
  <c r="O20" i="11"/>
  <c r="R19" i="11"/>
  <c r="Q19" i="11"/>
  <c r="P19" i="11"/>
  <c r="O19" i="11"/>
  <c r="R18" i="11"/>
  <c r="Q18" i="11"/>
  <c r="P18" i="11"/>
  <c r="O18" i="11"/>
  <c r="R17" i="11"/>
  <c r="Q17" i="11"/>
  <c r="P17" i="11"/>
  <c r="O17" i="11"/>
  <c r="R16" i="11"/>
  <c r="Q16" i="11"/>
  <c r="P16" i="11"/>
  <c r="O16" i="11"/>
  <c r="R15" i="11"/>
  <c r="Q15" i="11"/>
  <c r="P15" i="11"/>
  <c r="O15" i="11"/>
  <c r="R14" i="11"/>
  <c r="Q14" i="11"/>
  <c r="P14" i="11"/>
  <c r="O14" i="11"/>
  <c r="R13" i="11"/>
  <c r="Q13" i="11"/>
  <c r="P13" i="11"/>
  <c r="O13" i="11"/>
  <c r="R12" i="11"/>
  <c r="Q12" i="11"/>
  <c r="P12" i="11"/>
  <c r="O12" i="11"/>
  <c r="R11" i="11"/>
  <c r="Q11" i="11"/>
  <c r="P11" i="11"/>
  <c r="O11" i="11"/>
  <c r="R10" i="11"/>
  <c r="Q10" i="11"/>
  <c r="P10" i="11"/>
  <c r="O10" i="11"/>
  <c r="R9" i="11"/>
  <c r="Q9" i="11"/>
  <c r="P9" i="11"/>
  <c r="O9" i="11"/>
  <c r="R8" i="11"/>
  <c r="Q8" i="11"/>
  <c r="P8" i="11"/>
  <c r="O8" i="11"/>
  <c r="R7" i="11"/>
  <c r="Q7" i="11"/>
  <c r="P7" i="11"/>
  <c r="O7" i="11"/>
  <c r="R6" i="11"/>
  <c r="Q6" i="11"/>
  <c r="P6" i="11"/>
  <c r="O6" i="11"/>
  <c r="R5" i="11"/>
  <c r="Q5" i="11"/>
  <c r="P5" i="11"/>
  <c r="O5" i="11"/>
  <c r="R4" i="11"/>
  <c r="Q4" i="11"/>
  <c r="P4" i="11"/>
  <c r="O4" i="11"/>
  <c r="R3" i="11"/>
  <c r="Q3" i="11"/>
  <c r="P3" i="11"/>
  <c r="O3" i="11"/>
  <c r="R2" i="11"/>
  <c r="Q2" i="11"/>
  <c r="P2" i="11"/>
  <c r="O2" i="1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2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R3403" i="6"/>
  <c r="R3404" i="6"/>
  <c r="R3405" i="6"/>
  <c r="R3406" i="6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19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5" i="6"/>
  <c r="R3476" i="6"/>
  <c r="R3477" i="6"/>
  <c r="R3478" i="6"/>
  <c r="R3479" i="6"/>
  <c r="R3480" i="6"/>
  <c r="R3481" i="6"/>
  <c r="R3482" i="6"/>
  <c r="R3483" i="6"/>
  <c r="R3484" i="6"/>
  <c r="R3485" i="6"/>
  <c r="R3486" i="6"/>
  <c r="R3487" i="6"/>
  <c r="R3488" i="6"/>
  <c r="R3489" i="6"/>
  <c r="R3490" i="6"/>
  <c r="R3491" i="6"/>
  <c r="R3492" i="6"/>
  <c r="R3493" i="6"/>
  <c r="R3494" i="6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R3529" i="6"/>
  <c r="R3530" i="6"/>
  <c r="R3531" i="6"/>
  <c r="R3532" i="6"/>
  <c r="R3533" i="6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R3555" i="6"/>
  <c r="R3556" i="6"/>
  <c r="R3557" i="6"/>
  <c r="R3558" i="6"/>
  <c r="R3559" i="6"/>
  <c r="R3560" i="6"/>
  <c r="R3561" i="6"/>
  <c r="R3562" i="6"/>
  <c r="R3563" i="6"/>
  <c r="R3564" i="6"/>
  <c r="R3565" i="6"/>
  <c r="R3566" i="6"/>
  <c r="R3567" i="6"/>
  <c r="R3568" i="6"/>
  <c r="R3569" i="6"/>
  <c r="R3570" i="6"/>
  <c r="R3571" i="6"/>
  <c r="R3572" i="6"/>
  <c r="R3573" i="6"/>
  <c r="R3574" i="6"/>
  <c r="R3575" i="6"/>
  <c r="R3576" i="6"/>
  <c r="R3577" i="6"/>
  <c r="R3578" i="6"/>
  <c r="R3579" i="6"/>
  <c r="R3580" i="6"/>
  <c r="R3581" i="6"/>
  <c r="R3582" i="6"/>
  <c r="R3583" i="6"/>
  <c r="R3584" i="6"/>
  <c r="R3585" i="6"/>
  <c r="R3586" i="6"/>
  <c r="R3587" i="6"/>
  <c r="R3588" i="6"/>
  <c r="R3589" i="6"/>
  <c r="R3590" i="6"/>
  <c r="R3591" i="6"/>
  <c r="R3592" i="6"/>
  <c r="R3593" i="6"/>
  <c r="R3594" i="6"/>
  <c r="R3595" i="6"/>
  <c r="R3596" i="6"/>
  <c r="R3597" i="6"/>
  <c r="R3598" i="6"/>
  <c r="R3599" i="6"/>
  <c r="R3600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3" i="6"/>
  <c r="R3614" i="6"/>
  <c r="R3615" i="6"/>
  <c r="R3616" i="6"/>
  <c r="R3617" i="6"/>
  <c r="R3618" i="6"/>
  <c r="R3619" i="6"/>
  <c r="R3620" i="6"/>
  <c r="R3621" i="6"/>
  <c r="R3622" i="6"/>
  <c r="R3623" i="6"/>
  <c r="R3624" i="6"/>
  <c r="R3625" i="6"/>
  <c r="R3626" i="6"/>
  <c r="R3627" i="6"/>
  <c r="R3628" i="6"/>
  <c r="R3629" i="6"/>
  <c r="R3630" i="6"/>
  <c r="R3631" i="6"/>
  <c r="R3632" i="6"/>
  <c r="R3633" i="6"/>
  <c r="R3634" i="6"/>
  <c r="R3635" i="6"/>
  <c r="R3636" i="6"/>
  <c r="R3637" i="6"/>
  <c r="R3638" i="6"/>
  <c r="R3639" i="6"/>
  <c r="R3640" i="6"/>
  <c r="R3641" i="6"/>
  <c r="R3642" i="6"/>
  <c r="R3643" i="6"/>
  <c r="R3644" i="6"/>
  <c r="R3645" i="6"/>
  <c r="R3646" i="6"/>
  <c r="R3647" i="6"/>
  <c r="R3648" i="6"/>
  <c r="R3649" i="6"/>
  <c r="R3650" i="6"/>
  <c r="R3651" i="6"/>
  <c r="R3652" i="6"/>
  <c r="R3653" i="6"/>
  <c r="R3654" i="6"/>
  <c r="R3655" i="6"/>
  <c r="R3656" i="6"/>
  <c r="R3657" i="6"/>
  <c r="R3658" i="6"/>
  <c r="R3659" i="6"/>
  <c r="R3660" i="6"/>
  <c r="R3661" i="6"/>
  <c r="R3662" i="6"/>
  <c r="R3663" i="6"/>
  <c r="R3664" i="6"/>
  <c r="R3665" i="6"/>
  <c r="R3666" i="6"/>
  <c r="R3667" i="6"/>
  <c r="R3668" i="6"/>
  <c r="R3669" i="6"/>
  <c r="R3670" i="6"/>
  <c r="R3671" i="6"/>
  <c r="R3672" i="6"/>
  <c r="R3673" i="6"/>
  <c r="R3674" i="6"/>
  <c r="R3675" i="6"/>
  <c r="R3676" i="6"/>
  <c r="R3677" i="6"/>
  <c r="R3678" i="6"/>
  <c r="R3679" i="6"/>
  <c r="R3680" i="6"/>
  <c r="R3681" i="6"/>
  <c r="R3682" i="6"/>
  <c r="R3683" i="6"/>
  <c r="R3684" i="6"/>
  <c r="R3685" i="6"/>
  <c r="R3686" i="6"/>
  <c r="R3687" i="6"/>
  <c r="R3688" i="6"/>
  <c r="R3689" i="6"/>
  <c r="R3690" i="6"/>
  <c r="R3691" i="6"/>
  <c r="R3692" i="6"/>
  <c r="R3693" i="6"/>
  <c r="R3694" i="6"/>
  <c r="R3695" i="6"/>
  <c r="R3696" i="6"/>
  <c r="R3697" i="6"/>
  <c r="R3698" i="6"/>
  <c r="R3699" i="6"/>
  <c r="R3700" i="6"/>
  <c r="R3701" i="6"/>
  <c r="R3702" i="6"/>
  <c r="R3703" i="6"/>
  <c r="R3704" i="6"/>
  <c r="R3705" i="6"/>
  <c r="R3706" i="6"/>
  <c r="R3707" i="6"/>
  <c r="R3708" i="6"/>
  <c r="R3709" i="6"/>
  <c r="R3710" i="6"/>
  <c r="R3711" i="6"/>
  <c r="R3712" i="6"/>
  <c r="R3713" i="6"/>
  <c r="R3714" i="6"/>
  <c r="R3715" i="6"/>
  <c r="R3716" i="6"/>
  <c r="R3717" i="6"/>
  <c r="R3718" i="6"/>
  <c r="R3719" i="6"/>
  <c r="R3720" i="6"/>
  <c r="R3721" i="6"/>
  <c r="R3722" i="6"/>
  <c r="R3723" i="6"/>
  <c r="R3724" i="6"/>
  <c r="R3725" i="6"/>
  <c r="R3726" i="6"/>
  <c r="R3727" i="6"/>
  <c r="R3728" i="6"/>
  <c r="R3729" i="6"/>
  <c r="R3730" i="6"/>
  <c r="R3731" i="6"/>
  <c r="R3732" i="6"/>
  <c r="R3733" i="6"/>
  <c r="R3734" i="6"/>
  <c r="R3735" i="6"/>
  <c r="R3736" i="6"/>
  <c r="R3737" i="6"/>
  <c r="R3738" i="6"/>
  <c r="R3739" i="6"/>
  <c r="R3740" i="6"/>
  <c r="R3741" i="6"/>
  <c r="R3742" i="6"/>
  <c r="R3743" i="6"/>
  <c r="R3744" i="6"/>
  <c r="R3745" i="6"/>
  <c r="R3746" i="6"/>
  <c r="R3747" i="6"/>
  <c r="R3748" i="6"/>
  <c r="R3749" i="6"/>
  <c r="R3750" i="6"/>
  <c r="R3751" i="6"/>
  <c r="R3752" i="6"/>
  <c r="R3753" i="6"/>
  <c r="R3754" i="6"/>
  <c r="R3755" i="6"/>
  <c r="R3756" i="6"/>
  <c r="R3757" i="6"/>
  <c r="R3758" i="6"/>
  <c r="R3759" i="6"/>
  <c r="R3760" i="6"/>
  <c r="R3761" i="6"/>
  <c r="R3762" i="6"/>
  <c r="R3763" i="6"/>
  <c r="R3764" i="6"/>
  <c r="R3765" i="6"/>
  <c r="R3766" i="6"/>
  <c r="R3767" i="6"/>
  <c r="R3768" i="6"/>
  <c r="R3769" i="6"/>
  <c r="R3770" i="6"/>
  <c r="R3771" i="6"/>
  <c r="R3772" i="6"/>
  <c r="R3773" i="6"/>
  <c r="R3774" i="6"/>
  <c r="R3775" i="6"/>
  <c r="R3776" i="6"/>
  <c r="R3777" i="6"/>
  <c r="R3778" i="6"/>
  <c r="R3779" i="6"/>
  <c r="R3780" i="6"/>
  <c r="R3781" i="6"/>
  <c r="R3782" i="6"/>
  <c r="R3783" i="6"/>
  <c r="R3784" i="6"/>
  <c r="R3785" i="6"/>
  <c r="R3786" i="6"/>
  <c r="R3787" i="6"/>
  <c r="R3788" i="6"/>
  <c r="R3789" i="6"/>
  <c r="R3790" i="6"/>
  <c r="R3791" i="6"/>
  <c r="R3792" i="6"/>
  <c r="R3793" i="6"/>
  <c r="R3794" i="6"/>
  <c r="R3795" i="6"/>
  <c r="R3796" i="6"/>
  <c r="R3797" i="6"/>
  <c r="R3798" i="6"/>
  <c r="R3799" i="6"/>
  <c r="R3800" i="6"/>
  <c r="R3801" i="6"/>
  <c r="R3802" i="6"/>
  <c r="R3803" i="6"/>
  <c r="R3804" i="6"/>
  <c r="R3805" i="6"/>
  <c r="R3806" i="6"/>
  <c r="R3807" i="6"/>
  <c r="R3808" i="6"/>
  <c r="R3809" i="6"/>
  <c r="R3810" i="6"/>
  <c r="R3811" i="6"/>
  <c r="R3812" i="6"/>
  <c r="R3813" i="6"/>
  <c r="R3814" i="6"/>
  <c r="R3815" i="6"/>
  <c r="R3816" i="6"/>
  <c r="R3817" i="6"/>
  <c r="R3818" i="6"/>
  <c r="R3819" i="6"/>
  <c r="R3820" i="6"/>
  <c r="R3821" i="6"/>
  <c r="R3822" i="6"/>
  <c r="R3823" i="6"/>
  <c r="R3824" i="6"/>
  <c r="R3825" i="6"/>
  <c r="R3826" i="6"/>
  <c r="R3827" i="6"/>
  <c r="R3828" i="6"/>
  <c r="R3829" i="6"/>
  <c r="R3830" i="6"/>
  <c r="R3831" i="6"/>
  <c r="R3832" i="6"/>
  <c r="R3833" i="6"/>
  <c r="R3834" i="6"/>
  <c r="R3835" i="6"/>
  <c r="R3836" i="6"/>
  <c r="R3837" i="6"/>
  <c r="R3838" i="6"/>
  <c r="R3839" i="6"/>
  <c r="R3840" i="6"/>
  <c r="R3841" i="6"/>
  <c r="R3842" i="6"/>
  <c r="R3843" i="6"/>
  <c r="R3844" i="6"/>
  <c r="R3845" i="6"/>
  <c r="R3846" i="6"/>
  <c r="R3847" i="6"/>
  <c r="R3848" i="6"/>
  <c r="R3849" i="6"/>
  <c r="R3850" i="6"/>
  <c r="R3851" i="6"/>
  <c r="R3852" i="6"/>
  <c r="R3853" i="6"/>
  <c r="R3854" i="6"/>
  <c r="R3855" i="6"/>
  <c r="R3856" i="6"/>
  <c r="R3857" i="6"/>
  <c r="R3858" i="6"/>
  <c r="R3859" i="6"/>
  <c r="R3860" i="6"/>
  <c r="R3861" i="6"/>
  <c r="R3862" i="6"/>
  <c r="R3863" i="6"/>
  <c r="R3864" i="6"/>
  <c r="R3865" i="6"/>
  <c r="R3866" i="6"/>
  <c r="R3867" i="6"/>
  <c r="R3868" i="6"/>
  <c r="R3869" i="6"/>
  <c r="R3870" i="6"/>
  <c r="R3871" i="6"/>
  <c r="R3872" i="6"/>
  <c r="R3873" i="6"/>
  <c r="R3874" i="6"/>
  <c r="R3875" i="6"/>
  <c r="R3876" i="6"/>
  <c r="R3877" i="6"/>
  <c r="R3878" i="6"/>
  <c r="R3879" i="6"/>
  <c r="R3880" i="6"/>
  <c r="R3881" i="6"/>
  <c r="R3882" i="6"/>
  <c r="R3883" i="6"/>
  <c r="R3884" i="6"/>
  <c r="R3885" i="6"/>
  <c r="R3886" i="6"/>
  <c r="R3887" i="6"/>
  <c r="R3888" i="6"/>
  <c r="R3889" i="6"/>
  <c r="R3890" i="6"/>
  <c r="R3891" i="6"/>
  <c r="R3892" i="6"/>
  <c r="R3893" i="6"/>
  <c r="R3894" i="6"/>
  <c r="R3895" i="6"/>
  <c r="R3896" i="6"/>
  <c r="R3897" i="6"/>
  <c r="R3898" i="6"/>
  <c r="R3899" i="6"/>
  <c r="R3900" i="6"/>
  <c r="R3901" i="6"/>
  <c r="R3902" i="6"/>
  <c r="R3903" i="6"/>
  <c r="R3904" i="6"/>
  <c r="R3905" i="6"/>
  <c r="R3906" i="6"/>
  <c r="R3907" i="6"/>
  <c r="R3908" i="6"/>
  <c r="R3909" i="6"/>
  <c r="R3910" i="6"/>
  <c r="R3911" i="6"/>
  <c r="R3912" i="6"/>
  <c r="R3913" i="6"/>
  <c r="R3914" i="6"/>
  <c r="R3915" i="6"/>
  <c r="R3916" i="6"/>
  <c r="R3917" i="6"/>
  <c r="R3918" i="6"/>
  <c r="R3919" i="6"/>
  <c r="R3920" i="6"/>
  <c r="R3921" i="6"/>
  <c r="R3922" i="6"/>
  <c r="R3923" i="6"/>
  <c r="R3924" i="6"/>
  <c r="R3925" i="6"/>
  <c r="R3926" i="6"/>
  <c r="R3927" i="6"/>
  <c r="R3928" i="6"/>
  <c r="R3929" i="6"/>
  <c r="R3930" i="6"/>
  <c r="R3931" i="6"/>
  <c r="R3932" i="6"/>
  <c r="R3933" i="6"/>
  <c r="R3934" i="6"/>
  <c r="R3935" i="6"/>
  <c r="R3936" i="6"/>
  <c r="R3937" i="6"/>
  <c r="R3938" i="6"/>
  <c r="R3939" i="6"/>
  <c r="R3940" i="6"/>
  <c r="R3941" i="6"/>
  <c r="R3942" i="6"/>
  <c r="R3943" i="6"/>
  <c r="R3944" i="6"/>
  <c r="R3945" i="6"/>
  <c r="R3946" i="6"/>
  <c r="R3947" i="6"/>
  <c r="R3948" i="6"/>
  <c r="R3949" i="6"/>
  <c r="R3950" i="6"/>
  <c r="R3951" i="6"/>
  <c r="R3952" i="6"/>
  <c r="R3953" i="6"/>
  <c r="R3954" i="6"/>
  <c r="R3955" i="6"/>
  <c r="R3956" i="6"/>
  <c r="R3957" i="6"/>
  <c r="R3958" i="6"/>
  <c r="R3959" i="6"/>
  <c r="R3960" i="6"/>
  <c r="R3961" i="6"/>
  <c r="R3962" i="6"/>
  <c r="R3963" i="6"/>
  <c r="R3964" i="6"/>
  <c r="R3965" i="6"/>
  <c r="R3966" i="6"/>
  <c r="R3967" i="6"/>
  <c r="R3968" i="6"/>
  <c r="R3969" i="6"/>
  <c r="R3970" i="6"/>
  <c r="R3971" i="6"/>
  <c r="R3972" i="6"/>
  <c r="R3973" i="6"/>
  <c r="R3974" i="6"/>
  <c r="R3975" i="6"/>
  <c r="R3976" i="6"/>
  <c r="R3977" i="6"/>
  <c r="R3978" i="6"/>
  <c r="R3979" i="6"/>
  <c r="R3980" i="6"/>
  <c r="R3981" i="6"/>
  <c r="R3982" i="6"/>
  <c r="R3983" i="6"/>
  <c r="R3984" i="6"/>
  <c r="R3985" i="6"/>
  <c r="R3986" i="6"/>
  <c r="R3987" i="6"/>
  <c r="R3988" i="6"/>
  <c r="R3989" i="6"/>
  <c r="R3990" i="6"/>
  <c r="R3991" i="6"/>
  <c r="R3992" i="6"/>
  <c r="R3993" i="6"/>
  <c r="R3994" i="6"/>
  <c r="R3995" i="6"/>
  <c r="R3996" i="6"/>
  <c r="R3997" i="6"/>
  <c r="R3998" i="6"/>
  <c r="R3999" i="6"/>
  <c r="R4000" i="6"/>
  <c r="R4001" i="6"/>
  <c r="R4002" i="6"/>
  <c r="R4003" i="6"/>
  <c r="R4004" i="6"/>
  <c r="R4005" i="6"/>
  <c r="R4006" i="6"/>
  <c r="R4007" i="6"/>
  <c r="R4008" i="6"/>
  <c r="R4009" i="6"/>
  <c r="R4010" i="6"/>
  <c r="R4011" i="6"/>
  <c r="R4012" i="6"/>
  <c r="R4013" i="6"/>
  <c r="R4014" i="6"/>
  <c r="R4015" i="6"/>
  <c r="R4016" i="6"/>
  <c r="R4017" i="6"/>
  <c r="R4018" i="6"/>
  <c r="R4019" i="6"/>
  <c r="R4020" i="6"/>
  <c r="R4021" i="6"/>
  <c r="R4022" i="6"/>
  <c r="R4023" i="6"/>
  <c r="R4024" i="6"/>
  <c r="R4025" i="6"/>
  <c r="R4026" i="6"/>
  <c r="R4027" i="6"/>
  <c r="R4028" i="6"/>
  <c r="R4029" i="6"/>
  <c r="R4030" i="6"/>
  <c r="R4031" i="6"/>
  <c r="R4032" i="6"/>
  <c r="R4033" i="6"/>
  <c r="R4034" i="6"/>
  <c r="R4035" i="6"/>
  <c r="R4036" i="6"/>
  <c r="R4037" i="6"/>
  <c r="R4038" i="6"/>
  <c r="R4039" i="6"/>
  <c r="R4040" i="6"/>
  <c r="R4041" i="6"/>
  <c r="R4042" i="6"/>
  <c r="R4043" i="6"/>
  <c r="R4044" i="6"/>
  <c r="R4045" i="6"/>
  <c r="R4046" i="6"/>
  <c r="R4047" i="6"/>
  <c r="R4048" i="6"/>
  <c r="R4049" i="6"/>
  <c r="R4050" i="6"/>
  <c r="R4051" i="6"/>
  <c r="R4052" i="6"/>
  <c r="R4053" i="6"/>
  <c r="R4054" i="6"/>
  <c r="R4055" i="6"/>
  <c r="R4056" i="6"/>
  <c r="R4057" i="6"/>
  <c r="R4058" i="6"/>
  <c r="R4059" i="6"/>
  <c r="R4060" i="6"/>
  <c r="R4061" i="6"/>
  <c r="R4062" i="6"/>
  <c r="R4063" i="6"/>
  <c r="R4064" i="6"/>
  <c r="R4065" i="6"/>
  <c r="R4066" i="6"/>
  <c r="R4067" i="6"/>
  <c r="R4068" i="6"/>
  <c r="R4069" i="6"/>
  <c r="R4070" i="6"/>
  <c r="R4071" i="6"/>
  <c r="R4072" i="6"/>
  <c r="R4073" i="6"/>
  <c r="R4074" i="6"/>
  <c r="R4075" i="6"/>
  <c r="R4076" i="6"/>
  <c r="R4077" i="6"/>
  <c r="R4078" i="6"/>
  <c r="R4079" i="6"/>
  <c r="R4080" i="6"/>
  <c r="R4081" i="6"/>
  <c r="R4082" i="6"/>
  <c r="R4083" i="6"/>
  <c r="R4084" i="6"/>
  <c r="R4085" i="6"/>
  <c r="R4086" i="6"/>
  <c r="R4087" i="6"/>
  <c r="R4088" i="6"/>
  <c r="R4089" i="6"/>
  <c r="R4090" i="6"/>
  <c r="R4091" i="6"/>
  <c r="R4092" i="6"/>
  <c r="R4093" i="6"/>
  <c r="R4094" i="6"/>
  <c r="R4095" i="6"/>
  <c r="R4096" i="6"/>
  <c r="R4097" i="6"/>
  <c r="R4098" i="6"/>
  <c r="R4099" i="6"/>
  <c r="R4100" i="6"/>
  <c r="R4101" i="6"/>
  <c r="R4102" i="6"/>
  <c r="R4103" i="6"/>
  <c r="R4104" i="6"/>
  <c r="R4105" i="6"/>
  <c r="R4106" i="6"/>
  <c r="R4107" i="6"/>
  <c r="R4108" i="6"/>
  <c r="R4109" i="6"/>
  <c r="R4110" i="6"/>
  <c r="R4111" i="6"/>
  <c r="R4112" i="6"/>
  <c r="R4113" i="6"/>
  <c r="R4114" i="6"/>
  <c r="R4115" i="6"/>
  <c r="R2" i="6"/>
  <c r="F12" i="13" l="1"/>
  <c r="H12" i="13"/>
  <c r="H11" i="13"/>
  <c r="G11" i="13"/>
  <c r="F11" i="13"/>
  <c r="F10" i="13"/>
  <c r="G10" i="13"/>
  <c r="F9" i="13"/>
  <c r="G9" i="13"/>
  <c r="F7" i="13"/>
  <c r="H7" i="13"/>
  <c r="H6" i="13"/>
  <c r="G6" i="13"/>
  <c r="G5" i="13"/>
  <c r="H5" i="13"/>
  <c r="F5" i="13"/>
  <c r="H4" i="13"/>
  <c r="G4" i="13"/>
  <c r="F4" i="13"/>
  <c r="H8" i="13"/>
  <c r="G8" i="13"/>
  <c r="F8" i="13"/>
  <c r="H3" i="13"/>
  <c r="G3" i="13"/>
  <c r="F3" i="13"/>
  <c r="H2" i="13"/>
  <c r="G2" i="13"/>
</calcChain>
</file>

<file path=xl/sharedStrings.xml><?xml version="1.0" encoding="utf-8"?>
<sst xmlns="http://schemas.openxmlformats.org/spreadsheetml/2006/main" count="74211" uniqueCount="8398">
  <si>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</si>
  <si>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</si>
  <si>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</si>
  <si>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</si>
  <si>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</si>
  <si>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</si>
  <si>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</si>
  <si>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</si>
  <si>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</si>
  <si>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</si>
  <si>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</si>
  <si>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</si>
  <si>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</si>
  <si>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</si>
  <si>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</si>
  <si>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</si>
  <si>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</si>
  <si>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</si>
  <si>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</si>
  <si>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</si>
  <si>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</si>
  <si>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</si>
  <si>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</si>
  <si>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</si>
  <si>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</si>
  <si>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</si>
  <si>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</si>
  <si>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</si>
  <si>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</si>
  <si>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</si>
  <si>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</si>
  <si>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</si>
  <si>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</si>
  <si>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</si>
  <si>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</si>
  <si>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</si>
  <si>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</si>
  <si>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</si>
  <si>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</si>
  <si>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</si>
  <si>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</si>
  <si>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</si>
  <si>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</si>
  <si>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</si>
  <si>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</si>
  <si>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</si>
  <si>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</si>
  <si>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</si>
  <si>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</si>
  <si>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</si>
  <si>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</si>
  <si>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</si>
  <si>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</si>
  <si>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</si>
  <si>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</si>
  <si>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</si>
  <si>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</si>
  <si>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</si>
  <si>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</si>
  <si>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</si>
  <si>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</si>
  <si>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</si>
  <si>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</si>
  <si>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</si>
  <si>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</si>
  <si>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</si>
  <si>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</si>
  <si>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</si>
  <si>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</si>
  <si>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</si>
  <si>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</si>
  <si>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</si>
  <si>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</si>
  <si>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</si>
  <si>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</si>
  <si>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</si>
  <si>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</si>
  <si>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</si>
  <si>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</si>
  <si>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</si>
  <si>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</si>
  <si>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</si>
  <si>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</si>
  <si>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</si>
  <si>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</si>
  <si>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</si>
  <si>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</si>
  <si>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</si>
  <si>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</si>
  <si>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</si>
  <si>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</si>
  <si>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</si>
  <si>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</si>
  <si>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</si>
  <si>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</si>
  <si>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</si>
  <si>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</si>
  <si>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</si>
  <si>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</si>
  <si>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</si>
  <si>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</si>
  <si>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</si>
  <si>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</si>
  <si>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</si>
  <si>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</si>
  <si>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</si>
  <si>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</si>
  <si>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</si>
  <si>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</si>
  <si>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</si>
  <si>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</si>
  <si>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</si>
  <si>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</si>
  <si>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</si>
  <si>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</si>
  <si>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</si>
  <si>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</si>
  <si>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</si>
  <si>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</si>
  <si>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</si>
  <si>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</si>
  <si>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</si>
  <si>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</si>
  <si>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</si>
  <si>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</si>
  <si>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</si>
  <si>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</si>
  <si>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</si>
  <si>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</si>
  <si>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</si>
  <si>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</si>
  <si>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</si>
  <si>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</si>
  <si>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</si>
  <si>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</si>
  <si>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</si>
  <si>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</si>
  <si>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</si>
  <si>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</si>
  <si>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</si>
  <si>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</si>
  <si>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</si>
  <si>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</si>
  <si>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</si>
  <si>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</si>
  <si>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</si>
  <si>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</si>
  <si>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</si>
  <si>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</si>
  <si>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</si>
  <si>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</si>
  <si>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</si>
  <si>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</si>
  <si>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</si>
  <si>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</si>
  <si>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</si>
  <si>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</si>
  <si>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</si>
  <si>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</si>
  <si>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</si>
  <si>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</si>
  <si>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</si>
  <si>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</si>
  <si>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</si>
  <si>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</si>
  <si>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</si>
  <si>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</si>
  <si>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</si>
  <si>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</si>
  <si>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</si>
  <si>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</si>
  <si>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</si>
  <si>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</si>
  <si>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</si>
  <si>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</si>
  <si>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</si>
  <si>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</si>
  <si>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</si>
  <si>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</si>
  <si>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</si>
  <si>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</si>
  <si>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</si>
  <si>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</si>
  <si>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</si>
  <si>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</si>
  <si>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</si>
  <si>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</si>
  <si>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</si>
  <si>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</si>
  <si>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</si>
  <si>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</si>
  <si>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</si>
  <si>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</si>
  <si>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</si>
  <si>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</si>
  <si>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</si>
  <si>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</si>
  <si>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</si>
  <si>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</si>
  <si>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</si>
  <si>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</si>
  <si>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</si>
  <si>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</si>
  <si>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</si>
  <si>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</si>
  <si>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</si>
  <si>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</si>
  <si>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</si>
  <si>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</si>
  <si>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</si>
  <si>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</si>
  <si>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</si>
  <si>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</si>
  <si>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</si>
  <si>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</si>
  <si>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</si>
  <si>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</si>
  <si>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</si>
  <si>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</si>
  <si>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</si>
  <si>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</si>
  <si>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</si>
  <si>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</si>
  <si>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</si>
  <si>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</si>
  <si>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</si>
  <si>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</si>
  <si>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</si>
  <si>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</si>
  <si>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</si>
  <si>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</si>
  <si>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</si>
  <si>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</si>
  <si>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</si>
  <si>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</si>
  <si>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</si>
  <si>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</si>
  <si>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</si>
  <si>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</si>
  <si>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</si>
  <si>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</si>
  <si>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</si>
  <si>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</si>
  <si>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</si>
  <si>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</si>
  <si>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</si>
  <si>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</si>
  <si>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</si>
  <si>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</si>
  <si>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</si>
  <si>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</si>
  <si>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</si>
  <si>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</si>
  <si>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</si>
  <si>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</si>
  <si>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</si>
  <si>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</si>
  <si>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</si>
  <si>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</si>
  <si>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</si>
  <si>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</si>
  <si>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</si>
  <si>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</si>
  <si>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</si>
  <si>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</si>
  <si>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</si>
  <si>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</si>
  <si>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</si>
  <si>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</si>
  <si>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</si>
  <si>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</si>
  <si>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</si>
  <si>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</si>
  <si>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</si>
  <si>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</si>
  <si>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</si>
  <si>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</si>
  <si>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</si>
  <si>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</si>
  <si>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</si>
  <si>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</si>
  <si>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</si>
  <si>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</si>
  <si>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</si>
  <si>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</si>
  <si>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</si>
  <si>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</si>
  <si>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</si>
  <si>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</si>
  <si>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</si>
  <si>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</si>
  <si>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</si>
  <si>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</si>
  <si>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</si>
  <si>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</si>
  <si>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</si>
  <si>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</si>
  <si>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</si>
  <si>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</si>
  <si>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</si>
  <si>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</si>
  <si>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</si>
  <si>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</si>
  <si>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</si>
  <si>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</si>
  <si>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</si>
  <si>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</si>
  <si>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</si>
  <si>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</si>
  <si>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</si>
  <si>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</si>
  <si>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</si>
  <si>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</si>
  <si>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</si>
  <si>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</si>
  <si>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</si>
  <si>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</si>
  <si>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</si>
  <si>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</si>
  <si>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</si>
  <si>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</si>
  <si>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</si>
  <si>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</si>
  <si>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</si>
  <si>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</si>
  <si>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</si>
  <si>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</si>
  <si>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</si>
  <si>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</si>
  <si>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</si>
  <si>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</si>
  <si>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</si>
  <si>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</si>
  <si>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</si>
  <si>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</si>
  <si>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</si>
  <si>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</si>
  <si>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</si>
  <si>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</si>
  <si>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</si>
  <si>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</si>
  <si>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</si>
  <si>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</si>
  <si>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</si>
  <si>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</si>
  <si>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</si>
  <si>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</si>
  <si>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</si>
  <si>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</si>
  <si>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</si>
  <si>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</si>
  <si>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</si>
  <si>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</si>
  <si>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</si>
  <si>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</si>
  <si>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</si>
  <si>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</si>
  <si>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</si>
  <si>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</si>
  <si>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</si>
  <si>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</si>
  <si>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</si>
  <si>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</si>
  <si>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</si>
  <si>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</si>
  <si>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</si>
  <si>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</si>
  <si>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</si>
  <si>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</si>
  <si>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</si>
  <si>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</si>
  <si>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</si>
  <si>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</si>
  <si>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</si>
  <si>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</si>
  <si>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</si>
  <si>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</si>
  <si>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</si>
  <si>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</si>
  <si>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</si>
  <si>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</si>
  <si>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</si>
  <si>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</si>
  <si>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</si>
  <si>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</si>
  <si>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</si>
  <si>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</si>
  <si>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</si>
  <si>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</si>
  <si>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</si>
  <si>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</si>
  <si>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</si>
  <si>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</si>
  <si>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</si>
  <si>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</si>
  <si>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</si>
  <si>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</si>
  <si>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</si>
  <si>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</si>
  <si>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</si>
  <si>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</si>
  <si>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</si>
  <si>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</si>
  <si>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</si>
  <si>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</si>
  <si>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</si>
  <si>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</si>
  <si>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</si>
  <si>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</si>
  <si>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</si>
  <si>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</si>
  <si>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</si>
  <si>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</si>
  <si>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</si>
  <si>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</si>
  <si>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</si>
  <si>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</si>
  <si>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</si>
  <si>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</si>
  <si>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</si>
  <si>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</si>
  <si>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</si>
  <si>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</si>
  <si>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</si>
  <si>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</si>
  <si>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</si>
  <si>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</si>
  <si>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</si>
  <si>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</si>
  <si>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</si>
  <si>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</si>
  <si>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</si>
  <si>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</si>
  <si>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</si>
  <si>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</si>
  <si>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</si>
  <si>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</si>
  <si>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</si>
  <si>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</si>
  <si>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</si>
  <si>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</si>
  <si>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</si>
  <si>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</si>
  <si>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</si>
  <si>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</si>
  <si>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</si>
  <si>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</si>
  <si>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</si>
  <si>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</si>
  <si>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</si>
  <si>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</si>
  <si>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</si>
  <si>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</si>
  <si>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</si>
  <si>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</si>
  <si>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</si>
  <si>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</si>
  <si>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</si>
  <si>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</si>
  <si>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</si>
  <si>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</si>
  <si>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</si>
  <si>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</si>
  <si>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</si>
  <si>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</si>
  <si>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</si>
  <si>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</si>
  <si>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</si>
  <si>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</si>
  <si>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</si>
  <si>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</si>
  <si>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</si>
  <si>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</si>
  <si>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</si>
  <si>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</si>
  <si>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</si>
  <si>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</si>
  <si>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</si>
  <si>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</si>
  <si>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</si>
  <si>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</si>
  <si>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</si>
  <si>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</si>
  <si>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</si>
  <si>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</si>
  <si>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</si>
  <si>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</si>
  <si>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</si>
  <si>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</si>
  <si>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</si>
  <si>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</si>
  <si>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</si>
  <si>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</si>
  <si>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</si>
  <si>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</si>
  <si>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</si>
  <si>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</si>
  <si>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</si>
  <si>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</si>
  <si>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</si>
  <si>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</si>
  <si>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</si>
  <si>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</si>
  <si>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</si>
  <si>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</si>
  <si>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</si>
  <si>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</si>
  <si>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</si>
  <si>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</si>
  <si>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</si>
  <si>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</si>
  <si>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</si>
  <si>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</si>
  <si>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</si>
  <si>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</si>
  <si>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</si>
  <si>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</si>
  <si>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</si>
  <si>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</si>
  <si>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</si>
  <si>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</si>
  <si>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</si>
  <si>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</si>
  <si>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</si>
  <si>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</si>
  <si>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</si>
  <si>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</si>
  <si>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</si>
  <si>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</si>
  <si>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</si>
  <si>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</si>
  <si>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</si>
  <si>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</si>
  <si>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</si>
  <si>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</si>
  <si>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</si>
  <si>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</si>
  <si>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</si>
  <si>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</si>
  <si>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</si>
  <si>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</si>
  <si>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</si>
  <si>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</si>
  <si>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</si>
  <si>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</si>
  <si>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</si>
  <si>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</si>
  <si>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</si>
  <si>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</si>
  <si>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</si>
  <si>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</si>
  <si>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</si>
  <si>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</si>
  <si>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</si>
  <si>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</si>
  <si>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</si>
  <si>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</si>
  <si>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</si>
  <si>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</si>
  <si>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</si>
  <si>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</si>
  <si>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</si>
  <si>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</si>
  <si>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</si>
  <si>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</si>
  <si>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</si>
  <si>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</si>
  <si>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</si>
  <si>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</si>
  <si>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</si>
  <si>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</si>
  <si>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</si>
  <si>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</si>
  <si>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</si>
  <si>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</si>
  <si>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</si>
  <si>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</si>
  <si>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</si>
  <si>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</si>
  <si>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</si>
  <si>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</si>
  <si>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</si>
  <si>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</si>
  <si>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</si>
  <si>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</si>
  <si>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</si>
  <si>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</si>
  <si>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</si>
  <si>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</si>
  <si>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</si>
  <si>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</si>
  <si>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</si>
  <si>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</si>
  <si>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</si>
  <si>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</si>
  <si>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</si>
  <si>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</si>
  <si>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</si>
  <si>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</si>
  <si>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</si>
  <si>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</si>
  <si>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</si>
  <si>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</si>
  <si>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</si>
  <si>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</si>
  <si>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</si>
  <si>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</si>
  <si>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</si>
  <si>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</si>
  <si>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</si>
  <si>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</si>
  <si>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</si>
  <si>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</si>
  <si>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</si>
  <si>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</si>
  <si>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</si>
  <si>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</si>
  <si>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</si>
  <si>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</si>
  <si>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</si>
  <si>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</si>
  <si>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</si>
  <si>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</si>
  <si>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</si>
  <si>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</si>
  <si>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</si>
  <si>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</si>
  <si>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</si>
  <si>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</si>
  <si>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</si>
  <si>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</si>
  <si>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</si>
  <si>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</si>
  <si>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</si>
  <si>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</si>
  <si>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</si>
  <si>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</si>
  <si>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</si>
  <si>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</si>
  <si>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</si>
  <si>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</si>
  <si>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</si>
  <si>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</si>
  <si>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</si>
  <si>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</si>
  <si>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</si>
  <si>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</si>
  <si>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</si>
  <si>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</si>
  <si>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</si>
  <si>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</si>
  <si>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</si>
  <si>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</si>
  <si>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</si>
  <si>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</si>
  <si>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</si>
  <si>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</si>
  <si>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</si>
  <si>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</si>
  <si>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</si>
  <si>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</si>
  <si>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</si>
  <si>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</si>
  <si>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</si>
  <si>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</si>
  <si>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</si>
  <si>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</si>
  <si>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</si>
  <si>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</si>
  <si>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</si>
  <si>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</si>
  <si>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</si>
  <si>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</si>
  <si>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</si>
  <si>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</si>
  <si>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</si>
  <si>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</si>
  <si>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</si>
  <si>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</si>
  <si>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</si>
  <si>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</si>
  <si>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</si>
  <si>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</si>
  <si>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</si>
  <si>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</si>
  <si>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</si>
  <si>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</si>
  <si>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</si>
  <si>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</si>
  <si>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</si>
  <si>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</si>
  <si>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</si>
  <si>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</si>
  <si>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</si>
  <si>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</si>
  <si>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</si>
  <si>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</si>
  <si>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</si>
  <si>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</si>
  <si>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</si>
  <si>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</si>
  <si>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</si>
  <si>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</si>
  <si>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</si>
  <si>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</si>
  <si>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</si>
  <si>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</si>
  <si>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</si>
  <si>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</si>
  <si>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</si>
  <si>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</si>
  <si>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</si>
  <si>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</si>
  <si>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</si>
  <si>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</si>
  <si>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</si>
  <si>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</si>
  <si>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</si>
  <si>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</si>
  <si>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</si>
  <si>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</si>
  <si>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</si>
  <si>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</si>
  <si>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</si>
  <si>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</si>
  <si>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</si>
  <si>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</si>
  <si>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</si>
  <si>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</si>
  <si>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</si>
  <si>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</si>
  <si>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</si>
  <si>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</si>
  <si>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</si>
  <si>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</si>
  <si>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</si>
  <si>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</si>
  <si>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</si>
  <si>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</si>
  <si>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</si>
  <si>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</si>
  <si>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</si>
  <si>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</si>
  <si>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</si>
  <si>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</si>
  <si>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</si>
  <si>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</si>
  <si>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</si>
  <si>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</si>
  <si>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</si>
  <si>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</si>
  <si>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</si>
  <si>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</si>
  <si>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</si>
  <si>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</si>
  <si>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</si>
  <si>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</si>
  <si>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</si>
  <si>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</si>
  <si>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</si>
  <si>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</si>
  <si>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</si>
  <si>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</si>
  <si>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</si>
  <si>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</si>
  <si>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</si>
  <si>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</si>
  <si>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</si>
  <si>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</si>
  <si>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</si>
  <si>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</si>
  <si>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</si>
  <si>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</si>
  <si>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</si>
  <si>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</si>
  <si>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</si>
  <si>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</si>
  <si>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</si>
  <si>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</si>
  <si>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</si>
  <si>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</si>
  <si>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</si>
  <si>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</si>
  <si>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</si>
  <si>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</si>
  <si>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</si>
  <si>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</si>
  <si>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</si>
  <si>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</si>
  <si>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</si>
  <si>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</si>
  <si>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</si>
  <si>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</si>
  <si>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</si>
  <si>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</si>
  <si>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</si>
  <si>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</si>
  <si>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</si>
  <si>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</si>
  <si>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</si>
  <si>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</si>
  <si>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</si>
  <si>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</si>
  <si>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</si>
  <si>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</si>
  <si>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</si>
  <si>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</si>
  <si>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</si>
  <si>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</si>
  <si>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</si>
  <si>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</si>
  <si>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</si>
  <si>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</si>
  <si>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</si>
  <si>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</si>
  <si>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</si>
  <si>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</si>
  <si>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</si>
  <si>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</si>
  <si>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</si>
  <si>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</si>
  <si>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</si>
  <si>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</si>
  <si>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</si>
  <si>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</si>
  <si>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</si>
  <si>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</si>
  <si>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</si>
  <si>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</si>
  <si>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</si>
  <si>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</si>
  <si>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</si>
  <si>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</si>
  <si>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</si>
  <si>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</si>
  <si>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</si>
  <si>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</si>
  <si>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</si>
  <si>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</si>
  <si>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</si>
  <si>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</si>
  <si>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</si>
  <si>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</si>
  <si>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</si>
  <si>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</si>
  <si>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</si>
  <si>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</si>
  <si>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</si>
  <si>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</si>
  <si>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</si>
  <si>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</si>
  <si>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</si>
  <si>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</si>
  <si>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</si>
  <si>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</si>
  <si>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</si>
  <si>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</si>
  <si>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</si>
  <si>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</si>
  <si>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</si>
  <si>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</si>
  <si>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</si>
  <si>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</si>
  <si>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</si>
  <si>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</si>
  <si>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</si>
  <si>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</si>
  <si>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</si>
  <si>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</si>
  <si>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</si>
  <si>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</si>
  <si>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</si>
  <si>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</si>
  <si>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</si>
  <si>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</si>
  <si>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</si>
  <si>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</si>
  <si>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</si>
  <si>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</si>
  <si>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</si>
  <si>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</si>
  <si>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</si>
  <si>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</si>
  <si>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</si>
  <si>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</si>
  <si>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</si>
  <si>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</si>
  <si>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</si>
  <si>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</si>
  <si>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</si>
  <si>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</si>
  <si>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</si>
  <si>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</si>
  <si>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</si>
  <si>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</si>
  <si>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</si>
  <si>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</si>
  <si>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</si>
  <si>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</si>
  <si>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</si>
  <si>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</si>
  <si>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</si>
  <si>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</si>
  <si>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</si>
  <si>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</si>
  <si>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</si>
  <si>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</si>
  <si>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</si>
  <si>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</si>
  <si>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</si>
  <si>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</si>
  <si>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</si>
  <si>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</si>
  <si>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</si>
  <si>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</si>
  <si>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</si>
  <si>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</si>
  <si>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</si>
  <si>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</si>
  <si>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</si>
  <si>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</si>
  <si>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</si>
  <si>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</si>
  <si>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</si>
  <si>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</si>
  <si>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</si>
  <si>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</si>
  <si>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</si>
  <si>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</si>
  <si>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</si>
  <si>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</si>
  <si>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</si>
  <si>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</si>
  <si>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</si>
  <si>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</si>
  <si>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</si>
  <si>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</si>
  <si>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</si>
  <si>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</si>
  <si>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</si>
  <si>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</si>
  <si>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</si>
  <si>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</si>
  <si>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</si>
  <si>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</si>
  <si>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</si>
  <si>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</si>
  <si>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</si>
  <si>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</si>
  <si>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</si>
  <si>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</si>
  <si>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</si>
  <si>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</si>
  <si>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</si>
  <si>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</si>
  <si>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</si>
  <si>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</si>
  <si>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</si>
  <si>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</si>
  <si>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</si>
  <si>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</si>
  <si>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</si>
  <si>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</si>
  <si>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</si>
  <si>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</si>
  <si>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</si>
  <si>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</si>
  <si>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</si>
  <si>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</si>
  <si>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</si>
  <si>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</si>
  <si>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</si>
  <si>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</si>
  <si>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</si>
  <si>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</si>
  <si>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</si>
  <si>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</si>
  <si>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</si>
  <si>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</si>
  <si>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</si>
  <si>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</si>
  <si>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</si>
  <si>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</si>
  <si>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</si>
  <si>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</si>
  <si>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</si>
  <si>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</si>
  <si>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</si>
  <si>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</si>
  <si>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</si>
  <si>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</si>
  <si>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</si>
  <si>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</si>
  <si>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</si>
  <si>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</si>
  <si>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</si>
  <si>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</si>
  <si>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</si>
  <si>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</si>
  <si>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</si>
  <si>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</si>
  <si>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</si>
  <si>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</si>
  <si>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</si>
  <si>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</si>
  <si>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</si>
  <si>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</si>
  <si>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</si>
  <si>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</si>
  <si>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</si>
  <si>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</si>
  <si>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</si>
  <si>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</si>
  <si>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</si>
  <si>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</si>
  <si>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</si>
  <si>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</si>
  <si>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</si>
  <si>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</si>
  <si>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</si>
  <si>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</si>
  <si>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</si>
  <si>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</si>
  <si>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</si>
  <si>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</si>
  <si>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</si>
  <si>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</si>
  <si>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</si>
  <si>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</si>
  <si>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</si>
  <si>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</si>
  <si>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</si>
  <si>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</si>
  <si>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</si>
  <si>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</si>
  <si>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</si>
  <si>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</si>
  <si>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</si>
  <si>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</si>
  <si>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</si>
  <si>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</si>
  <si>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</si>
  <si>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</si>
  <si>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</si>
  <si>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</si>
  <si>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</si>
  <si>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</si>
  <si>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</si>
  <si>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</si>
  <si>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</si>
  <si>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</si>
  <si>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</si>
  <si>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</si>
  <si>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</si>
  <si>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</si>
  <si>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</si>
  <si>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</si>
  <si>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</si>
  <si>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</si>
  <si>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</si>
  <si>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</si>
  <si>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</si>
  <si>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</si>
  <si>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</si>
  <si>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</si>
  <si>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</si>
  <si>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</si>
  <si>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</si>
  <si>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</si>
  <si>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</si>
  <si>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</si>
  <si>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</si>
  <si>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</si>
  <si>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</si>
  <si>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</si>
  <si>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</si>
  <si>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</si>
  <si>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</si>
  <si>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</si>
  <si>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</si>
  <si>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</si>
  <si>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</si>
  <si>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</si>
  <si>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</si>
  <si>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</si>
  <si>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</si>
  <si>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</si>
  <si>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</si>
  <si>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</si>
  <si>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</si>
  <si>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</si>
  <si>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</si>
  <si>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</si>
  <si>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</si>
  <si>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</si>
  <si>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</si>
  <si>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</si>
  <si>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</si>
  <si>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</si>
  <si>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</si>
  <si>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</si>
  <si>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</si>
  <si>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</si>
  <si>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</si>
  <si>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</si>
  <si>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</si>
  <si>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</si>
  <si>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</si>
  <si>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</si>
  <si>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</si>
  <si>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</si>
  <si>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</si>
  <si>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</si>
  <si>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</si>
  <si>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</si>
  <si>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</si>
  <si>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</si>
  <si>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</si>
  <si>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</si>
  <si>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</si>
  <si>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</si>
  <si>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</si>
  <si>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</si>
  <si>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</si>
  <si>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</si>
  <si>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</si>
  <si>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</si>
  <si>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</si>
  <si>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</si>
  <si>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</si>
  <si>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</si>
  <si>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</si>
  <si>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</si>
  <si>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</si>
  <si>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</si>
  <si>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</si>
  <si>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</si>
  <si>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</si>
  <si>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</si>
  <si>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</si>
  <si>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</si>
  <si>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</si>
  <si>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</si>
  <si>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</si>
  <si>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</si>
  <si>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</si>
  <si>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</si>
  <si>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</si>
  <si>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</si>
  <si>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</si>
  <si>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</si>
  <si>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</si>
  <si>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</si>
  <si>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</si>
  <si>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</si>
  <si>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</si>
  <si>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</si>
  <si>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</si>
  <si>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</si>
  <si>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</si>
  <si>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</si>
  <si>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</si>
  <si>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</si>
  <si>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</si>
  <si>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</si>
  <si>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</si>
  <si>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</si>
  <si>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</si>
  <si>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</si>
  <si>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</si>
  <si>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</si>
  <si>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</si>
  <si>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</si>
  <si>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</si>
  <si>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</si>
  <si>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</si>
  <si>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</si>
  <si>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</si>
  <si>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</si>
  <si>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</si>
  <si>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</si>
  <si>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</si>
  <si>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</si>
  <si>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</si>
  <si>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</si>
  <si>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</si>
  <si>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</si>
  <si>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</si>
  <si>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</si>
  <si>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</si>
  <si>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</si>
  <si>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</si>
  <si>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</si>
  <si>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</si>
  <si>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</si>
  <si>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</si>
  <si>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</si>
  <si>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</si>
  <si>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</si>
  <si>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</si>
  <si>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</si>
  <si>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</si>
  <si>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</si>
  <si>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</si>
  <si>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</si>
  <si>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</si>
  <si>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</si>
  <si>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</si>
  <si>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</si>
  <si>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</si>
  <si>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</si>
  <si>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</si>
  <si>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</si>
  <si>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</si>
  <si>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</si>
  <si>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</si>
  <si>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</si>
  <si>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</si>
  <si>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</si>
  <si>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</si>
  <si>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</si>
  <si>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</si>
  <si>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</si>
  <si>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</si>
  <si>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</si>
  <si>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</si>
  <si>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</si>
  <si>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</si>
  <si>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</si>
  <si>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</si>
  <si>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</si>
  <si>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</si>
  <si>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</si>
  <si>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</si>
  <si>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</si>
  <si>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</si>
  <si>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</si>
  <si>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</si>
  <si>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</si>
  <si>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</si>
  <si>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</si>
  <si>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</si>
  <si>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</si>
  <si>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</si>
  <si>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</si>
  <si>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</si>
  <si>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</si>
  <si>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</si>
  <si>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</si>
  <si>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</si>
  <si>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</si>
  <si>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</si>
  <si>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</si>
  <si>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</si>
  <si>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</si>
  <si>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</si>
  <si>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</si>
  <si>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</si>
  <si>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</si>
  <si>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</si>
  <si>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</si>
  <si>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</si>
  <si>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</si>
  <si>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</si>
  <si>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</si>
  <si>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</si>
  <si>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</si>
  <si>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</si>
  <si>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</si>
  <si>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</si>
  <si>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</si>
  <si>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</si>
  <si>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</si>
  <si>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</si>
  <si>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</si>
  <si>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</si>
  <si>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</si>
  <si>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</si>
  <si>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</si>
  <si>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</si>
  <si>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</si>
  <si>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</si>
  <si>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</si>
  <si>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</si>
  <si>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</si>
  <si>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</si>
  <si>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</si>
  <si>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</si>
  <si>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</si>
  <si>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</si>
  <si>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</si>
  <si>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</si>
  <si>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</si>
  <si>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</si>
  <si>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</si>
  <si>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</si>
  <si>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</si>
  <si>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</si>
  <si>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</si>
  <si>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</si>
  <si>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</si>
  <si>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</si>
  <si>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</si>
  <si>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</si>
  <si>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</si>
  <si>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</si>
  <si>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</si>
  <si>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</si>
  <si>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</si>
  <si>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</si>
  <si>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</si>
  <si>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</si>
  <si>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</si>
  <si>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</si>
  <si>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</si>
  <si>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</si>
  <si>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</si>
  <si>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</si>
  <si>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</si>
  <si>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</si>
  <si>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</si>
  <si>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</si>
  <si>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</si>
  <si>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</si>
  <si>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</si>
  <si>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</si>
  <si>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</si>
  <si>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</si>
  <si>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</si>
  <si>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</si>
  <si>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</si>
  <si>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</si>
  <si>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</si>
  <si>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</si>
  <si>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</si>
  <si>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</si>
  <si>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</si>
  <si>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</si>
  <si>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</si>
  <si>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</si>
  <si>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</si>
  <si>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</si>
  <si>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</si>
  <si>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</si>
  <si>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</si>
  <si>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</si>
  <si>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</si>
  <si>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</si>
  <si>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</si>
  <si>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</si>
  <si>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</si>
  <si>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</si>
  <si>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</si>
  <si>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</si>
  <si>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</si>
  <si>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</si>
  <si>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</si>
  <si>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</si>
  <si>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</si>
  <si>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</si>
  <si>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</si>
  <si>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</si>
  <si>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</si>
  <si>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</si>
  <si>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</si>
  <si>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</si>
  <si>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</si>
  <si>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</si>
  <si>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</si>
  <si>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</si>
  <si>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</si>
  <si>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</si>
  <si>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</si>
  <si>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</si>
  <si>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</si>
  <si>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</si>
  <si>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</si>
  <si>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</si>
  <si>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</si>
  <si>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</si>
  <si>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</si>
  <si>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</si>
  <si>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</si>
  <si>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</si>
  <si>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</si>
  <si>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</si>
  <si>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</si>
  <si>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</si>
  <si>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</si>
  <si>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</si>
  <si>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</si>
  <si>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</si>
  <si>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</si>
  <si>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</si>
  <si>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</si>
  <si>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</si>
  <si>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</si>
  <si>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</si>
  <si>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</si>
  <si>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</si>
  <si>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</si>
  <si>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</si>
  <si>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</si>
  <si>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</si>
  <si>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</si>
  <si>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</si>
  <si>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</si>
  <si>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</si>
  <si>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</si>
  <si>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</si>
  <si>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</si>
  <si>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</si>
  <si>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</si>
  <si>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</si>
  <si>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</si>
  <si>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</si>
  <si>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</si>
  <si>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</si>
  <si>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</si>
  <si>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</si>
  <si>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</si>
  <si>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</si>
  <si>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</si>
  <si>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</si>
  <si>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</si>
  <si>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</si>
  <si>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</si>
  <si>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</si>
  <si>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</si>
  <si>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</si>
  <si>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</si>
  <si>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</si>
  <si>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</si>
  <si>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</si>
  <si>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</si>
  <si>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</si>
  <si>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</si>
  <si>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</si>
  <si>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</si>
  <si>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</si>
  <si>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</si>
  <si>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</si>
  <si>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</si>
  <si>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</si>
  <si>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</si>
  <si>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</si>
  <si>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</si>
  <si>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</si>
  <si>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</si>
  <si>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</si>
  <si>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</si>
  <si>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</si>
  <si>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</si>
  <si>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</si>
  <si>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</si>
  <si>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</si>
  <si>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</si>
  <si>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</si>
  <si>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</si>
  <si>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</si>
  <si>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</si>
  <si>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</si>
  <si>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</si>
  <si>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</si>
  <si>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</si>
  <si>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</si>
  <si>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</si>
  <si>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</si>
  <si>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</si>
  <si>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</si>
  <si>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</si>
  <si>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</si>
  <si>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</si>
  <si>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</si>
  <si>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</si>
  <si>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</si>
  <si>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</si>
  <si>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</si>
  <si>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</si>
  <si>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</si>
  <si>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</si>
  <si>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</si>
  <si>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</si>
  <si>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</si>
  <si>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</si>
  <si>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</si>
  <si>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</si>
  <si>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</si>
  <si>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</si>
  <si>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</si>
  <si>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</si>
  <si>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</si>
  <si>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</si>
  <si>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</si>
  <si>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</si>
  <si>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</si>
  <si>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</si>
  <si>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</si>
  <si>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</si>
  <si>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</si>
  <si>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</si>
  <si>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</si>
  <si>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</si>
  <si>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</si>
  <si>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</si>
  <si>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</si>
  <si>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</si>
  <si>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</si>
  <si>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</si>
  <si>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</si>
  <si>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</si>
  <si>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</si>
  <si>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</si>
  <si>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</si>
  <si>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</si>
  <si>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</si>
  <si>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</si>
  <si>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</si>
  <si>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</si>
  <si>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</si>
  <si>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</si>
  <si>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</si>
  <si>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</si>
  <si>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</si>
  <si>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</si>
  <si>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</si>
  <si>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</si>
  <si>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</si>
  <si>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</si>
  <si>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</si>
  <si>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</si>
  <si>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</si>
  <si>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</si>
  <si>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</si>
  <si>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</si>
  <si>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</si>
  <si>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</si>
  <si>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</si>
  <si>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</si>
  <si>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</si>
  <si>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</si>
  <si>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</si>
  <si>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</si>
  <si>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</si>
  <si>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</si>
  <si>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</si>
  <si>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</si>
  <si>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</si>
  <si>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</si>
  <si>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</si>
  <si>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</si>
  <si>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</si>
  <si>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</si>
  <si>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</si>
  <si>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</si>
  <si>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</si>
  <si>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</si>
  <si>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</si>
  <si>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</si>
  <si>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</si>
  <si>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</si>
  <si>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</si>
  <si>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</si>
  <si>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</si>
  <si>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</si>
  <si>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</si>
  <si>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</si>
  <si>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</si>
  <si>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</si>
  <si>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</si>
  <si>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</si>
  <si>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</si>
  <si>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</si>
  <si>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</si>
  <si>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</si>
  <si>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</si>
  <si>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</si>
  <si>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</si>
  <si>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</si>
  <si>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</si>
  <si>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</si>
  <si>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</si>
  <si>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</si>
  <si>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</si>
  <si>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</si>
  <si>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</si>
  <si>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</si>
  <si>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</si>
  <si>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</si>
  <si>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</si>
  <si>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</si>
  <si>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</si>
  <si>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</si>
  <si>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</si>
  <si>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</si>
  <si>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</si>
  <si>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</si>
  <si>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</si>
  <si>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</si>
  <si>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</si>
  <si>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</si>
  <si>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</si>
  <si>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</si>
  <si>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</si>
  <si>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</si>
  <si>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</si>
  <si>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</si>
  <si>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</si>
  <si>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</si>
  <si>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</si>
  <si>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</si>
  <si>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</si>
  <si>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</si>
  <si>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</si>
  <si>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</si>
  <si>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</si>
  <si>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</si>
  <si>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</si>
  <si>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</si>
  <si>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</si>
  <si>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</si>
  <si>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</si>
  <si>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</si>
  <si>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</si>
  <si>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</si>
  <si>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</si>
  <si>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</si>
  <si>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</si>
  <si>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</si>
  <si>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</si>
  <si>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</si>
  <si>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</si>
  <si>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</si>
  <si>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</si>
  <si>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</si>
  <si>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</si>
  <si>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</si>
  <si>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</si>
  <si>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</si>
  <si>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</si>
  <si>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</si>
  <si>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</si>
  <si>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</si>
  <si>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</si>
  <si>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</si>
  <si>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</si>
  <si>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</si>
  <si>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</si>
  <si>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</si>
  <si>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</si>
  <si>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</si>
  <si>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</si>
  <si>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</si>
  <si>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</si>
  <si>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</si>
  <si>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</si>
  <si>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</si>
  <si>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</si>
  <si>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</si>
  <si>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</si>
  <si>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</si>
  <si>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</si>
  <si>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</si>
  <si>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</si>
  <si>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</si>
  <si>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</si>
  <si>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</si>
  <si>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</si>
  <si>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</si>
  <si>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</si>
  <si>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</si>
  <si>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</si>
  <si>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</si>
  <si>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</si>
  <si>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</si>
  <si>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</si>
  <si>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</si>
  <si>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</si>
  <si>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</si>
  <si>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</si>
  <si>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</si>
  <si>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</si>
  <si>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</si>
  <si>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</si>
  <si>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</si>
  <si>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</si>
  <si>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</si>
  <si>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</si>
  <si>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</si>
  <si>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</si>
  <si>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</si>
  <si>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</si>
  <si>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</si>
  <si>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</si>
  <si>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</si>
  <si>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</si>
  <si>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</si>
  <si>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</si>
  <si>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</si>
  <si>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</si>
  <si>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</si>
  <si>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</si>
  <si>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</si>
  <si>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</si>
  <si>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</si>
  <si>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</si>
  <si>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</si>
  <si>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</si>
  <si>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</si>
  <si>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</si>
  <si>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</si>
  <si>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</si>
  <si>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</si>
  <si>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</si>
  <si>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</si>
  <si>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</si>
  <si>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</si>
  <si>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</si>
  <si>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</si>
  <si>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</si>
  <si>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</si>
  <si>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</si>
  <si>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</si>
  <si>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</si>
  <si>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</si>
  <si>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</si>
  <si>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</si>
  <si>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</si>
  <si>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</si>
  <si>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</si>
  <si>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</si>
  <si>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</si>
  <si>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</si>
  <si>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</si>
  <si>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</si>
  <si>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</si>
  <si>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</si>
  <si>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</si>
  <si>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</si>
  <si>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</si>
  <si>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</si>
  <si>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</si>
  <si>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</si>
  <si>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</si>
  <si>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</si>
  <si>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</si>
  <si>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</si>
  <si>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</si>
  <si>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</si>
  <si>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</si>
  <si>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</si>
  <si>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</si>
  <si>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</si>
  <si>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</si>
  <si>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</si>
  <si>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</si>
  <si>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</si>
  <si>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</si>
  <si>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</si>
  <si>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</si>
  <si>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</si>
  <si>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</si>
  <si>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</si>
  <si>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</si>
  <si>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</si>
  <si>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</si>
  <si>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</si>
  <si>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</si>
  <si>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</si>
  <si>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</si>
  <si>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</si>
  <si>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</si>
  <si>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</si>
  <si>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</si>
  <si>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</si>
  <si>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</si>
  <si>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</si>
  <si>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</si>
  <si>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</si>
  <si>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</si>
  <si>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</si>
  <si>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</si>
  <si>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</si>
  <si>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</si>
  <si>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</si>
  <si>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</si>
  <si>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</si>
  <si>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</si>
  <si>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</si>
  <si>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</si>
  <si>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</si>
  <si>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</si>
  <si>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</si>
  <si>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</si>
  <si>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</si>
  <si>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</si>
  <si>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</si>
  <si>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</si>
  <si>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</si>
  <si>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</si>
  <si>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</si>
  <si>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</si>
  <si>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</si>
  <si>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</si>
  <si>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</si>
  <si>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</si>
  <si>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</si>
  <si>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</si>
  <si>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</si>
  <si>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</si>
  <si>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</si>
  <si>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</si>
  <si>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</si>
  <si>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</si>
  <si>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</si>
  <si>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</si>
  <si>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</si>
  <si>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</si>
  <si>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</si>
  <si>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</si>
  <si>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</si>
  <si>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</si>
  <si>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</si>
  <si>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</si>
  <si>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</si>
  <si>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</si>
  <si>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</si>
  <si>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</si>
  <si>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</si>
  <si>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</si>
  <si>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</si>
  <si>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</si>
  <si>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</si>
  <si>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</si>
  <si>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</si>
  <si>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</si>
  <si>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</si>
  <si>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</si>
  <si>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</si>
  <si>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</si>
  <si>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</si>
  <si>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</si>
  <si>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</si>
  <si>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</si>
  <si>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</si>
  <si>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</si>
  <si>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</si>
  <si>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</si>
  <si>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</si>
  <si>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</si>
  <si>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</si>
  <si>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</si>
  <si>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</si>
  <si>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</si>
  <si>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</si>
  <si>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</si>
  <si>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</si>
  <si>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</si>
  <si>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</si>
  <si>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</si>
  <si>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</si>
  <si>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</si>
  <si>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</si>
  <si>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</si>
  <si>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</si>
  <si>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</si>
  <si>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</si>
  <si>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</si>
  <si>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</si>
  <si>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</si>
  <si>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</si>
  <si>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</si>
  <si>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</si>
  <si>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</si>
  <si>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</si>
  <si>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</si>
  <si>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</si>
  <si>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</si>
  <si>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</si>
  <si>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</si>
  <si>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</si>
  <si>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</si>
  <si>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</si>
  <si>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</si>
  <si>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</si>
  <si>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</si>
  <si>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</si>
  <si>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</si>
  <si>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</si>
  <si>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</si>
  <si>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</si>
  <si>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</si>
  <si>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</si>
  <si>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</si>
  <si>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</si>
  <si>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</si>
  <si>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</si>
  <si>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</si>
  <si>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</si>
  <si>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</si>
  <si>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</si>
  <si>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</si>
  <si>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</si>
  <si>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</si>
  <si>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</si>
  <si>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</si>
  <si>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</si>
  <si>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</si>
  <si>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</si>
  <si>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</si>
  <si>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</si>
  <si>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</si>
  <si>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</si>
  <si>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</si>
  <si>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</si>
  <si>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</si>
  <si>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</si>
  <si>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</si>
  <si>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</si>
  <si>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</si>
  <si>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</si>
  <si>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</si>
  <si>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</si>
  <si>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</si>
  <si>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</si>
  <si>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</si>
  <si>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</si>
  <si>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</si>
  <si>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</si>
  <si>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</si>
  <si>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</si>
  <si>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</si>
  <si>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</si>
  <si>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</si>
  <si>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</si>
  <si>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</si>
  <si>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</si>
  <si>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</si>
  <si>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</si>
  <si>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</si>
  <si>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</si>
  <si>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</si>
  <si>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</si>
  <si>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</si>
  <si>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</si>
  <si>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</si>
  <si>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</si>
  <si>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</si>
  <si>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</si>
  <si>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</si>
  <si>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</si>
  <si>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</si>
  <si>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</si>
  <si>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</si>
  <si>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</si>
  <si>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</si>
  <si>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</si>
  <si>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</si>
  <si>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</si>
  <si>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</si>
  <si>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</si>
  <si>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</si>
  <si>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</si>
  <si>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</si>
  <si>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</si>
  <si>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</si>
  <si>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</si>
  <si>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</si>
  <si>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</si>
  <si>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</si>
  <si>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</si>
  <si>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</si>
  <si>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</si>
  <si>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</si>
  <si>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</si>
  <si>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</si>
  <si>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</si>
  <si>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</si>
  <si>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</si>
  <si>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</si>
  <si>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</si>
  <si>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</si>
  <si>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</si>
  <si>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</si>
  <si>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</si>
  <si>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</si>
  <si>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</si>
  <si>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</si>
  <si>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</si>
  <si>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</si>
  <si>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</si>
  <si>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</si>
  <si>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</si>
  <si>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</si>
  <si>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</si>
  <si>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</si>
  <si>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</si>
  <si>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</si>
  <si>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</si>
  <si>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</si>
  <si>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</si>
  <si>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</si>
  <si>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</si>
  <si>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</si>
  <si>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</si>
  <si>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</si>
  <si>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</si>
  <si>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</si>
  <si>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</si>
  <si>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</si>
  <si>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</si>
  <si>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</si>
  <si>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</si>
  <si>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</si>
  <si>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</si>
  <si>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</si>
  <si>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</si>
  <si>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</si>
  <si>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</si>
  <si>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</si>
  <si>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</si>
  <si>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</si>
  <si>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</si>
  <si>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</si>
  <si>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</si>
  <si>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</si>
  <si>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</si>
  <si>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</si>
  <si>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</si>
  <si>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</si>
  <si>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</si>
  <si>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</si>
  <si>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</si>
  <si>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</si>
  <si>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</si>
  <si>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</si>
  <si>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</si>
  <si>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</si>
  <si>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</si>
  <si>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</si>
  <si>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</si>
  <si>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</si>
  <si>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</si>
  <si>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</si>
  <si>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</si>
  <si>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</si>
  <si>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</si>
  <si>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</si>
  <si>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</si>
  <si>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</si>
  <si>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</si>
  <si>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</si>
  <si>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</si>
  <si>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</si>
  <si>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</si>
  <si>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</si>
  <si>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</si>
  <si>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</si>
  <si>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</si>
  <si>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</si>
  <si>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</si>
  <si>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</si>
  <si>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</si>
  <si>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</si>
  <si>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</si>
  <si>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</si>
  <si>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</si>
  <si>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</si>
  <si>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</si>
  <si>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</si>
  <si>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</si>
  <si>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</si>
  <si>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</si>
  <si>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</si>
  <si>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</si>
  <si>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</si>
  <si>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</si>
  <si>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</si>
  <si>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</si>
  <si>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</si>
  <si>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</si>
  <si>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</si>
  <si>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</si>
  <si>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</si>
  <si>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</si>
  <si>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</si>
  <si>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</si>
  <si>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</si>
  <si>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</si>
  <si>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</si>
  <si>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</si>
  <si>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</si>
  <si>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</si>
  <si>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</si>
  <si>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</si>
  <si>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</si>
  <si>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</si>
  <si>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</si>
  <si>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</si>
  <si>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</si>
  <si>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</si>
  <si>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</si>
  <si>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</si>
  <si>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</si>
  <si>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</si>
  <si>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</si>
  <si>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</si>
  <si>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</si>
  <si>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</si>
  <si>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</si>
  <si>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</si>
  <si>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</si>
  <si>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</si>
  <si>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</si>
  <si>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</si>
  <si>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</si>
  <si>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</si>
  <si>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</si>
  <si>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</si>
  <si>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</si>
  <si>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</si>
  <si>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</si>
  <si>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</si>
  <si>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</si>
  <si>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</si>
  <si>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</si>
  <si>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</si>
  <si>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</si>
  <si>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</si>
  <si>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</si>
  <si>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</si>
  <si>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</si>
  <si>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</si>
  <si>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</si>
  <si>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</si>
  <si>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</si>
  <si>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</si>
  <si>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</si>
  <si>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</si>
  <si>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</si>
  <si>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</si>
  <si>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</si>
  <si>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</si>
  <si>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</si>
  <si>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</si>
  <si>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</si>
  <si>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</si>
  <si>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</si>
  <si>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</si>
  <si>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</si>
  <si>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</si>
  <si>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</si>
  <si>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</si>
  <si>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</si>
  <si>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</si>
  <si>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</si>
  <si>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</si>
  <si>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</si>
  <si>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</si>
  <si>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</si>
  <si>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</si>
  <si>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</si>
  <si>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</si>
  <si>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</si>
  <si>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</si>
  <si>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</si>
  <si>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</si>
  <si>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</si>
  <si>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</si>
  <si>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</si>
  <si>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</si>
  <si>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</si>
  <si>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</si>
  <si>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</si>
  <si>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</si>
  <si>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</si>
  <si>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</si>
  <si>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</si>
  <si>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</si>
  <si>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</si>
  <si>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</si>
  <si>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</si>
  <si>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</si>
  <si>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</si>
  <si>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</si>
  <si>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</si>
  <si>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</si>
  <si>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</si>
  <si>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</si>
  <si>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</si>
  <si>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</si>
  <si>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</si>
  <si>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</si>
  <si>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</si>
  <si>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</si>
  <si>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</si>
  <si>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</si>
  <si>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</si>
  <si>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</si>
  <si>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</si>
  <si>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</si>
  <si>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</si>
  <si>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</si>
  <si>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</si>
  <si>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</si>
  <si>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</si>
  <si>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</si>
  <si>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</si>
  <si>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</si>
  <si>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</si>
  <si>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</si>
  <si>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</si>
  <si>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</si>
  <si>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</si>
  <si>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</si>
  <si>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</si>
  <si>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</si>
  <si>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</si>
  <si>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</si>
  <si>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</si>
  <si>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</si>
  <si>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</si>
  <si>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</si>
  <si>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</si>
  <si>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</si>
  <si>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</si>
  <si>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</si>
  <si>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</si>
  <si>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</si>
  <si>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</si>
  <si>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</si>
  <si>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</si>
  <si>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</si>
  <si>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</si>
  <si>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</si>
  <si>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</si>
  <si>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</si>
  <si>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</si>
  <si>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</si>
  <si>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</si>
  <si>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</si>
  <si>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</si>
  <si>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</si>
  <si>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</si>
  <si>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</si>
  <si>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</si>
  <si>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</si>
  <si>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</si>
  <si>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</si>
  <si>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</si>
  <si>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</si>
  <si>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</si>
  <si>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</si>
  <si>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</si>
  <si>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</si>
  <si>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</si>
  <si>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</si>
  <si>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</si>
  <si>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</si>
  <si>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</si>
  <si>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</si>
  <si>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</si>
  <si>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</si>
  <si>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</si>
  <si>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</si>
  <si>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</si>
  <si>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</si>
  <si>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</si>
  <si>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</si>
  <si>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</si>
  <si>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</si>
  <si>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</si>
  <si>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</si>
  <si>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</si>
  <si>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</si>
  <si>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</si>
  <si>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</si>
  <si>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</si>
  <si>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</si>
  <si>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</si>
  <si>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</si>
  <si>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</si>
  <si>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</si>
  <si>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</si>
  <si>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</si>
  <si>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</si>
  <si>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</si>
  <si>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</si>
  <si>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</si>
  <si>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</si>
  <si>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</si>
  <si>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</si>
  <si>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</si>
  <si>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</si>
  <si>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</si>
  <si>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</si>
  <si>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</si>
  <si>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</si>
  <si>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</si>
  <si>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</si>
  <si>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</si>
  <si>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</si>
  <si>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</si>
  <si>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</si>
  <si>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</si>
  <si>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</si>
  <si>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</si>
  <si>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</si>
  <si>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</si>
  <si>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</si>
  <si>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</si>
  <si>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</si>
  <si>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</si>
  <si>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</si>
  <si>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</si>
  <si>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</si>
  <si>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</si>
  <si>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</si>
  <si>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</si>
  <si>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</si>
  <si>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</si>
  <si>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</si>
  <si>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</si>
  <si>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</si>
  <si>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</si>
  <si>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</si>
  <si>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</si>
  <si>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</si>
  <si>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</si>
  <si>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</si>
  <si>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</si>
  <si>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</si>
  <si>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</si>
  <si>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</si>
  <si>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</si>
  <si>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</si>
  <si>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</si>
  <si>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</si>
  <si>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</si>
  <si>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</si>
  <si>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</si>
  <si>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</si>
  <si>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</si>
  <si>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</si>
  <si>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</si>
  <si>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</si>
  <si>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</si>
  <si>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</si>
  <si>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</si>
  <si>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</si>
  <si>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</si>
  <si>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</si>
  <si>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</si>
  <si>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</si>
  <si>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</si>
  <si>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</si>
  <si>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</si>
  <si>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</si>
  <si>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</si>
  <si>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</si>
  <si>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</si>
  <si>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</si>
  <si>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</si>
  <si>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</si>
  <si>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</si>
  <si>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</si>
  <si>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</si>
  <si>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</si>
  <si>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</si>
  <si>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</si>
  <si>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</si>
  <si>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</si>
  <si>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</si>
  <si>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</si>
  <si>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</si>
  <si>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</si>
  <si>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</si>
  <si>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</si>
  <si>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</si>
  <si>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</si>
  <si>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</si>
  <si>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</si>
  <si>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</si>
  <si>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</si>
  <si>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</si>
  <si>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</si>
  <si>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</si>
  <si>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</si>
  <si>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</si>
  <si>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</si>
  <si>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</si>
  <si>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</si>
  <si>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</si>
  <si>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</si>
  <si>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</si>
  <si>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</si>
  <si>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</si>
  <si>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</si>
  <si>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</si>
  <si>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</si>
  <si>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</si>
  <si>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</si>
  <si>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</si>
  <si>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</si>
  <si>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</si>
  <si>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</si>
  <si>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</si>
  <si>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</si>
  <si>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</si>
  <si>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</si>
  <si>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</si>
  <si>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</si>
  <si>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</si>
  <si>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</si>
  <si>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</si>
  <si>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</si>
  <si>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</si>
  <si>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</si>
  <si>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</si>
  <si>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</si>
  <si>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</si>
  <si>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</si>
  <si>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</si>
  <si>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</si>
  <si>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</si>
  <si>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</si>
  <si>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</si>
  <si>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</si>
  <si>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</si>
  <si>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</si>
  <si>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</si>
  <si>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</si>
  <si>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</si>
  <si>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</si>
  <si>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</si>
  <si>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</si>
  <si>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</si>
  <si>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</si>
  <si>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</si>
  <si>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</si>
  <si>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</si>
  <si>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</si>
  <si>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</si>
  <si>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</si>
  <si>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</si>
  <si>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</si>
  <si>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</si>
  <si>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</si>
  <si>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</si>
  <si>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</si>
  <si>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</si>
  <si>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</si>
  <si>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</si>
  <si>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</si>
  <si>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</si>
  <si>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</si>
  <si>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</si>
  <si>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</si>
  <si>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</si>
  <si>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</si>
  <si>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</si>
  <si>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</si>
  <si>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</si>
  <si>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</si>
  <si>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</si>
  <si>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</si>
  <si>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</si>
  <si>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</si>
  <si>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</si>
  <si>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</si>
  <si>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</si>
  <si>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</si>
  <si>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</si>
  <si>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</si>
  <si>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</si>
  <si>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</si>
  <si>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</si>
  <si>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</si>
  <si>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</si>
  <si>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</si>
  <si>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</si>
  <si>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</si>
  <si>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</si>
  <si>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</si>
  <si>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</si>
  <si>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</si>
  <si>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</si>
  <si>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</si>
  <si>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</si>
  <si>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</si>
  <si>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</si>
  <si>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</si>
  <si>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</si>
  <si>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</si>
  <si>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</si>
  <si>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</si>
  <si>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</si>
  <si>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</si>
  <si>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</si>
  <si>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</si>
  <si>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</si>
  <si>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</si>
  <si>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</si>
  <si>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</si>
  <si>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</si>
  <si>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</si>
  <si>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</si>
  <si>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</si>
  <si>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</si>
  <si>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</si>
  <si>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</si>
  <si>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</si>
  <si>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</si>
  <si>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</si>
  <si>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</si>
  <si>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</si>
  <si>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</si>
  <si>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</si>
  <si>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</si>
  <si>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</si>
  <si>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</si>
  <si>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</si>
  <si>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</si>
  <si>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</si>
  <si>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</si>
  <si>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</si>
  <si>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</si>
  <si>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</si>
  <si>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</si>
  <si>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</si>
  <si>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</si>
  <si>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</si>
  <si>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</si>
  <si>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</si>
  <si>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</si>
  <si>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</si>
  <si>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</si>
  <si>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</si>
  <si>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</si>
  <si>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</si>
  <si>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</si>
  <si>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</si>
  <si>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</si>
  <si>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</si>
  <si>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</si>
  <si>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</si>
  <si>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</si>
  <si>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</si>
  <si>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</si>
  <si>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</si>
  <si>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</si>
  <si>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</si>
  <si>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</si>
  <si>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</si>
  <si>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</si>
  <si>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</si>
  <si>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</si>
  <si>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</si>
  <si>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</si>
  <si>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</si>
  <si>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</si>
  <si>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</si>
  <si>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</si>
  <si>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</si>
  <si>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</si>
  <si>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</si>
  <si>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</si>
  <si>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</si>
  <si>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</si>
  <si>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</si>
  <si>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</si>
  <si>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</si>
  <si>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</si>
  <si>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</si>
  <si>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</si>
  <si>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</si>
  <si>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</si>
  <si>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</si>
  <si>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</si>
  <si>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</si>
  <si>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</si>
  <si>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</si>
  <si>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</si>
  <si>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</si>
  <si>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</si>
  <si>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</si>
  <si>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</si>
  <si>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</si>
  <si>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</si>
  <si>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</si>
  <si>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</si>
  <si>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</si>
  <si>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</si>
  <si>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</si>
  <si>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</si>
  <si>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</si>
  <si>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</si>
  <si>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</si>
  <si>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</si>
  <si>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</si>
  <si>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</si>
  <si>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</si>
  <si>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</si>
  <si>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</si>
  <si>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</si>
  <si>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</si>
  <si>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</si>
  <si>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</si>
  <si>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</si>
  <si>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</si>
  <si>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</si>
  <si>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</si>
  <si>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</si>
  <si>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</si>
  <si>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</si>
  <si>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</si>
  <si>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</si>
  <si>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</si>
  <si>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</si>
  <si>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</si>
  <si>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</si>
  <si>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</si>
  <si>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</si>
  <si>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</si>
  <si>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</si>
  <si>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</si>
  <si>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</si>
  <si>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</si>
  <si>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</si>
  <si>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</si>
  <si>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</si>
  <si>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</si>
  <si>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</si>
  <si>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</si>
  <si>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</si>
  <si>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</si>
  <si>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</si>
  <si>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</si>
  <si>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</si>
  <si>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</si>
  <si>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</si>
  <si>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</si>
  <si>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</si>
  <si>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</si>
  <si>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</si>
  <si>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</si>
  <si>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</si>
  <si>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</si>
  <si>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</si>
  <si>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</si>
  <si>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</si>
  <si>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</si>
  <si>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</si>
  <si>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</si>
  <si>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</si>
  <si>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</si>
  <si>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</si>
  <si>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</si>
  <si>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</si>
  <si>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</si>
  <si>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</si>
  <si>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</si>
  <si>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</si>
  <si>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</si>
  <si>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</si>
  <si>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</si>
  <si>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</si>
  <si>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</si>
  <si>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</si>
  <si>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</si>
  <si>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</si>
  <si>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</si>
  <si>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</si>
  <si>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</si>
  <si>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</si>
  <si>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</si>
  <si>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</si>
  <si>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</si>
  <si>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</si>
  <si>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</si>
  <si>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</si>
  <si>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</si>
  <si>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</si>
  <si>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</si>
  <si>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</si>
  <si>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</si>
  <si>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</si>
  <si>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</si>
  <si>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</si>
  <si>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</si>
  <si>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</si>
  <si>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</si>
  <si>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</si>
  <si>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</si>
  <si>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</si>
  <si>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</si>
  <si>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</si>
  <si>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</si>
  <si>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</si>
  <si>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</si>
  <si>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</si>
  <si>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</si>
  <si>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</si>
  <si>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</si>
  <si>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</si>
  <si>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</si>
  <si>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</si>
  <si>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</si>
  <si>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</si>
  <si>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</si>
  <si>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</si>
  <si>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</si>
  <si>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</si>
  <si>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</si>
  <si>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</si>
  <si>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</si>
  <si>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</si>
  <si>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</si>
  <si>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</si>
  <si>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</si>
  <si>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</si>
  <si>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</si>
  <si>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</si>
  <si>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</si>
  <si>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</si>
  <si>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</si>
  <si>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</si>
  <si>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</si>
  <si>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</si>
  <si>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</si>
  <si>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</si>
  <si>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</si>
  <si>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</si>
  <si>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</si>
  <si>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</si>
  <si>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</si>
  <si>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</si>
  <si>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</si>
  <si>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</si>
  <si>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</si>
  <si>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</si>
  <si>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</si>
  <si>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</si>
  <si>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</si>
  <si>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</si>
  <si>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</si>
  <si>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</si>
  <si>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</si>
  <si>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</si>
  <si>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</si>
  <si>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</si>
  <si>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</si>
  <si>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</si>
  <si>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</si>
  <si>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</si>
  <si>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</si>
  <si>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</si>
  <si>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</si>
  <si>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</si>
  <si>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</si>
  <si>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</si>
  <si>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</si>
  <si>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</si>
  <si>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</si>
  <si>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</si>
  <si>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</si>
  <si>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</si>
  <si>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</si>
  <si>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</si>
  <si>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</si>
  <si>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</si>
  <si>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</si>
  <si>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</si>
  <si>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</si>
  <si>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</si>
  <si>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</si>
  <si>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</si>
  <si>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</si>
  <si>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</si>
  <si>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</si>
  <si>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</si>
  <si>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</si>
  <si>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</si>
  <si>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</si>
  <si>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</si>
  <si>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</si>
  <si>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</si>
  <si>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</si>
  <si>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</si>
  <si>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</si>
  <si>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</si>
  <si>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</si>
  <si>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</si>
  <si>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</si>
  <si>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</si>
  <si>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</si>
  <si>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</si>
  <si>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</si>
  <si>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</si>
  <si>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</si>
  <si>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</si>
  <si>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</si>
  <si>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</si>
  <si>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</si>
  <si>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</si>
  <si>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</si>
  <si>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</si>
  <si>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</si>
  <si>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</si>
  <si>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</si>
  <si>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</si>
  <si>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</si>
  <si>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</si>
  <si>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</si>
  <si>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</si>
  <si>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</si>
  <si>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</si>
  <si>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</si>
  <si>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</si>
  <si>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</si>
  <si>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</si>
  <si>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</si>
  <si>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</si>
  <si>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</si>
  <si>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</si>
  <si>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</si>
  <si>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</si>
  <si>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</si>
  <si>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</si>
  <si>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</si>
  <si>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</si>
  <si>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</si>
  <si>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</si>
  <si>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</si>
  <si>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</si>
  <si>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</si>
  <si>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</si>
  <si>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</si>
  <si>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</si>
  <si>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</si>
  <si>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</si>
  <si>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</si>
  <si>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</si>
  <si>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</si>
  <si>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</si>
  <si>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</si>
  <si>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</si>
  <si>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</si>
  <si>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</si>
  <si>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</si>
  <si>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</si>
  <si>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</si>
  <si>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</si>
  <si>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</si>
  <si>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</si>
  <si>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</si>
  <si>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</si>
  <si>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</si>
  <si>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</si>
  <si>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</si>
  <si>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</si>
  <si>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</si>
  <si>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</si>
  <si>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</si>
  <si>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</si>
  <si>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</si>
  <si>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</si>
  <si>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</si>
  <si>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</si>
  <si>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</si>
  <si>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</si>
  <si>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</si>
  <si>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</si>
  <si>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</si>
  <si>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</si>
  <si>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</si>
  <si>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</si>
  <si>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</si>
  <si>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</si>
  <si>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</si>
  <si>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</si>
  <si>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</si>
  <si>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</si>
  <si>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</si>
  <si>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</si>
  <si>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</si>
  <si>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</si>
  <si>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</si>
  <si>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</si>
  <si>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</si>
  <si>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</si>
  <si>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</si>
  <si>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</si>
  <si>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</si>
  <si>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</si>
  <si>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</si>
  <si>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</si>
  <si>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</si>
  <si>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</si>
  <si>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</si>
  <si>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</si>
  <si>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</si>
  <si>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</si>
  <si>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</si>
  <si>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</si>
  <si>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</si>
  <si>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</si>
  <si>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</si>
  <si>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</si>
  <si>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</si>
  <si>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</si>
  <si>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</si>
  <si>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</si>
  <si>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</si>
  <si>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</si>
  <si>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</si>
  <si>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</si>
  <si>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</si>
  <si>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</si>
  <si>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</si>
  <si>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</si>
  <si>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</si>
  <si>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</si>
  <si>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</si>
  <si>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</si>
  <si>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</si>
  <si>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</si>
  <si>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</si>
  <si>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</si>
  <si>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</si>
  <si>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</si>
  <si>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</si>
  <si>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</si>
  <si>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</si>
  <si>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</si>
  <si>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</si>
  <si>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</si>
  <si>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</si>
  <si>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</si>
  <si>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</si>
  <si>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</si>
  <si>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</si>
  <si>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</si>
  <si>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</si>
  <si>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</si>
  <si>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</si>
  <si>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</si>
  <si>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</si>
  <si>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</si>
  <si>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</si>
  <si>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</si>
  <si>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</si>
  <si>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</si>
  <si>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</si>
  <si>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</si>
  <si>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</si>
  <si>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</si>
  <si>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</si>
  <si>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</si>
  <si>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</si>
  <si>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</si>
  <si>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</si>
  <si>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</si>
  <si>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</si>
  <si>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</si>
  <si>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</si>
  <si>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</si>
  <si>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</si>
  <si>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</si>
  <si>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</si>
  <si>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</si>
  <si>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</si>
  <si>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</si>
  <si>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</si>
  <si>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</si>
  <si>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</si>
  <si>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</si>
  <si>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</si>
  <si>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</si>
  <si>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</si>
  <si>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</si>
  <si>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</si>
  <si>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</si>
  <si>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</si>
  <si>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</si>
  <si>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</si>
  <si>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</si>
  <si>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</si>
  <si>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</si>
  <si>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</si>
  <si>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</si>
  <si>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</si>
  <si>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</si>
  <si>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</si>
  <si>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</si>
  <si>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</si>
  <si>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</si>
  <si>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</si>
  <si>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</si>
  <si>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</si>
  <si>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</si>
  <si>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</si>
  <si>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</si>
  <si>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</si>
  <si>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</si>
  <si>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</si>
  <si>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</si>
  <si>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</si>
  <si>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</si>
  <si>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</si>
  <si>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</si>
  <si>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</si>
  <si>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</si>
  <si>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</si>
  <si>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</si>
  <si>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</si>
  <si>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</si>
  <si>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</si>
  <si>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</si>
  <si>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</si>
  <si>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</si>
  <si>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</si>
  <si>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</si>
  <si>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</si>
  <si>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</si>
  <si>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</si>
  <si>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</si>
  <si>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</si>
  <si>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</si>
  <si>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</si>
  <si>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</si>
  <si>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</si>
  <si>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</si>
  <si>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</si>
  <si>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</si>
  <si>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</si>
  <si>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</si>
  <si>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</si>
  <si>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</si>
  <si>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</si>
  <si>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</si>
  <si>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</si>
  <si>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</si>
  <si>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</si>
  <si>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</si>
  <si>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</si>
  <si>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</si>
  <si>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</si>
  <si>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</si>
  <si>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</si>
  <si>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</si>
  <si>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</si>
  <si>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</si>
  <si>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</si>
  <si>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</si>
  <si>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</si>
  <si>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</si>
  <si>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</si>
  <si>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</si>
  <si>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</si>
  <si>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</si>
  <si>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</si>
  <si>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</si>
  <si>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</si>
  <si>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</si>
  <si>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</si>
  <si>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</si>
  <si>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</si>
  <si>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</si>
  <si>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</si>
  <si>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</si>
  <si>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</si>
  <si>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</si>
  <si>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</si>
  <si>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</si>
  <si>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</si>
  <si>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</si>
  <si>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</si>
  <si>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</si>
  <si>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</si>
  <si>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</si>
  <si>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</si>
  <si>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</si>
  <si>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</si>
  <si>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</si>
  <si>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</si>
  <si>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</si>
  <si>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</si>
  <si>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</si>
  <si>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</si>
  <si>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</si>
  <si>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</si>
  <si>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</si>
  <si>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</si>
  <si>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</si>
  <si>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</si>
  <si>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</si>
  <si>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</si>
  <si>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</si>
  <si>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</si>
  <si>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</si>
  <si>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</si>
  <si>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</si>
  <si>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</si>
  <si>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</si>
  <si>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</si>
  <si>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</si>
  <si>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</si>
  <si>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</si>
  <si>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</si>
  <si>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</si>
  <si>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</si>
  <si>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</si>
  <si>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</si>
  <si>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</si>
  <si>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</si>
  <si>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</si>
  <si>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</si>
  <si>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</si>
  <si>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</si>
  <si>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</si>
  <si>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</si>
  <si>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</si>
  <si>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</si>
  <si>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</si>
  <si>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</si>
  <si>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</si>
  <si>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</si>
  <si>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</si>
  <si>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</si>
  <si>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</si>
  <si>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</si>
  <si>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</si>
  <si>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</si>
  <si>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</si>
  <si>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</si>
  <si>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</si>
  <si>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</si>
  <si>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</si>
  <si>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</si>
  <si>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</si>
  <si>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</si>
  <si>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</si>
  <si>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</si>
  <si>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</si>
  <si>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</si>
  <si>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</si>
  <si>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</si>
  <si>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</si>
  <si>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</si>
  <si>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</si>
  <si>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</si>
  <si>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</si>
  <si>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</si>
  <si>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</si>
  <si>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</si>
  <si>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</si>
  <si>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</si>
  <si>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</si>
  <si>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</si>
  <si>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</si>
  <si>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</si>
  <si>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</si>
  <si>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</si>
  <si>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</si>
  <si>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</si>
  <si>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</si>
  <si>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</si>
  <si>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</si>
  <si>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</si>
  <si>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</si>
  <si>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</si>
  <si>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</si>
  <si>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</si>
  <si>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</si>
  <si>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</si>
  <si>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</si>
  <si>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</si>
  <si>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</si>
  <si>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</si>
  <si>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</si>
  <si>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</si>
  <si>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</si>
  <si>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</si>
  <si>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</si>
  <si>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</si>
  <si>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</si>
  <si>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</si>
  <si>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</si>
  <si>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</si>
  <si>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</si>
  <si>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</si>
  <si>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</si>
  <si>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</si>
  <si>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</si>
  <si>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</si>
  <si>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</si>
  <si>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</si>
  <si>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</si>
  <si>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</si>
  <si>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</si>
  <si>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</si>
  <si>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</si>
  <si>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</si>
  <si>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</si>
  <si>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</si>
  <si>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</si>
  <si>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</si>
  <si>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</si>
  <si>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</si>
  <si>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</si>
  <si>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</si>
  <si>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</si>
  <si>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</si>
  <si>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</si>
  <si>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</si>
  <si>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</si>
  <si>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</si>
  <si>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</si>
  <si>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</si>
  <si>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</si>
  <si>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</si>
  <si>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</si>
  <si>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</si>
  <si>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</si>
  <si>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</si>
  <si>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</si>
  <si>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</si>
  <si>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</si>
  <si>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</si>
  <si>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</si>
  <si>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</si>
  <si>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</si>
  <si>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</si>
  <si>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</si>
  <si>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</si>
  <si>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</si>
  <si>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</si>
  <si>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</si>
  <si>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</si>
  <si>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</si>
  <si>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</si>
  <si>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</si>
  <si>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</si>
  <si>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</si>
  <si>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</si>
  <si>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</si>
  <si>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</si>
  <si>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</si>
  <si>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</si>
  <si>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</si>
  <si>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</si>
  <si>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</si>
  <si>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</si>
  <si>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</si>
  <si>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</si>
  <si>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</si>
  <si>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</si>
  <si>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</si>
  <si>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</si>
  <si>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</si>
  <si>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</si>
  <si>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</si>
  <si>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</si>
  <si>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</si>
  <si>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</si>
  <si>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</si>
  <si>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</si>
  <si>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</si>
  <si>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</si>
  <si>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</si>
  <si>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</si>
  <si>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</si>
  <si>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</si>
  <si>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</si>
  <si>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</si>
  <si>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</si>
  <si>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</si>
  <si>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</si>
  <si>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</si>
  <si>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</si>
  <si>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</si>
  <si>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</si>
  <si>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</si>
  <si>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</si>
  <si>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</si>
  <si>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</si>
  <si>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</si>
  <si>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</si>
  <si>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</si>
  <si>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</si>
  <si>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</si>
  <si>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</si>
  <si>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</si>
  <si>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</si>
  <si>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</si>
  <si>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</si>
  <si>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</si>
  <si>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</si>
  <si>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</si>
  <si>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</si>
  <si>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</si>
  <si>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</si>
  <si>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</si>
  <si>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</si>
  <si>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</si>
  <si>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</si>
  <si>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</si>
  <si>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</si>
  <si>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</si>
  <si>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</si>
  <si>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</si>
  <si>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</si>
  <si>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</si>
  <si>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</si>
  <si>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</si>
  <si>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</si>
  <si>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</si>
  <si>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</si>
  <si>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</si>
  <si>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</si>
  <si>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</si>
  <si>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</si>
  <si>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</si>
  <si>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</si>
  <si>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</si>
  <si>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</si>
  <si>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</si>
  <si>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</si>
  <si>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</si>
  <si>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</si>
  <si>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</si>
  <si>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</si>
  <si>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</si>
  <si>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</si>
  <si>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</si>
  <si>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</si>
  <si>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</si>
  <si>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</si>
  <si>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</si>
  <si>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</si>
  <si>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</si>
  <si>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</si>
  <si>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</si>
  <si>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</si>
  <si>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</si>
  <si>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</si>
  <si>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</si>
  <si>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</si>
  <si>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</si>
  <si>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</si>
  <si>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</si>
  <si>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</si>
  <si>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</si>
  <si>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</si>
  <si>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</si>
  <si>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</si>
  <si>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</si>
  <si>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</si>
  <si>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</si>
  <si>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</si>
  <si>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</si>
  <si>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</si>
  <si>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</si>
  <si>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</si>
  <si>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</si>
  <si>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</si>
  <si>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</si>
  <si>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</si>
  <si>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</si>
  <si>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</si>
  <si>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</si>
  <si>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</si>
  <si>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</si>
  <si>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</si>
  <si>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</si>
  <si>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</si>
  <si>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</si>
  <si>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</si>
  <si>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</si>
  <si>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</si>
  <si>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</si>
  <si>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</si>
  <si>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</si>
  <si>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</si>
  <si>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</si>
  <si>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</si>
  <si>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</si>
  <si>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</si>
  <si>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</si>
  <si>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</si>
  <si>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</si>
  <si>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</si>
  <si>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</si>
  <si>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</si>
  <si>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</si>
  <si>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</si>
  <si>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</si>
  <si>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</si>
  <si>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</si>
  <si>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</si>
  <si>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</si>
  <si>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</si>
  <si>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</si>
  <si>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</si>
  <si>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</si>
  <si>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</si>
  <si>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</si>
  <si>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</si>
  <si>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</si>
  <si>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</si>
  <si>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</si>
  <si>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</si>
  <si>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</si>
  <si>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</si>
  <si>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</si>
  <si>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</si>
  <si>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</si>
  <si>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</si>
  <si>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</si>
  <si>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</si>
  <si>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</si>
  <si>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</si>
  <si>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</si>
  <si>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</si>
  <si>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</si>
  <si>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</si>
  <si>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</si>
  <si>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</si>
  <si>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</si>
  <si>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</si>
  <si>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</si>
  <si>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</si>
  <si>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</si>
  <si>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</si>
  <si>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</si>
  <si>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</si>
  <si>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</si>
  <si>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</si>
  <si>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</si>
  <si>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</si>
  <si>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</si>
  <si>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</si>
  <si>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</si>
  <si>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</si>
  <si>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</si>
  <si>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</si>
  <si>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</si>
  <si>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</si>
  <si>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</si>
  <si>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</si>
  <si>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</si>
  <si>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</si>
  <si>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</si>
  <si>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</si>
  <si>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</si>
  <si>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</si>
  <si>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</si>
  <si>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</si>
  <si>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</si>
  <si>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</si>
  <si>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</si>
  <si>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</si>
  <si>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</si>
  <si>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</si>
  <si>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</si>
  <si>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</si>
  <si>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</si>
  <si>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</si>
  <si>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</si>
  <si>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</si>
  <si>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</si>
  <si>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</si>
  <si>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</si>
  <si>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</si>
  <si>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</si>
  <si>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</si>
  <si>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</si>
  <si>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</si>
  <si>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</si>
  <si>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</si>
  <si>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</si>
  <si>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</si>
  <si>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</si>
  <si>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</si>
  <si>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</si>
  <si>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</si>
  <si>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</si>
  <si>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</si>
  <si>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</si>
  <si>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</si>
  <si>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</si>
  <si>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</si>
  <si>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</si>
  <si>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</si>
  <si>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</si>
  <si>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</si>
  <si>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</si>
  <si>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</si>
  <si>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</si>
  <si>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</si>
  <si>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</si>
  <si>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</si>
  <si>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</si>
  <si>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</si>
  <si>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</si>
  <si>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</si>
  <si>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</si>
  <si>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</si>
  <si>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</si>
  <si>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</si>
  <si>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</si>
  <si>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</si>
  <si>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</si>
  <si>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</si>
  <si>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</si>
  <si>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</si>
  <si>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</si>
  <si>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</si>
  <si>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</si>
  <si>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</si>
  <si>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</si>
  <si>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</si>
  <si>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</si>
  <si>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</si>
  <si>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</si>
  <si>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</si>
  <si>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</si>
  <si>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</si>
  <si>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</si>
  <si>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</si>
  <si>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</si>
  <si>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</si>
  <si>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</si>
  <si>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</si>
  <si>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</si>
  <si>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</si>
  <si>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</si>
  <si>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</si>
  <si>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</si>
  <si>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</si>
  <si>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</si>
  <si>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</si>
  <si>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</si>
  <si>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</si>
  <si>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</si>
  <si>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</si>
  <si>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</si>
  <si>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</si>
  <si>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</si>
  <si>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</si>
  <si>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</si>
  <si>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</si>
  <si>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</si>
  <si>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</si>
  <si>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</si>
  <si>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</si>
  <si>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</si>
  <si>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</si>
  <si>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</si>
  <si>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</si>
  <si>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</si>
  <si>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</si>
  <si>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</si>
  <si>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</si>
  <si>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</si>
  <si>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</si>
  <si>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</si>
  <si>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</si>
  <si>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</si>
  <si>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</si>
  <si>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</si>
  <si>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</si>
  <si>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</si>
  <si>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</si>
  <si>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</si>
  <si>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</si>
  <si>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</si>
  <si>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</si>
  <si>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</si>
  <si>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</si>
  <si>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</si>
  <si>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</si>
  <si>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</si>
  <si>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</si>
  <si>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</si>
  <si>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</si>
  <si>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</si>
  <si>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</si>
  <si>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</si>
  <si>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</si>
  <si>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</si>
  <si>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</si>
  <si>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</si>
  <si>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</si>
  <si>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</si>
  <si>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</si>
  <si>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</si>
  <si>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</si>
  <si>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</si>
  <si>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</si>
  <si>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</si>
  <si>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</si>
  <si>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</si>
  <si>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</si>
  <si>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</si>
  <si>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</si>
  <si>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</si>
  <si>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</si>
  <si>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</si>
  <si>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</si>
  <si>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</si>
  <si>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</si>
  <si>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</si>
  <si>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</si>
  <si>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</si>
  <si>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</si>
  <si>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</si>
  <si>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</si>
  <si>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</si>
  <si>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</si>
  <si>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</si>
  <si>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</si>
  <si>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</si>
  <si>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</si>
  <si>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</si>
  <si>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</si>
  <si>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</si>
  <si>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</si>
  <si>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</si>
  <si>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</si>
  <si>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</si>
  <si>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</si>
  <si>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</si>
  <si>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</si>
  <si>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</si>
  <si>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</si>
  <si>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</si>
  <si>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</si>
  <si>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</si>
  <si>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</si>
  <si>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</si>
  <si>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</si>
  <si>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</si>
  <si>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</si>
  <si>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</si>
  <si>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</si>
  <si>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</si>
  <si>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</si>
  <si>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</si>
  <si>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</si>
  <si>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</si>
  <si>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</si>
  <si>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</si>
  <si>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</si>
  <si>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</si>
  <si>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</si>
  <si>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</si>
  <si>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</si>
  <si>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</si>
  <si>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</si>
  <si>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</si>
  <si>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</si>
  <si>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</si>
  <si>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</si>
  <si>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</si>
  <si>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</si>
  <si>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</si>
  <si>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</si>
  <si>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</si>
  <si>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</si>
  <si>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</si>
  <si>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</si>
  <si>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</si>
  <si>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</si>
  <si>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</si>
  <si>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</si>
  <si>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</si>
  <si>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</si>
  <si>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</si>
  <si>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</si>
  <si>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</si>
  <si>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</si>
  <si>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</si>
  <si>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</si>
  <si>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</si>
  <si>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</si>
  <si>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</si>
  <si>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</si>
  <si>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</si>
  <si>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</si>
  <si>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</si>
  <si>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</si>
  <si>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</si>
  <si>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</si>
  <si>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</si>
  <si>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</si>
  <si>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</si>
  <si>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</si>
  <si>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</si>
  <si>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</si>
  <si>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</si>
  <si>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</si>
  <si>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</si>
  <si>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</si>
  <si>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</si>
  <si>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</si>
  <si>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</si>
  <si>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</si>
  <si>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</si>
  <si>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</si>
  <si>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</si>
  <si>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</si>
  <si>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</si>
  <si>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</si>
  <si>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</si>
  <si>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</si>
  <si>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</si>
  <si>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</si>
  <si>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</si>
  <si>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</si>
  <si>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</si>
  <si>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</si>
  <si>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</si>
  <si>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</si>
  <si>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</si>
  <si>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</si>
  <si>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</si>
  <si>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</si>
  <si>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</si>
  <si>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</si>
  <si>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</si>
  <si>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</si>
  <si>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</si>
  <si>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</si>
  <si>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</si>
  <si>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</si>
  <si>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</si>
  <si>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</si>
  <si>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</si>
  <si>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</si>
  <si>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</si>
  <si>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</si>
  <si>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</si>
  <si>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</si>
  <si>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</si>
  <si>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</si>
  <si>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</si>
  <si>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</si>
  <si>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</si>
  <si>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</si>
  <si>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</si>
  <si>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</si>
  <si>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</si>
  <si>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</si>
  <si>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</si>
  <si>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</si>
  <si>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</si>
  <si>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</si>
  <si>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</si>
  <si>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</si>
  <si>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</si>
  <si>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</si>
  <si>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</si>
  <si>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</si>
  <si>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</si>
  <si>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</si>
  <si>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</si>
  <si>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</si>
  <si>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</si>
  <si>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</si>
  <si>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</si>
  <si>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</si>
  <si>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</si>
  <si>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</si>
  <si>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</si>
  <si>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</si>
  <si>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</si>
  <si>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</si>
  <si>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</si>
  <si>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</si>
  <si>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</si>
  <si>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</si>
  <si>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</si>
  <si>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</si>
  <si>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</si>
  <si>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</si>
  <si>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</si>
  <si>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</si>
  <si>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</si>
  <si>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</si>
  <si>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</si>
  <si>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</si>
  <si>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</si>
  <si>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</si>
  <si>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</si>
  <si>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</si>
  <si>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</si>
  <si>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</si>
  <si>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</si>
  <si>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</si>
  <si>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</si>
  <si>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</si>
  <si>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</si>
  <si>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</si>
  <si>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</si>
  <si>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</si>
  <si>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</si>
  <si>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</si>
  <si>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</si>
  <si>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</si>
  <si>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</si>
  <si>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</si>
  <si>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</si>
  <si>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</si>
  <si>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</si>
  <si>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</si>
  <si>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</si>
  <si>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</si>
  <si>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</si>
  <si>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</si>
  <si>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</si>
  <si>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</si>
  <si>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</si>
  <si>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</si>
  <si>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</si>
  <si>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</si>
  <si>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</si>
  <si>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</si>
  <si>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</si>
  <si>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</si>
  <si>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</si>
  <si>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</si>
  <si>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</si>
  <si>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</si>
  <si>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</si>
  <si>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</si>
  <si>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</si>
  <si>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</si>
  <si>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</si>
  <si>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</si>
  <si>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</si>
  <si>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</si>
  <si>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</si>
  <si>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</si>
  <si>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</si>
  <si>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</si>
  <si>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</si>
  <si>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</si>
  <si>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</si>
  <si>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</si>
  <si>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</si>
  <si>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</si>
  <si>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</si>
  <si>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</si>
  <si>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</si>
  <si>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</si>
  <si>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</si>
  <si>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</si>
  <si>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</si>
  <si>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</si>
  <si>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</si>
  <si>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</si>
  <si>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</si>
  <si>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</si>
  <si>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</si>
  <si>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</si>
  <si>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</si>
  <si>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</si>
  <si>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</si>
  <si>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</si>
  <si>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</si>
  <si>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</si>
  <si>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</si>
  <si>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</si>
  <si>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</si>
  <si>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</si>
  <si>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</si>
  <si>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</si>
  <si>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</si>
  <si>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</si>
  <si>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</si>
  <si>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</si>
  <si>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</si>
  <si>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</si>
  <si>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</si>
  <si>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</si>
  <si>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</si>
  <si>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</si>
  <si>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</si>
  <si>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</si>
  <si>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</si>
  <si>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</si>
  <si>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</si>
  <si>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</si>
  <si>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</si>
  <si>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</si>
  <si>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</si>
  <si>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</si>
  <si>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</si>
  <si>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</si>
  <si>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</si>
  <si>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</si>
  <si>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</si>
  <si>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</si>
  <si>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</si>
  <si>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</si>
  <si>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</si>
  <si>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</si>
  <si>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</si>
  <si>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</si>
  <si>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</si>
  <si>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</si>
  <si>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</si>
  <si>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</si>
  <si>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</si>
  <si>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</si>
  <si>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</si>
  <si>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</si>
  <si>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</si>
  <si>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</si>
  <si>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</si>
  <si>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</si>
  <si>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</si>
  <si>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</si>
  <si>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</si>
  <si>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</si>
  <si>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</si>
  <si>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</si>
  <si>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</si>
  <si>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</si>
  <si>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</si>
  <si>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</si>
  <si>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</si>
  <si>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</si>
  <si>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</si>
  <si>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</si>
  <si>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</si>
  <si>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</si>
  <si>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</si>
  <si>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</si>
  <si>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</si>
  <si>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</si>
  <si>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</si>
  <si>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</si>
  <si>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</si>
  <si>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</si>
  <si>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</si>
  <si>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</si>
  <si>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</si>
  <si>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</si>
  <si>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</si>
  <si>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</si>
  <si>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</si>
  <si>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</si>
  <si>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</si>
  <si>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</si>
  <si>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</si>
  <si>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</si>
  <si>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</si>
  <si>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</si>
  <si>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</si>
  <si>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</si>
  <si>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</si>
  <si>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</si>
  <si>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</si>
  <si>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</si>
  <si>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</si>
  <si>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</si>
  <si>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</si>
  <si>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</si>
  <si>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</si>
  <si>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</si>
  <si>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</si>
  <si>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</si>
  <si>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</si>
  <si>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</si>
  <si>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</si>
  <si>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</si>
  <si>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</si>
  <si>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</si>
  <si>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</si>
  <si>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</si>
  <si>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</si>
  <si>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</si>
  <si>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</si>
  <si>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</si>
  <si>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</si>
  <si>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</si>
  <si>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</si>
  <si>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</si>
  <si>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</si>
  <si>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</si>
  <si>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</si>
  <si>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</si>
  <si>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</si>
  <si>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</si>
  <si>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</si>
  <si>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</si>
  <si>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</si>
  <si>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</si>
  <si>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</si>
  <si>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</si>
  <si>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</si>
  <si>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</si>
  <si>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</si>
  <si>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</si>
  <si>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</si>
  <si>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</si>
  <si>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</si>
  <si>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</si>
  <si>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</si>
  <si>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</si>
  <si>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</si>
  <si>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</si>
  <si>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</si>
  <si>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</si>
  <si>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</si>
  <si>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</si>
  <si>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</si>
  <si>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</si>
  <si>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</si>
  <si>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</si>
  <si>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</si>
  <si>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</si>
  <si>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</si>
  <si>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</si>
  <si>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</si>
  <si>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</si>
  <si>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</si>
  <si>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</si>
  <si>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</si>
  <si>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</si>
  <si>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</si>
  <si>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</si>
  <si>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</si>
  <si>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</si>
  <si>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</si>
  <si>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</si>
  <si>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</si>
  <si>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</si>
  <si>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</si>
  <si>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</si>
  <si>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</si>
  <si>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</si>
  <si>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</si>
  <si>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</si>
  <si>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</si>
  <si>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</si>
  <si>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</si>
  <si>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</si>
  <si>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</si>
  <si>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</si>
  <si>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</si>
  <si>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</si>
  <si>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</si>
  <si>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</si>
  <si>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</si>
  <si>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</si>
  <si>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</si>
  <si>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</si>
  <si>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</si>
  <si>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</si>
  <si>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</si>
  <si>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</si>
  <si>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</si>
  <si>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</si>
  <si>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</si>
  <si>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</si>
  <si>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</si>
  <si>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</si>
  <si>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</si>
  <si>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</si>
  <si>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</si>
  <si>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</si>
  <si>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</si>
  <si>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</si>
  <si>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</si>
  <si>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</si>
  <si>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</si>
  <si>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</si>
  <si>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</si>
  <si>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</si>
  <si>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</si>
  <si>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</si>
  <si>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</si>
  <si>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</si>
  <si>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</si>
  <si>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</si>
  <si>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</si>
  <si>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</si>
  <si>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</si>
  <si>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</si>
  <si>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</si>
  <si>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</si>
  <si>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</si>
  <si>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</si>
  <si>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</si>
  <si>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</si>
  <si>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</si>
  <si>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</si>
  <si>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</si>
  <si>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</si>
  <si>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</si>
  <si>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</si>
  <si>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</si>
  <si>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</si>
  <si>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</si>
  <si>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</si>
  <si>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</si>
  <si>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</si>
  <si>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</si>
  <si>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</si>
  <si>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</si>
  <si>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</si>
  <si>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</si>
  <si>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</si>
  <si>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</si>
  <si>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</si>
  <si>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</si>
  <si>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</si>
  <si>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</si>
  <si>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</si>
  <si>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</si>
  <si>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</si>
  <si>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</si>
  <si>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</si>
  <si>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</si>
  <si>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</si>
  <si>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</si>
  <si>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</si>
  <si>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</si>
  <si>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</si>
  <si>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</si>
  <si>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</si>
  <si>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</si>
  <si>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</si>
  <si>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</si>
  <si>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</si>
  <si>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</si>
  <si>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</si>
  <si>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</si>
  <si>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</si>
  <si>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</si>
  <si>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</si>
  <si>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</si>
  <si>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</si>
  <si>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</si>
  <si>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</si>
  <si>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</si>
  <si>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</si>
  <si>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</si>
  <si>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</si>
  <si>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</si>
  <si>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</si>
  <si>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</si>
  <si>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</si>
  <si>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</si>
  <si>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</si>
  <si>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</si>
  <si>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</si>
  <si>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</si>
  <si>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</si>
  <si>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</si>
  <si>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</si>
  <si>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</si>
  <si>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</si>
  <si>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</si>
  <si>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</si>
  <si>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</si>
  <si>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</si>
  <si>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</si>
  <si>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</si>
  <si>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</si>
  <si>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</si>
  <si>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</si>
  <si>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</si>
  <si>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</si>
  <si>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</si>
  <si>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</si>
  <si>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</si>
  <si>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</si>
  <si>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</si>
  <si>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</si>
  <si>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</si>
  <si>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</si>
  <si>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</si>
  <si>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</si>
  <si>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</si>
  <si>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</si>
  <si>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</si>
  <si>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</si>
  <si>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</si>
  <si>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</si>
  <si>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</si>
  <si>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</si>
  <si>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</si>
  <si>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</si>
  <si>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</si>
  <si>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</si>
  <si>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</si>
  <si>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</si>
  <si>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</si>
  <si>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</si>
  <si>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</si>
  <si>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</si>
  <si>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</si>
  <si>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</si>
  <si>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</si>
  <si>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</si>
  <si>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</si>
  <si>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</si>
  <si>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</si>
  <si>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</si>
  <si>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</si>
  <si>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</si>
  <si>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</si>
  <si>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</si>
  <si>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</si>
  <si>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</si>
  <si>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</si>
  <si>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</si>
  <si>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</si>
  <si>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</si>
  <si>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</si>
  <si>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</si>
  <si>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</si>
  <si>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</si>
  <si>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</si>
  <si>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</si>
  <si>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</si>
  <si>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</si>
  <si>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</si>
  <si>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</si>
  <si>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</si>
  <si>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</si>
  <si>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</si>
  <si>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</si>
  <si>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</si>
  <si>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</si>
  <si>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</si>
  <si>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</si>
  <si>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</si>
  <si>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</si>
  <si>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</si>
  <si>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</si>
  <si>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</si>
  <si>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</si>
  <si>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</si>
  <si>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</si>
  <si>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</si>
  <si>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</si>
  <si>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</si>
  <si>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</si>
  <si>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</si>
  <si>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</si>
  <si>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</si>
  <si>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</si>
  <si>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</si>
  <si>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</si>
  <si>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</si>
  <si>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</si>
  <si>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</si>
  <si>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</si>
  <si>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</si>
  <si>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</si>
  <si>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</si>
  <si>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</si>
  <si>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</si>
  <si>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</si>
  <si>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</si>
  <si>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</si>
  <si>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</si>
  <si>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</si>
  <si>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</si>
  <si>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</si>
  <si>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</si>
  <si>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</si>
  <si>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</si>
  <si>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</si>
  <si>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</si>
  <si>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</si>
  <si>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</si>
  <si>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</si>
  <si>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</si>
  <si>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</si>
  <si>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</si>
  <si>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</si>
  <si>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</si>
  <si>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</si>
  <si>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</si>
  <si>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</si>
  <si>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</si>
  <si>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</si>
  <si>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</si>
  <si>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</si>
  <si>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</si>
  <si>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</si>
  <si>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</si>
  <si>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</si>
  <si>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</si>
  <si>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</si>
  <si>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</si>
  <si>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</si>
  <si>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</si>
  <si>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</si>
  <si>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</si>
  <si>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</si>
  <si>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</si>
  <si>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</si>
  <si>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</si>
  <si>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</si>
  <si>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</si>
  <si>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</si>
  <si>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</si>
  <si>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</si>
  <si>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</si>
  <si>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</si>
  <si>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</si>
  <si>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</si>
  <si>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</si>
  <si>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</si>
  <si>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</si>
  <si>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</si>
  <si>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</si>
  <si>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</si>
  <si>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</si>
  <si>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</si>
  <si>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</si>
  <si>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</si>
  <si>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</si>
  <si>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</si>
  <si>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</si>
  <si>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</si>
  <si>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</si>
  <si>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</si>
  <si>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</si>
  <si>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</si>
  <si>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</si>
  <si>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</si>
  <si>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</si>
  <si>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</si>
  <si>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</si>
  <si>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</si>
  <si>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</si>
  <si>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</si>
  <si>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</si>
  <si>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</si>
  <si>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</si>
  <si>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</si>
  <si>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</si>
  <si>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</si>
  <si>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</si>
  <si>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</si>
  <si>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</si>
  <si>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</si>
  <si>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</si>
  <si>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</si>
  <si>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</si>
  <si>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</si>
  <si>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</si>
  <si>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</si>
  <si>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</si>
  <si>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</si>
  <si>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</si>
  <si>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</si>
  <si>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</si>
  <si>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</si>
  <si>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</si>
  <si>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</si>
  <si>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</si>
  <si>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</si>
  <si>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</si>
  <si>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</si>
  <si>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</si>
  <si>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</si>
  <si>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</si>
  <si>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</si>
  <si>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</si>
  <si>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</si>
  <si>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</si>
  <si>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</si>
  <si>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</si>
  <si>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</si>
  <si>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</si>
  <si>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</si>
  <si>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</si>
  <si>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</si>
  <si>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</si>
  <si>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</si>
  <si>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</si>
  <si>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</si>
  <si>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</si>
  <si>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</si>
  <si>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</si>
  <si>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</si>
  <si>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</si>
  <si>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</si>
  <si>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</si>
  <si>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</si>
  <si>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</si>
  <si>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</si>
  <si>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</si>
  <si>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</si>
  <si>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</si>
  <si>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</si>
  <si>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</si>
  <si>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</si>
  <si>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</si>
  <si>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</si>
  <si>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</si>
  <si>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</si>
  <si>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</si>
  <si>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</si>
  <si>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</si>
  <si>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</si>
  <si>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</si>
  <si>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</si>
  <si>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</si>
  <si>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</si>
  <si>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</si>
  <si>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</si>
  <si>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</si>
  <si>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</si>
  <si>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</si>
  <si>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</si>
  <si>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</si>
  <si>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</si>
  <si>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</si>
  <si>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</si>
  <si>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</si>
  <si>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</si>
  <si>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</si>
  <si>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</si>
  <si>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</si>
  <si>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</si>
  <si>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</si>
  <si>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</si>
  <si>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</si>
  <si>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</si>
  <si>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</si>
  <si>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</si>
  <si>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</si>
  <si>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</si>
  <si>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</si>
  <si>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</si>
  <si>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</si>
  <si>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</si>
  <si>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</si>
  <si>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</si>
  <si>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</si>
  <si>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</si>
  <si>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</si>
  <si>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</si>
  <si>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</si>
  <si>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</si>
  <si>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</si>
  <si>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</si>
  <si>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</si>
  <si>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</si>
  <si>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</si>
  <si>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</si>
  <si>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</si>
  <si>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</si>
  <si>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</si>
  <si>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</si>
  <si>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</si>
  <si>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</si>
  <si>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</si>
  <si>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</si>
  <si>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</si>
  <si>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</si>
  <si>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</si>
  <si>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</si>
  <si>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</si>
  <si>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</si>
  <si>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</si>
  <si>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</si>
  <si>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</si>
  <si>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</si>
  <si>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</si>
  <si>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</si>
  <si>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</si>
  <si>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</si>
  <si>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</si>
  <si>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</si>
  <si>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</si>
  <si>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</si>
  <si>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</si>
  <si>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</si>
  <si>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</si>
  <si>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</si>
  <si>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</si>
  <si>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</si>
  <si>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</si>
  <si>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</si>
  <si>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</si>
  <si>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</si>
  <si>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</si>
  <si>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</si>
  <si>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</si>
  <si>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</si>
  <si>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</si>
  <si>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</si>
  <si>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</si>
  <si>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</si>
  <si>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</si>
  <si>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</si>
  <si>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</si>
  <si>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</si>
  <si>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</si>
  <si>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</si>
  <si>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</si>
  <si>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</si>
  <si>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</si>
  <si>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</si>
  <si>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</si>
  <si>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</si>
  <si>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</si>
  <si>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</si>
  <si>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</si>
  <si>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</si>
  <si>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</si>
  <si>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</si>
  <si>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</si>
  <si>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</si>
  <si>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</si>
  <si>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</si>
  <si>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</si>
  <si>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</si>
  <si>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</si>
  <si>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</si>
  <si>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</si>
  <si>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</si>
  <si>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</si>
  <si>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</si>
  <si>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</si>
  <si>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</si>
  <si>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</si>
  <si>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</si>
  <si>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</si>
  <si>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</si>
  <si>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</si>
  <si>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</si>
  <si>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</si>
  <si>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</si>
  <si>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</si>
  <si>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</si>
  <si>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</si>
  <si>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</si>
  <si>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</si>
  <si>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</si>
  <si>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</si>
  <si>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</si>
  <si>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</si>
  <si>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</si>
  <si>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</si>
  <si>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</si>
  <si>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</si>
  <si>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</si>
  <si>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</si>
  <si>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</si>
  <si>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</si>
  <si>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</si>
  <si>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</si>
  <si>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</si>
  <si>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</si>
  <si>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</si>
  <si>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</si>
  <si>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</si>
  <si>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</si>
  <si>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</si>
  <si>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</si>
  <si>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</si>
  <si>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</si>
  <si>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</si>
  <si>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</si>
  <si>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</si>
  <si>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</si>
  <si>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</si>
  <si>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</si>
  <si>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</si>
  <si>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</si>
  <si>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</si>
  <si>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</si>
  <si>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</si>
  <si>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</si>
  <si>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</si>
  <si>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</si>
  <si>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</si>
  <si>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</si>
  <si>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</si>
  <si>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</si>
  <si>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</si>
  <si>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</si>
  <si>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</si>
  <si>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</si>
  <si>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</si>
  <si>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</si>
  <si>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</si>
  <si>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</si>
  <si>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</si>
  <si>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</si>
  <si>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</si>
  <si>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</si>
  <si>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</si>
  <si>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</si>
  <si>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</si>
  <si>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</si>
  <si>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</si>
  <si>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</si>
  <si>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</si>
  <si>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</si>
  <si>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</si>
  <si>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</si>
  <si>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</si>
  <si>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</si>
  <si>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</si>
  <si>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</si>
  <si>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</si>
  <si>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</si>
  <si>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</si>
  <si>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</si>
  <si>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</si>
  <si>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</si>
  <si>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</si>
  <si>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</si>
  <si>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</si>
  <si>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</si>
  <si>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</si>
  <si>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</si>
  <si>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</si>
  <si>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</si>
  <si>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</si>
  <si>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</si>
  <si>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</si>
  <si>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</si>
  <si>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</si>
  <si>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</si>
  <si>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</si>
  <si>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</si>
  <si>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</si>
  <si>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</si>
  <si>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</si>
  <si>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</si>
  <si>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</si>
  <si>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</si>
  <si>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</si>
  <si>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</si>
  <si>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</si>
  <si>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</si>
  <si>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</si>
  <si>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</si>
  <si>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</si>
  <si>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</si>
  <si>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</si>
  <si>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</si>
  <si>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</si>
  <si>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</si>
  <si>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</si>
  <si>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</si>
  <si>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</si>
  <si>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</si>
  <si>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</si>
  <si>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</si>
  <si>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</si>
  <si>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</si>
  <si>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</si>
  <si>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</si>
  <si>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</si>
  <si>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</si>
  <si>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</si>
  <si>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</si>
  <si>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</si>
  <si>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</si>
  <si>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</si>
  <si>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</si>
  <si>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</si>
  <si>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</si>
  <si>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</si>
  <si>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</si>
  <si>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</si>
  <si>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</si>
  <si>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</si>
  <si>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</si>
  <si>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</si>
  <si>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</si>
  <si>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</si>
  <si>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</si>
  <si>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</si>
  <si>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</si>
  <si>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</si>
  <si>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</si>
  <si>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</si>
  <si>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</si>
  <si>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</si>
  <si>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</si>
  <si>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</si>
  <si>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</si>
  <si>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</si>
  <si>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</si>
  <si>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</si>
  <si>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</si>
  <si>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</si>
  <si>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</si>
  <si>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</si>
  <si>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</si>
  <si>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</si>
  <si>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</si>
  <si>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</si>
  <si>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</si>
  <si>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</si>
  <si>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</si>
  <si>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</si>
  <si>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</si>
  <si>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</si>
  <si>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</si>
  <si>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</si>
  <si>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</si>
  <si>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</si>
  <si>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</si>
  <si>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</si>
  <si>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</si>
  <si>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</si>
  <si>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</si>
  <si>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</si>
  <si>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</si>
  <si>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</si>
  <si>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</si>
  <si>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</si>
  <si>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</si>
  <si>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</si>
  <si>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</si>
  <si>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</si>
  <si>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</si>
  <si>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</si>
  <si>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</si>
  <si>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</si>
  <si>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</si>
  <si>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</si>
  <si>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</si>
  <si>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</si>
  <si>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</si>
  <si>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</si>
  <si>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</si>
  <si>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</si>
  <si>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</si>
  <si>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</si>
  <si>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</si>
  <si>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</si>
  <si>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</si>
  <si>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</si>
  <si>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</si>
  <si>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</si>
  <si>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</si>
  <si>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</si>
  <si>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</si>
  <si>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</si>
  <si>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</si>
  <si>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</si>
  <si>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</si>
  <si>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</si>
  <si>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</si>
  <si>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</si>
  <si>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</si>
  <si>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</si>
  <si>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</si>
  <si>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</si>
  <si>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</si>
  <si>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</si>
  <si>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</si>
  <si>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</si>
  <si>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</si>
  <si>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</si>
  <si>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</si>
  <si>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</si>
  <si>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</si>
  <si>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</si>
  <si>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</si>
  <si>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</si>
  <si>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</si>
  <si>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</si>
  <si>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</si>
  <si>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</si>
  <si>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</si>
  <si>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</si>
  <si>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</si>
  <si>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</si>
  <si>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</si>
  <si>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</si>
  <si>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</si>
  <si>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</si>
  <si>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</si>
  <si>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</si>
  <si>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</si>
  <si>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</si>
  <si>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</si>
  <si>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</si>
  <si>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</si>
  <si>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</si>
  <si>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</si>
  <si>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</si>
  <si>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</si>
  <si>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</si>
  <si>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</si>
  <si>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</si>
  <si>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</si>
  <si>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</si>
  <si>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</si>
  <si>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</si>
  <si>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</si>
  <si>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</si>
  <si>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</si>
  <si>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</si>
  <si>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</si>
  <si>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</si>
  <si>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</si>
  <si>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</si>
  <si>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</si>
  <si>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</si>
  <si>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</si>
  <si>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</si>
  <si>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</si>
  <si>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</si>
  <si>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</si>
  <si>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</si>
  <si>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</si>
  <si>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</si>
  <si>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</si>
  <si>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</si>
  <si>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</si>
  <si>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</si>
  <si>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</si>
  <si>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</si>
  <si>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</si>
  <si>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</si>
  <si>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</si>
  <si>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</si>
  <si>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</si>
  <si>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</si>
  <si>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</si>
  <si>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</si>
  <si>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</si>
  <si>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</si>
  <si>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</si>
  <si>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</si>
  <si>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</si>
  <si>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</si>
  <si>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</si>
  <si>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</si>
  <si>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</si>
  <si>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</si>
  <si>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</si>
  <si>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</si>
  <si>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</si>
  <si>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</si>
  <si>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</si>
  <si>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</si>
  <si>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</si>
  <si>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</si>
  <si>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</si>
  <si>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</si>
  <si>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</si>
  <si>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</si>
  <si>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</si>
  <si>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</si>
  <si>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</si>
  <si>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</si>
  <si>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</si>
  <si>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</si>
  <si>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</si>
  <si>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</si>
  <si>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</si>
  <si>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</si>
  <si>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</si>
  <si>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</si>
  <si>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</si>
  <si>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</si>
  <si>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</si>
  <si>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</si>
  <si>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</si>
  <si>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</si>
  <si>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</si>
  <si>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</si>
  <si>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</si>
  <si>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</si>
  <si>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</si>
  <si>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</si>
  <si>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</si>
  <si>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</si>
  <si>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</si>
  <si>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</si>
  <si>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</si>
  <si>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</si>
  <si>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</si>
  <si>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</si>
  <si>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</si>
  <si>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</si>
  <si>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</si>
  <si>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</si>
  <si>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</si>
  <si>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</si>
  <si>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</si>
  <si>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</si>
  <si>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</si>
  <si>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</si>
  <si>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</si>
  <si>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</si>
  <si>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</si>
  <si>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</si>
  <si>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</si>
  <si>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</si>
  <si>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</si>
  <si>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</si>
  <si>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</si>
  <si>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</si>
  <si>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</si>
  <si>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</si>
  <si>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</si>
  <si>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</si>
  <si>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</si>
  <si>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</si>
  <si>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</si>
  <si>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</si>
  <si>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</si>
  <si>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</si>
  <si>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</si>
  <si>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</si>
  <si>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</si>
  <si>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</si>
  <si>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</si>
  <si>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</si>
  <si>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</si>
  <si>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</si>
  <si>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</si>
  <si>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</si>
  <si>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</si>
  <si>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</si>
  <si>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</si>
  <si>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</si>
  <si>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</si>
  <si>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</si>
  <si>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</si>
  <si>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</si>
  <si>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</si>
  <si>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</si>
  <si>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</si>
  <si>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</si>
  <si>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</si>
  <si>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</si>
  <si>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</si>
  <si>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</si>
  <si>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</si>
  <si>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</si>
  <si>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</si>
  <si>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</si>
  <si>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</si>
  <si>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</si>
  <si>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</si>
  <si>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</si>
  <si>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</si>
  <si>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</si>
  <si>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</si>
  <si>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</si>
  <si>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</si>
  <si>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</si>
  <si>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</si>
  <si>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</si>
  <si>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</si>
  <si>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</si>
  <si>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</si>
  <si>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</si>
  <si>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</si>
  <si>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</si>
  <si>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</si>
  <si>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</si>
  <si>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</si>
  <si>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</si>
  <si>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</si>
  <si>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</si>
  <si>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</si>
  <si>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</si>
  <si>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</si>
  <si>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</si>
  <si>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</si>
  <si>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</si>
  <si>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</si>
  <si>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</si>
  <si>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</si>
  <si>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</si>
  <si>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</si>
  <si>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</si>
  <si>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</si>
  <si>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</si>
  <si>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</si>
  <si>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</si>
  <si>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</si>
  <si>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</si>
  <si>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</si>
  <si>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</si>
  <si>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</si>
  <si>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</si>
  <si>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</si>
  <si>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</si>
  <si>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</si>
  <si>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</si>
  <si>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</si>
  <si>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</si>
  <si>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</si>
  <si>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</si>
  <si>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</si>
  <si>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</si>
  <si>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</si>
  <si>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</si>
  <si>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</si>
  <si>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</si>
  <si>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</si>
  <si>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</si>
  <si>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</si>
  <si>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</si>
  <si>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</si>
  <si>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</si>
  <si>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</si>
  <si>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</si>
  <si>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</si>
  <si>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</si>
  <si>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</si>
  <si>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</si>
  <si>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</si>
  <si>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</si>
  <si>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</si>
  <si>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</si>
  <si>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</si>
  <si>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</si>
  <si>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</si>
  <si>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</si>
  <si>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</si>
  <si>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</si>
  <si>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</si>
  <si>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</si>
  <si>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</si>
  <si>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</si>
  <si>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</si>
  <si>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</si>
  <si>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</si>
  <si>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</si>
  <si>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</si>
  <si>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</si>
  <si>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</si>
  <si>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</si>
  <si>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</si>
  <si>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</si>
  <si>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</si>
  <si>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</si>
  <si>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</si>
  <si>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</si>
  <si>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</si>
  <si>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</si>
  <si>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</si>
  <si>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</si>
  <si>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</si>
  <si>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</si>
  <si>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</si>
  <si>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</si>
  <si>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</si>
  <si>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</si>
  <si>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</si>
  <si>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</si>
  <si>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</si>
  <si>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</si>
  <si>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</si>
  <si>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</si>
  <si>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</si>
  <si>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</si>
  <si>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</si>
  <si>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</si>
  <si>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</si>
  <si>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</si>
  <si>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</si>
  <si>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</si>
  <si>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</si>
  <si>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</si>
  <si>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</si>
  <si>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</si>
  <si>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</si>
  <si>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</si>
  <si>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</si>
  <si>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</si>
  <si>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</si>
  <si>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</si>
  <si>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</si>
  <si>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</si>
  <si>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</si>
  <si>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</si>
  <si>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</si>
  <si>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</si>
  <si>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</si>
  <si>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</si>
  <si>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</si>
  <si>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</si>
  <si>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</si>
  <si>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</si>
  <si>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</si>
  <si>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</si>
  <si>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</si>
  <si>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</si>
  <si>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</si>
  <si>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</si>
  <si>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</si>
  <si>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</si>
  <si>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</si>
  <si>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</si>
  <si>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</si>
  <si>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</si>
  <si>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</si>
  <si>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</si>
  <si>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</si>
  <si>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</si>
  <si>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</si>
  <si>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</si>
  <si>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</si>
  <si>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</si>
  <si>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</si>
  <si>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</si>
  <si>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</si>
  <si>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</si>
  <si>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</si>
  <si>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</si>
  <si>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</si>
  <si>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</si>
  <si>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</si>
  <si>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</si>
  <si>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</si>
  <si>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</si>
  <si>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</si>
  <si>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</si>
  <si>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</si>
  <si>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</si>
  <si>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</si>
  <si>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</si>
  <si>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</si>
  <si>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</si>
  <si>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</si>
  <si>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</si>
  <si>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</si>
  <si>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</si>
  <si>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</si>
  <si>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</si>
  <si>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</si>
  <si>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</si>
  <si>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</si>
  <si>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</si>
  <si>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</si>
  <si>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</si>
  <si>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</si>
  <si>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</si>
  <si>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</si>
  <si>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</si>
  <si>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</si>
  <si>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</si>
  <si>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</si>
  <si>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</si>
  <si>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</si>
  <si>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</si>
  <si>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</si>
  <si>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</si>
  <si>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</si>
  <si>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</si>
  <si>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</si>
  <si>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</si>
  <si>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</si>
  <si>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</si>
  <si>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</si>
  <si>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</si>
  <si>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</si>
  <si>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</si>
  <si>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</si>
  <si>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</si>
  <si>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</si>
  <si>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</si>
  <si>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</si>
  <si>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</si>
  <si>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</si>
  <si>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</si>
  <si>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</si>
  <si>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</si>
  <si>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</si>
  <si>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</si>
  <si>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</si>
  <si>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</si>
  <si>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</si>
  <si>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</si>
  <si>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</si>
  <si>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</si>
  <si>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</si>
  <si>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</si>
  <si>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</si>
  <si>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</si>
  <si>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</si>
  <si>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</si>
  <si>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</si>
  <si>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</si>
  <si>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</si>
  <si>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</si>
  <si>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</si>
  <si>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</si>
  <si>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</si>
  <si>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</si>
  <si>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</si>
  <si>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</si>
  <si>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</si>
  <si>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</si>
  <si>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</si>
  <si>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</si>
  <si>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</si>
  <si>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</si>
  <si>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</si>
  <si>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</si>
  <si>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</si>
  <si>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</si>
  <si>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</si>
  <si>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</si>
  <si>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</si>
  <si>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</si>
  <si>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</si>
  <si>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</si>
  <si>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</si>
  <si>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</si>
  <si>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</si>
  <si>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</si>
  <si>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</si>
  <si>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</si>
  <si>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</si>
  <si>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</si>
  <si>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</si>
  <si>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</si>
  <si>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</si>
  <si>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</si>
  <si>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</si>
  <si>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</si>
  <si>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</si>
  <si>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</si>
  <si>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</si>
  <si>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</si>
  <si>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</si>
  <si>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</si>
  <si>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</si>
  <si>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</si>
  <si>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</si>
  <si>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</si>
  <si>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</si>
  <si>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</si>
  <si>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</si>
  <si>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</si>
  <si>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</si>
  <si>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</si>
  <si>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</si>
  <si>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</si>
  <si>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</si>
  <si>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</si>
  <si>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</si>
  <si>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</si>
  <si>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</si>
  <si>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</si>
  <si>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</si>
  <si>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</si>
  <si>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</si>
  <si>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</si>
  <si>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</si>
  <si>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</si>
  <si>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</si>
  <si>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</si>
  <si>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</si>
  <si>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</si>
  <si>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</si>
  <si>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</si>
  <si>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</si>
  <si>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</si>
  <si>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</si>
  <si>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</si>
  <si>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</si>
  <si>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</si>
  <si>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</si>
  <si>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</si>
  <si>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</si>
  <si>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</si>
  <si>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</si>
  <si>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</si>
  <si>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</si>
  <si>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</si>
  <si>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</si>
  <si>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</si>
  <si>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</si>
  <si>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</si>
  <si>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</si>
  <si>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</si>
  <si>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</si>
  <si>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</si>
  <si>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</si>
  <si>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</si>
  <si>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</si>
  <si>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</si>
  <si>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</si>
  <si>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</si>
  <si>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</si>
  <si>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</si>
  <si>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</si>
  <si>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</si>
  <si>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</si>
  <si>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</si>
  <si>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</si>
  <si>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</si>
  <si>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</si>
  <si>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</si>
  <si>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</si>
  <si>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</si>
  <si>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</si>
  <si>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</si>
  <si>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</si>
  <si>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</si>
  <si>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</si>
  <si>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</si>
  <si>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</si>
  <si>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</si>
  <si>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</si>
  <si>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</si>
  <si>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</si>
  <si>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</si>
  <si>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</si>
  <si>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</si>
  <si>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</si>
  <si>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</si>
  <si>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</si>
  <si>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</si>
  <si>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</si>
  <si>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</si>
  <si>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</si>
  <si>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</si>
  <si>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</si>
  <si>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</si>
  <si>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</si>
  <si>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</si>
  <si>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</si>
  <si>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</si>
  <si>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</si>
  <si>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</si>
  <si>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</si>
  <si>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</si>
  <si>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</si>
  <si>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</si>
  <si>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</si>
  <si>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</si>
  <si>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</si>
  <si>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</si>
  <si>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</si>
  <si>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</si>
  <si>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</si>
  <si>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</si>
  <si>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</si>
  <si>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</si>
  <si>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</si>
  <si>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</si>
  <si>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</si>
  <si>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</si>
  <si>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</si>
  <si>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</si>
  <si>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</si>
  <si>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</si>
  <si>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</si>
  <si>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</si>
  <si>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</si>
  <si>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</si>
  <si>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</si>
  <si>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</si>
  <si>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</si>
  <si>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</si>
  <si>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</si>
  <si>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</si>
  <si>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</si>
  <si>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</si>
  <si>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</si>
  <si>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</si>
  <si>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</si>
  <si>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</si>
  <si>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</si>
  <si>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</si>
  <si>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</si>
  <si>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</si>
  <si>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</si>
  <si>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</si>
  <si>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</si>
  <si>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</si>
  <si>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</si>
  <si>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</si>
  <si>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</si>
  <si>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</si>
  <si>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</si>
  <si>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</si>
  <si>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</si>
  <si>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</si>
  <si>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</si>
  <si>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</si>
  <si>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</si>
  <si>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</si>
  <si>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</si>
  <si>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</si>
  <si>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</si>
  <si>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</si>
  <si>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</si>
  <si>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</si>
  <si>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</si>
  <si>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</si>
  <si>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</si>
  <si>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</si>
  <si>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</si>
  <si>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</si>
  <si>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</si>
  <si>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</si>
  <si>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</si>
  <si>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</si>
  <si>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</si>
  <si>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</si>
  <si>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</si>
  <si>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</si>
  <si>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</si>
  <si>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</si>
  <si>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</si>
  <si>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</si>
  <si>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</si>
  <si>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</si>
  <si>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</si>
  <si>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</si>
  <si>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</si>
  <si>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</si>
  <si>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</si>
  <si>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</si>
  <si>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</si>
  <si>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</si>
  <si>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</si>
  <si>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</si>
  <si>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</si>
  <si>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</si>
  <si>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</si>
  <si>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</si>
  <si>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</si>
  <si>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</si>
  <si>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</si>
  <si>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</si>
  <si>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</si>
  <si>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</si>
  <si>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</si>
  <si>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</si>
  <si>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</si>
  <si>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</si>
  <si>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</si>
  <si>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</si>
  <si>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</si>
  <si>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</si>
  <si>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</si>
  <si>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</si>
  <si>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</si>
  <si>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</si>
  <si>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</si>
  <si>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</si>
  <si>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</si>
  <si>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</si>
  <si>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</si>
  <si>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</si>
  <si>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</si>
  <si>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</si>
  <si>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</si>
  <si>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</si>
  <si>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</si>
  <si>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</si>
  <si>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</si>
  <si>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</si>
  <si>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</si>
  <si>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</si>
  <si>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</si>
  <si>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</si>
  <si>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</si>
  <si>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</si>
  <si>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</si>
  <si>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</si>
  <si>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</si>
  <si>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</si>
  <si>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</si>
  <si>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</si>
  <si>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</si>
  <si>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</si>
  <si>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</si>
  <si>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</si>
  <si>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</si>
  <si>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</si>
  <si>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</si>
  <si>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</si>
  <si>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</si>
  <si>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</si>
  <si>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</si>
  <si>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</si>
  <si>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</si>
  <si>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</si>
  <si>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</si>
  <si>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</si>
  <si>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</si>
  <si>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</si>
  <si>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</si>
  <si>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</si>
  <si>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</si>
  <si>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</si>
  <si>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</si>
  <si>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</si>
  <si>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</si>
  <si>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</si>
  <si>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</si>
  <si>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</si>
  <si>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</si>
  <si>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</si>
  <si>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</si>
  <si>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</si>
  <si>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</si>
  <si>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</si>
  <si>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</si>
  <si>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</si>
  <si>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</si>
  <si>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</si>
  <si>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</si>
  <si>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</si>
  <si>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</si>
  <si>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</si>
  <si>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</si>
  <si>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</si>
  <si>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</si>
  <si>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</si>
  <si>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</si>
  <si>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</si>
  <si>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</si>
  <si>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</si>
  <si>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</si>
  <si>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</si>
  <si>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</si>
  <si>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</si>
  <si>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</si>
  <si>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</si>
  <si>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</si>
  <si>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</si>
  <si>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</si>
  <si>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</si>
  <si>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</si>
  <si>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</si>
  <si>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</si>
  <si>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</si>
  <si>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</si>
  <si>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</si>
  <si>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</si>
  <si>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</si>
  <si>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</si>
  <si>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</si>
  <si>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</si>
  <si>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</si>
  <si>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</si>
  <si>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</si>
  <si>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</si>
  <si>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</si>
  <si>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</si>
  <si>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</si>
  <si>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</si>
  <si>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</si>
  <si>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</si>
  <si>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</si>
  <si>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</si>
  <si>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</si>
  <si>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</si>
  <si>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</si>
  <si>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</si>
  <si>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</si>
  <si>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</si>
  <si>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</si>
  <si>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</si>
  <si>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</si>
  <si>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</si>
  <si>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</si>
  <si>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</si>
  <si>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</si>
  <si>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</si>
  <si>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</si>
  <si>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</si>
  <si>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</si>
  <si>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</si>
  <si>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</si>
  <si>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</si>
  <si>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</si>
  <si>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</si>
  <si>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</si>
  <si>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</si>
  <si>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</si>
  <si>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</si>
  <si>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</si>
  <si>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</si>
  <si>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</si>
  <si>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</si>
  <si>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</si>
  <si>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</si>
  <si>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</si>
  <si>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</si>
  <si>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</si>
  <si>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</si>
  <si>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</si>
  <si>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</si>
  <si>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</si>
  <si>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</si>
  <si>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</si>
  <si>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</si>
  <si>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</si>
  <si>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</si>
  <si>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</si>
  <si>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</si>
  <si>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</si>
  <si>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</si>
  <si>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</si>
  <si>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</si>
  <si>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</si>
  <si>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</si>
  <si>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</si>
  <si>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</si>
  <si>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</si>
  <si>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</si>
  <si>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</si>
  <si>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</si>
  <si>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</si>
  <si>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</si>
  <si>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</si>
  <si>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</si>
  <si>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</si>
  <si>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</si>
  <si>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</si>
  <si>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</si>
  <si>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</si>
  <si>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</si>
  <si>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</si>
  <si>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</si>
  <si>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</si>
  <si>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</si>
  <si>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</si>
  <si>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</si>
  <si>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</si>
  <si>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</si>
  <si>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</si>
  <si>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</si>
  <si>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</si>
  <si>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</si>
  <si>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</si>
  <si>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</si>
  <si>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</si>
  <si>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</si>
  <si>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</si>
  <si>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</si>
  <si>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</si>
  <si>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</si>
  <si>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</si>
  <si>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</si>
  <si>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</si>
  <si>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</si>
  <si>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</si>
  <si>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</si>
  <si>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</si>
  <si>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</si>
  <si>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</si>
  <si>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</si>
  <si>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</si>
  <si>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</si>
  <si>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</si>
  <si>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</si>
  <si>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</si>
  <si>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</si>
  <si>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</si>
  <si>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</si>
  <si>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</si>
  <si>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</si>
  <si>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</si>
  <si>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</si>
  <si>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</si>
  <si>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</si>
  <si>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</si>
  <si>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</si>
  <si>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</si>
  <si>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</si>
  <si>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</si>
  <si>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</si>
  <si>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</si>
  <si>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</si>
  <si>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</si>
  <si>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</si>
  <si>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</si>
  <si>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</si>
  <si>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</si>
  <si>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</si>
  <si>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</si>
  <si>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</si>
  <si>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</si>
  <si>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</si>
  <si>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</si>
  <si>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</si>
  <si>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</si>
  <si>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</si>
  <si>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</si>
  <si>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</si>
  <si>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</si>
  <si>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</si>
  <si>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</si>
  <si>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</si>
  <si>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</si>
  <si>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</si>
  <si>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</si>
  <si>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</si>
  <si>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</si>
  <si>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</si>
  <si>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</si>
  <si>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</si>
  <si>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</si>
  <si>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</si>
  <si>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</si>
  <si>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</si>
  <si>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</si>
  <si>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</si>
  <si>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</si>
  <si>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</si>
  <si>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</si>
  <si>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</si>
  <si>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</si>
  <si>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</si>
  <si>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</si>
  <si>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</si>
  <si>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</si>
  <si>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</si>
  <si>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</si>
  <si>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</si>
  <si>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</si>
  <si>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</si>
  <si>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</si>
  <si>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</si>
  <si>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</si>
  <si>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</si>
  <si>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</si>
  <si>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</si>
  <si>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</si>
  <si>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</si>
  <si>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</si>
  <si>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</si>
  <si>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</si>
  <si>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</si>
  <si>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</si>
  <si>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</si>
  <si>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</si>
  <si>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</si>
  <si>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</si>
  <si>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</si>
  <si>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</si>
  <si>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</si>
  <si>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</si>
  <si>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</si>
  <si>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</si>
  <si>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</si>
  <si>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</si>
  <si>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</si>
  <si>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</si>
  <si>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</si>
  <si>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</si>
  <si>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</si>
  <si>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</si>
  <si>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</si>
  <si>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</si>
  <si>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</si>
  <si>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</si>
  <si>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</si>
  <si>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</si>
  <si>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</si>
  <si>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</si>
  <si>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</si>
  <si>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</si>
  <si>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</si>
  <si>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</si>
  <si>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</si>
  <si>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</si>
  <si>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</si>
  <si>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</si>
  <si>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</si>
  <si>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</si>
  <si>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</si>
  <si>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</si>
  <si>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</si>
  <si>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</si>
  <si>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</si>
  <si>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</si>
  <si>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</si>
  <si>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</si>
  <si>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</si>
  <si>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</si>
  <si>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</si>
  <si>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</si>
  <si>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</si>
  <si>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</si>
  <si>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</si>
  <si>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</si>
  <si>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</si>
  <si>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</si>
  <si>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</si>
  <si>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</si>
  <si>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</si>
  <si>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</si>
  <si>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</si>
  <si>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</si>
  <si>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</si>
  <si>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</si>
  <si>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</si>
  <si>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</si>
  <si>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</si>
  <si>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</si>
  <si>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</si>
  <si>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</si>
  <si>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</si>
  <si>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</si>
  <si>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</si>
  <si>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</si>
  <si>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</si>
  <si>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</si>
  <si>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</si>
  <si>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</si>
  <si>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</si>
  <si>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</si>
  <si>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</si>
  <si>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</si>
  <si>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</si>
  <si>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</si>
  <si>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</si>
  <si>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</si>
  <si>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</si>
  <si>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</si>
  <si>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</si>
  <si>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</si>
  <si>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</si>
  <si>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</si>
  <si>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</si>
  <si>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</si>
  <si>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</si>
  <si>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</si>
  <si>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</si>
  <si>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</si>
  <si>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</si>
  <si>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</si>
  <si>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</si>
  <si>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</si>
  <si>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</si>
  <si>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</si>
  <si>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</si>
  <si>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</si>
  <si>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</si>
  <si>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</si>
  <si>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</si>
  <si>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</si>
  <si>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</si>
  <si>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</si>
  <si>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</si>
  <si>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</si>
  <si>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</si>
  <si>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</si>
  <si>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</si>
  <si>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</si>
  <si>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</si>
  <si>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</si>
  <si>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</si>
  <si>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</si>
  <si>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</si>
  <si>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</si>
  <si>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</si>
  <si>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</si>
  <si>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</si>
  <si>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</si>
  <si>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</si>
  <si>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</si>
  <si>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</si>
  <si>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</si>
  <si>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</si>
  <si>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</si>
  <si>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</si>
  <si>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</si>
  <si>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</si>
  <si>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</si>
  <si>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</si>
  <si>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</si>
  <si>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</si>
  <si>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</si>
  <si>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</si>
  <si>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</si>
  <si>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</si>
  <si>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</si>
  <si>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</si>
  <si>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</si>
  <si>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</si>
  <si>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</si>
  <si>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</si>
  <si>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</si>
  <si>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</si>
  <si>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</si>
  <si>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</si>
  <si>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</si>
  <si>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</si>
  <si>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</si>
  <si>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</si>
  <si>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</si>
  <si>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</si>
  <si>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</si>
  <si>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</si>
  <si>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</si>
  <si>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</si>
  <si>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</si>
  <si>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</si>
  <si>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</si>
  <si>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</si>
  <si>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</si>
  <si>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</si>
  <si>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</si>
  <si>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</si>
  <si>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</si>
  <si>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</si>
  <si>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</si>
  <si>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</si>
  <si>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</si>
  <si>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</si>
  <si>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</si>
  <si>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</si>
  <si>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</si>
  <si>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</si>
  <si>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</si>
  <si>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</si>
  <si>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</si>
  <si>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</si>
  <si>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</si>
  <si>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</si>
  <si>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</si>
  <si>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</si>
  <si>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</si>
  <si>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</si>
  <si>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</si>
  <si>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</si>
  <si>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</si>
  <si>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</si>
  <si>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</si>
  <si>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</si>
  <si>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</si>
  <si>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</si>
  <si>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</si>
  <si>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</si>
  <si>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</si>
  <si>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</si>
  <si>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</si>
  <si>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</si>
  <si>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</si>
  <si>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</si>
  <si>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</si>
  <si>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</si>
  <si>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</si>
  <si>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</si>
  <si>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</si>
  <si>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</si>
  <si>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</si>
  <si>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</si>
  <si>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</si>
  <si>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</si>
  <si>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</si>
  <si>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</si>
  <si>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</si>
  <si>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</si>
  <si>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</si>
  <si>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</si>
  <si>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</si>
  <si>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</si>
  <si>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</si>
  <si>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</si>
  <si>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</si>
  <si>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</si>
  <si>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</si>
  <si>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</si>
  <si>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</si>
  <si>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</si>
  <si>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</si>
  <si>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</si>
  <si>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</si>
  <si>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</si>
  <si>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</si>
  <si>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</si>
  <si>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</si>
  <si>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</si>
  <si>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</si>
  <si>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</si>
  <si>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</si>
  <si>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</si>
  <si>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</si>
  <si>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</si>
  <si>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</si>
  <si>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</si>
  <si>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</si>
  <si>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</si>
  <si>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</si>
  <si>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</si>
  <si>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</si>
  <si>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</si>
  <si>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</si>
  <si>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</si>
  <si>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</si>
  <si>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</si>
  <si>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</si>
  <si>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</si>
  <si>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</si>
  <si>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</si>
  <si>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</si>
  <si>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</si>
  <si>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</si>
  <si>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</si>
  <si>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</si>
  <si>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</si>
  <si>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</si>
  <si>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</si>
  <si>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</si>
  <si>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</si>
  <si>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</si>
  <si>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</si>
  <si>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</si>
  <si>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</si>
  <si>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</si>
  <si>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</si>
  <si>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</si>
  <si>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</si>
  <si>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</si>
  <si>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</si>
  <si>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</si>
  <si>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</si>
  <si>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</si>
  <si>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</si>
  <si>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</si>
  <si>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</si>
  <si>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</si>
  <si>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</si>
  <si>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</si>
  <si>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</si>
  <si>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</si>
  <si>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</si>
  <si>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</si>
  <si>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</si>
  <si>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</si>
  <si>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</si>
  <si>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</si>
  <si>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</si>
  <si>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</si>
  <si>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</si>
  <si>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</si>
  <si>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</si>
  <si>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</si>
  <si>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</si>
  <si>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</si>
  <si>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</si>
  <si>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</si>
  <si>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</si>
  <si>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</si>
  <si>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</si>
  <si>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</si>
  <si>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</si>
  <si>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</si>
  <si>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</si>
  <si>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</si>
  <si>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</si>
  <si>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</si>
  <si>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</si>
  <si>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</si>
  <si>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</si>
  <si>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</si>
  <si>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</si>
  <si>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</si>
  <si>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</si>
  <si>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</si>
  <si>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</si>
  <si>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</si>
  <si>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</si>
  <si>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</si>
  <si>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</si>
  <si>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</si>
  <si>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</si>
  <si>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</si>
  <si>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</si>
  <si>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</si>
  <si>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</si>
  <si>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</si>
  <si>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</si>
  <si>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</si>
  <si>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</si>
  <si>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</si>
  <si>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</si>
  <si>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</si>
  <si>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</si>
  <si>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</si>
  <si>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</si>
  <si>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</si>
  <si>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</si>
  <si>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</si>
  <si>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</si>
  <si>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</si>
  <si>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</si>
  <si>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</si>
  <si>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</si>
  <si>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</si>
  <si>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</si>
  <si>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</si>
  <si>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</si>
  <si>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</si>
  <si>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</si>
  <si>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</si>
  <si>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</si>
  <si>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</si>
  <si>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</si>
  <si>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</si>
  <si>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</si>
  <si>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</si>
  <si>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</si>
  <si>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</si>
  <si>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</si>
  <si>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</si>
  <si>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</si>
  <si>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</si>
  <si>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</si>
  <si>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</si>
  <si>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</si>
  <si>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</si>
  <si>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</si>
  <si>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</si>
  <si>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</si>
  <si>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</si>
  <si>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</si>
  <si>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</si>
  <si>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</si>
  <si>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</si>
  <si>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</si>
  <si>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</si>
  <si>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</si>
  <si>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</si>
  <si>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</si>
  <si>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</si>
  <si>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</si>
  <si>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</si>
  <si>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</si>
  <si>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</si>
  <si>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</si>
  <si>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</si>
  <si>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</si>
  <si>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</si>
  <si>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</si>
  <si>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</si>
  <si>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</si>
  <si>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</si>
  <si>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</si>
  <si>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</si>
  <si>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</si>
  <si>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</si>
  <si>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</si>
  <si>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</si>
  <si>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</si>
  <si>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</si>
  <si>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</si>
  <si>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</si>
  <si>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</si>
  <si>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</si>
  <si>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</si>
  <si>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</si>
  <si>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</si>
  <si>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</si>
  <si>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</si>
  <si>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</si>
  <si>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</si>
  <si>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</si>
  <si>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</si>
  <si>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</si>
  <si>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</si>
  <si>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</si>
  <si>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</si>
  <si>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</si>
  <si>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</si>
  <si>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</si>
  <si>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</si>
  <si>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</si>
  <si>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</si>
  <si>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</si>
  <si>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</si>
  <si>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</si>
  <si>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</si>
  <si>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</si>
  <si>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</si>
  <si>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</si>
  <si>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</si>
  <si>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</si>
  <si>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</si>
  <si>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</si>
  <si>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</si>
  <si>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</si>
  <si>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</si>
  <si>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</si>
  <si>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</si>
  <si>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</si>
  <si>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</si>
  <si>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</si>
  <si>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</si>
  <si>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</si>
  <si>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</si>
  <si>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</si>
  <si>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</si>
  <si>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</si>
  <si>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</si>
  <si>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</si>
  <si>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</si>
  <si>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</si>
  <si>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</si>
  <si>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</si>
  <si>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</si>
  <si>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</si>
  <si>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</si>
  <si>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</si>
  <si>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</si>
  <si>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</si>
  <si>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</si>
  <si>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</si>
  <si>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</si>
  <si>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</si>
  <si>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</si>
  <si>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</si>
  <si>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</si>
  <si>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</si>
  <si>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</si>
  <si>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</si>
  <si>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</si>
  <si>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</si>
  <si>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</si>
  <si>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</si>
  <si>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</si>
  <si>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</si>
  <si>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</si>
  <si>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</si>
  <si>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</si>
  <si>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</si>
  <si>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</si>
  <si>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</si>
  <si>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</si>
  <si>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</si>
  <si>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</si>
  <si>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</si>
  <si>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</si>
  <si>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</si>
  <si>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</si>
  <si>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</si>
  <si>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</si>
  <si>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</si>
  <si>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</si>
  <si>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</si>
  <si>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</si>
  <si>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</si>
  <si>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</si>
  <si>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</si>
  <si>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</si>
  <si>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</si>
  <si>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</si>
  <si>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</si>
  <si>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</si>
  <si>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</si>
  <si>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</si>
  <si>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</si>
  <si>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</si>
  <si>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</si>
  <si>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</si>
  <si>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</si>
  <si>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</si>
  <si>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</si>
  <si>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</si>
  <si>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</si>
  <si>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</si>
  <si>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</si>
  <si>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</si>
  <si>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</si>
  <si>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</si>
  <si>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</si>
  <si>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</si>
  <si>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</si>
  <si>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</si>
  <si>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</si>
  <si>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</si>
  <si>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</si>
  <si>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</si>
  <si>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</si>
  <si>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</si>
  <si>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</si>
  <si>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</si>
  <si>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</si>
  <si>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</si>
  <si>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</si>
  <si>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</si>
  <si>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</si>
  <si>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</si>
  <si>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</si>
  <si>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</si>
  <si>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</si>
  <si>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</si>
  <si>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</si>
  <si>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</si>
  <si>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</si>
  <si>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</si>
  <si>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</si>
  <si>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</si>
  <si>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</si>
  <si>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</si>
  <si>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</si>
  <si>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</si>
  <si>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</si>
  <si>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</si>
  <si>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</si>
  <si>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</si>
  <si>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</si>
  <si>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</si>
  <si>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</si>
  <si>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</si>
  <si>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</si>
  <si>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</si>
  <si>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</si>
  <si>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</si>
  <si>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</si>
  <si>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</si>
  <si>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</si>
  <si>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</si>
  <si>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</si>
  <si>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</si>
  <si>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</si>
  <si>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</si>
  <si>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</si>
  <si>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</si>
  <si>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</si>
  <si>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</si>
  <si>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</si>
  <si>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</si>
  <si>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</si>
  <si>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</si>
  <si>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</si>
  <si>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</si>
  <si>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</si>
  <si>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</si>
  <si>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</si>
  <si>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</si>
  <si>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</si>
  <si>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</si>
  <si>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</si>
  <si>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</si>
  <si>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</si>
  <si>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</si>
  <si>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</si>
  <si>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</si>
  <si>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</si>
  <si>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</si>
  <si>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</si>
  <si>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</si>
  <si>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</si>
  <si>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</si>
  <si>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</si>
  <si>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</si>
  <si>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</si>
  <si>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</si>
  <si>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</si>
  <si>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</si>
  <si>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</si>
  <si>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</si>
  <si>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</si>
  <si>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</si>
  <si>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</si>
  <si>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</si>
  <si>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</si>
  <si>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</si>
  <si>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</si>
  <si>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</si>
  <si>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</si>
  <si>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</si>
  <si>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</si>
  <si>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</si>
  <si>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</si>
  <si>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</si>
  <si>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</si>
  <si>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</si>
  <si>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</si>
  <si>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</si>
  <si>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</si>
  <si>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</si>
  <si>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</si>
  <si>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</si>
  <si>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</si>
  <si>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</si>
  <si>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</si>
  <si>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</si>
  <si>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</si>
  <si>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</si>
  <si>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</si>
  <si>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</si>
  <si>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</si>
  <si>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</si>
  <si>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</si>
  <si>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</si>
  <si>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</si>
  <si>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</si>
  <si>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</si>
  <si>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</si>
  <si>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</si>
  <si>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</si>
  <si>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</si>
  <si>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</si>
  <si>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</si>
  <si>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</si>
  <si>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</si>
  <si>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</si>
  <si>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</si>
  <si>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</si>
  <si>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</si>
  <si>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</si>
  <si>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</si>
  <si>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</si>
  <si>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</si>
  <si>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</si>
  <si>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</si>
  <si>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</si>
  <si>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</si>
  <si>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</si>
  <si>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</si>
  <si>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</si>
  <si>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</si>
  <si>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</si>
  <si>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</si>
  <si>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</si>
  <si>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</si>
  <si>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</si>
  <si>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</si>
  <si>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</si>
  <si>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</si>
  <si>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</si>
  <si>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</si>
  <si>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</si>
  <si>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</si>
  <si>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</si>
  <si>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</si>
  <si>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</si>
  <si>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</si>
  <si>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</si>
  <si>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</si>
  <si>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</si>
  <si>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</si>
  <si>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</si>
  <si>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</si>
  <si>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</si>
  <si>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</si>
  <si>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</si>
  <si>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</si>
  <si>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</si>
  <si>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</si>
  <si>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</si>
  <si>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</si>
  <si>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</si>
  <si>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</si>
  <si>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</si>
  <si>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</si>
  <si>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</si>
  <si>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</si>
  <si>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</si>
  <si>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</si>
  <si>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</si>
  <si>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</si>
  <si>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</si>
  <si>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</si>
  <si>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</si>
  <si>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</si>
  <si>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</si>
  <si>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</si>
  <si>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</si>
  <si>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</si>
  <si>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</si>
  <si>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</si>
  <si>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</si>
  <si>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</si>
  <si>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</si>
  <si>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</si>
  <si>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</si>
  <si>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</si>
  <si>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</si>
  <si>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</si>
  <si>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</si>
  <si>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</si>
  <si>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</si>
  <si>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</si>
  <si>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</si>
  <si>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</si>
  <si>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</si>
  <si>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</si>
  <si>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</si>
  <si>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</si>
  <si>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</si>
  <si>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</si>
  <si>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</si>
  <si>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</si>
  <si>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</si>
  <si>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</si>
  <si>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</si>
  <si>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</si>
  <si>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</si>
  <si>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</si>
  <si>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</si>
  <si>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</si>
  <si>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</si>
  <si>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</si>
  <si>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</si>
  <si>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</si>
  <si>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</si>
  <si>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</si>
  <si>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</si>
  <si>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</si>
  <si>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</si>
  <si>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</si>
  <si>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</si>
  <si>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</si>
  <si>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</si>
  <si>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</si>
  <si>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</si>
  <si>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</si>
  <si>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</si>
  <si>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</si>
  <si>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</si>
  <si>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</si>
  <si>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</si>
  <si>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</si>
  <si>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</si>
  <si>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</si>
  <si>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</si>
  <si>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</si>
  <si>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</si>
  <si>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</si>
  <si>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</si>
  <si>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</si>
  <si>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</si>
  <si>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</si>
  <si>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</si>
  <si>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</si>
  <si>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</si>
  <si>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</si>
  <si>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</si>
  <si>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</si>
  <si>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</si>
  <si>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</si>
  <si>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</si>
  <si>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</si>
  <si>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</si>
  <si>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</si>
  <si>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</si>
  <si>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</si>
  <si>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</si>
  <si>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</si>
  <si>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</si>
  <si>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</si>
  <si>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</si>
  <si>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</si>
  <si>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</si>
  <si>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</si>
  <si>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</si>
  <si>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</si>
  <si>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</si>
  <si>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</si>
  <si>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</si>
  <si>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</si>
  <si>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</si>
  <si>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</si>
  <si>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</si>
  <si>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</si>
  <si>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</si>
  <si>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</si>
  <si>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</si>
  <si>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</si>
  <si>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</si>
  <si>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</si>
  <si>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</si>
  <si>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</si>
  <si>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</si>
  <si>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</si>
  <si>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</si>
  <si>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</si>
  <si>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</si>
  <si>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</si>
  <si>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</si>
  <si>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</si>
  <si>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</si>
  <si>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</si>
  <si>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</si>
  <si>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</si>
  <si>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</si>
  <si>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</si>
  <si>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</si>
  <si>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</si>
  <si>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</si>
  <si>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</si>
  <si>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</si>
  <si>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</si>
  <si>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</si>
  <si>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</si>
  <si>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</si>
  <si>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</si>
  <si>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</si>
  <si>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</si>
  <si>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</si>
  <si>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</si>
  <si>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</si>
  <si>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</si>
  <si>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</si>
  <si>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</si>
  <si>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</si>
  <si>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</si>
  <si>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</si>
  <si>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</si>
  <si>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</si>
  <si>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</si>
  <si>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</si>
  <si>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</si>
  <si>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</si>
  <si>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</si>
  <si>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</si>
  <si>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</si>
  <si>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</si>
  <si>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</si>
  <si>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</si>
  <si>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</si>
  <si>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</si>
  <si>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</si>
  <si>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</si>
  <si>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</si>
  <si>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</si>
  <si>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</si>
  <si>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</si>
  <si>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</si>
  <si>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</si>
  <si>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</si>
  <si>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</si>
  <si>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</si>
  <si>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</si>
  <si>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</si>
  <si>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</si>
  <si>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</si>
  <si>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</si>
  <si>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</si>
  <si>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</si>
  <si>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</si>
  <si>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</si>
  <si>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</si>
  <si>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</si>
  <si>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</si>
  <si>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</si>
  <si>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</si>
  <si>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</si>
  <si>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</si>
  <si>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</si>
  <si>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</si>
  <si>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</si>
  <si>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</si>
  <si>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</si>
  <si>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</si>
  <si>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</si>
  <si>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</si>
  <si>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</si>
  <si>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</si>
  <si>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</si>
  <si>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</si>
  <si>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</si>
  <si>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</si>
  <si>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</si>
  <si>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</si>
  <si>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</si>
  <si>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</si>
  <si>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</si>
  <si>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</si>
  <si>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</si>
  <si>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</si>
  <si>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</si>
  <si>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</si>
  <si>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</si>
  <si>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</si>
  <si>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</si>
  <si>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</si>
  <si>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</si>
  <si>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</si>
  <si>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</si>
  <si>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</si>
  <si>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</si>
  <si>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</si>
  <si>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</si>
  <si>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</si>
  <si>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</si>
  <si>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</si>
  <si>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</si>
  <si>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</si>
  <si>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</si>
  <si>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</si>
  <si>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</si>
  <si>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</si>
  <si>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</si>
  <si>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</si>
  <si>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</si>
  <si>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</si>
  <si>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</si>
  <si>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</si>
  <si>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</si>
  <si>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</si>
  <si>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</si>
  <si>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</si>
  <si>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</si>
  <si>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</si>
  <si>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</si>
  <si>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</si>
  <si>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</si>
  <si>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</si>
  <si>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</si>
  <si>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</si>
  <si>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</si>
  <si>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</si>
  <si>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</si>
  <si>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</si>
  <si>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</si>
  <si>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</si>
  <si>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</si>
  <si>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</si>
  <si>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</si>
  <si>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</si>
  <si>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</si>
  <si>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</si>
  <si>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</si>
  <si>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</si>
  <si>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</si>
  <si>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</si>
  <si>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</si>
  <si>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</si>
  <si>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</si>
  <si>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</si>
  <si>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</si>
  <si>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</si>
  <si>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</si>
  <si>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</si>
  <si>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</si>
  <si>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</si>
  <si>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</si>
  <si>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</si>
  <si>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</si>
  <si>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</si>
  <si>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</si>
  <si>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</si>
  <si>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</si>
  <si>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</si>
  <si>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</si>
  <si>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</si>
  <si>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</si>
  <si>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</si>
  <si>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</si>
  <si>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</si>
  <si>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</si>
  <si>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</si>
  <si>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</si>
  <si>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</si>
  <si>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</si>
  <si>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</si>
  <si>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</si>
  <si>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</si>
  <si>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</si>
  <si>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</si>
  <si>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</si>
  <si>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</si>
  <si>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</si>
  <si>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</si>
  <si>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</si>
  <si>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</si>
  <si>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</si>
  <si>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</si>
  <si>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</si>
  <si>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</si>
  <si>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</si>
  <si>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</si>
  <si>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</si>
  <si>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</si>
  <si>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</si>
  <si>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</si>
  <si>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</si>
  <si>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</si>
  <si>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</si>
  <si>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</si>
  <si>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</si>
  <si>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</si>
  <si>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</si>
  <si>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</si>
  <si>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</si>
  <si>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</si>
  <si>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</si>
  <si>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</si>
  <si>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</si>
  <si>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</si>
  <si>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</si>
  <si>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</si>
  <si>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</si>
  <si>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</si>
  <si>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</si>
  <si>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</si>
  <si>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</si>
  <si>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</si>
  <si>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</si>
  <si>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</si>
  <si>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</si>
  <si>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</si>
  <si>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</si>
  <si>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</si>
  <si>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</si>
  <si>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</si>
  <si>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</si>
  <si>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</si>
  <si>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</si>
  <si>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</si>
  <si>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</si>
  <si>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</si>
  <si>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</si>
  <si>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</si>
  <si>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</si>
  <si>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</si>
  <si>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</si>
  <si>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</si>
  <si>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</si>
  <si>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</si>
  <si>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</si>
  <si>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</si>
  <si>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</si>
  <si>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</si>
  <si>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</si>
  <si>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</si>
  <si>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</si>
  <si>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</si>
  <si>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</si>
  <si>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</si>
  <si>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</si>
  <si>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</si>
  <si>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</si>
  <si>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</si>
  <si>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</si>
  <si>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</si>
  <si>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</si>
  <si>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</si>
  <si>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</si>
  <si>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</si>
  <si>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</si>
  <si>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</si>
  <si>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</si>
  <si>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</si>
  <si>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</si>
  <si>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</si>
  <si>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</si>
  <si>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</si>
  <si>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</si>
  <si>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</si>
  <si>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</si>
  <si>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</si>
  <si>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</si>
  <si>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</si>
  <si>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</si>
  <si>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</si>
  <si>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</si>
  <si>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</si>
  <si>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</si>
  <si>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</si>
  <si>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</si>
  <si>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</si>
  <si>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</si>
  <si>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</si>
  <si>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</si>
  <si>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</si>
  <si>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</si>
  <si>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</si>
  <si>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</si>
  <si>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</si>
  <si>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</si>
  <si>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</si>
  <si>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</si>
  <si>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</si>
  <si>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</si>
  <si>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</si>
  <si>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</si>
  <si>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</si>
  <si>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</si>
  <si>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</si>
  <si>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</si>
  <si>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</si>
  <si>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</si>
  <si>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</si>
  <si>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</si>
  <si>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</si>
  <si>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</si>
  <si>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</si>
  <si>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</si>
  <si>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</si>
  <si>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</si>
  <si>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</si>
  <si>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</si>
  <si>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</si>
  <si>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</si>
  <si>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</si>
  <si>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</si>
  <si>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</si>
  <si>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</si>
  <si>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</si>
  <si>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</si>
  <si>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</si>
  <si>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</si>
  <si>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</si>
  <si>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</si>
  <si>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</si>
  <si>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</si>
  <si>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</si>
  <si>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</si>
  <si>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</si>
  <si>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</si>
  <si>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</si>
  <si>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</si>
  <si>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</si>
  <si>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</si>
  <si>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</si>
  <si>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</si>
  <si>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</si>
  <si>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</si>
  <si>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</si>
  <si>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</si>
  <si>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</si>
  <si>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</si>
  <si>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</si>
  <si>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</si>
  <si>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</si>
  <si>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</si>
  <si>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</si>
  <si>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</si>
  <si>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</si>
  <si>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</si>
  <si>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</si>
  <si>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</si>
  <si>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</si>
  <si>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</si>
  <si>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</si>
  <si>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</si>
  <si>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</si>
  <si>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</si>
  <si>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</si>
  <si>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</si>
  <si>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</si>
  <si>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</si>
  <si>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</si>
  <si>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</si>
  <si>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</si>
  <si>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</si>
  <si>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</si>
  <si>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</si>
  <si>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</si>
  <si>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</si>
  <si>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</si>
  <si>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</si>
  <si>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</si>
  <si>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</si>
  <si>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</si>
  <si>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</si>
  <si>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</si>
  <si>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</si>
  <si>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</si>
  <si>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</si>
  <si>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</si>
  <si>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</si>
  <si>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</si>
  <si>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</si>
  <si>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</si>
  <si>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</si>
  <si>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</si>
  <si>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</si>
  <si>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</si>
  <si>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</si>
  <si>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</si>
  <si>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</si>
  <si>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</si>
  <si>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</si>
  <si>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</si>
  <si>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</si>
  <si>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</si>
  <si>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</si>
  <si>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</si>
  <si>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</si>
  <si>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</si>
  <si>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</si>
  <si>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</si>
  <si>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</si>
  <si>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</si>
  <si>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</si>
  <si>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</si>
  <si>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</si>
  <si>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</si>
  <si>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</si>
  <si>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</si>
  <si>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</si>
  <si>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</si>
  <si>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</si>
  <si>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</si>
  <si>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</si>
  <si>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</si>
  <si>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</si>
  <si>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</si>
  <si>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</si>
  <si>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</si>
  <si>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</si>
  <si>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</si>
  <si>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</si>
  <si>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</si>
  <si>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</si>
  <si>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</si>
  <si>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</si>
  <si>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</si>
  <si>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</si>
  <si>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</si>
  <si>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</si>
  <si>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</si>
  <si>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</si>
  <si>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</si>
  <si>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</si>
  <si>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</si>
  <si>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</si>
  <si>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</si>
  <si>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</si>
  <si>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</si>
  <si>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</si>
  <si>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</si>
  <si>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</si>
  <si>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</si>
  <si>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</si>
  <si>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</si>
  <si>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</si>
  <si>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</si>
  <si>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</si>
  <si>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</si>
  <si>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</si>
  <si>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</si>
  <si>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</si>
  <si>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</si>
  <si>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</si>
  <si>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</si>
  <si>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</si>
  <si>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</si>
  <si>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</si>
  <si>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</si>
  <si>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</si>
  <si>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</si>
  <si>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</si>
  <si>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</si>
  <si>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</si>
  <si>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</si>
  <si>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</si>
  <si>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</si>
  <si>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</si>
  <si>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</si>
  <si>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</si>
  <si>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</si>
  <si>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</si>
  <si>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</si>
  <si>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</si>
  <si>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</si>
  <si>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</si>
  <si>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</si>
  <si>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</si>
  <si>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</si>
  <si>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</si>
  <si>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</si>
  <si>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</si>
  <si>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</si>
  <si>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</si>
  <si>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</si>
  <si>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</si>
  <si>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</si>
  <si>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</si>
  <si>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</si>
  <si>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</si>
  <si>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</si>
  <si>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</si>
  <si>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</si>
  <si>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</si>
  <si>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</si>
  <si>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</si>
  <si>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</si>
  <si>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</si>
  <si>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</si>
  <si>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</si>
  <si>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</si>
  <si>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</si>
  <si>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</si>
  <si>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</si>
  <si>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</si>
  <si>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</si>
  <si>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</si>
  <si>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</si>
  <si>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</si>
  <si>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</si>
  <si>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</si>
  <si>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</si>
  <si>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</si>
  <si>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</si>
  <si>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</si>
  <si>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</si>
  <si>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</si>
  <si>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</si>
  <si>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</si>
  <si>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</si>
  <si>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</si>
  <si>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</si>
  <si>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</si>
  <si>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</si>
  <si>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</si>
  <si>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</si>
  <si>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</si>
  <si>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</si>
  <si>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</si>
  <si>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</si>
  <si>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</si>
  <si>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</si>
  <si>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</si>
  <si>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</si>
  <si>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</si>
  <si>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</si>
  <si>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</si>
  <si>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</si>
  <si>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</si>
  <si>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</si>
  <si>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</si>
  <si>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</si>
  <si>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</si>
  <si>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</si>
  <si>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</si>
  <si>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</si>
  <si>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</si>
  <si>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</si>
  <si>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</si>
  <si>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</si>
  <si>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</si>
  <si>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</si>
  <si>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</si>
  <si>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</si>
  <si>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</si>
  <si>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</si>
  <si>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</si>
  <si>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</si>
  <si>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</si>
  <si>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</si>
  <si>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</si>
  <si>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</si>
  <si>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</si>
  <si>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</si>
  <si>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</si>
  <si>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</si>
  <si>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</si>
  <si>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</si>
  <si>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</si>
  <si>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</si>
  <si>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</si>
  <si>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</si>
  <si>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</si>
  <si>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</si>
  <si>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</si>
  <si>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</si>
  <si>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</si>
  <si>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</si>
  <si>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</si>
  <si>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</si>
  <si>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</si>
  <si>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</si>
  <si>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</si>
  <si>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</si>
  <si>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</si>
  <si>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</si>
  <si>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</si>
  <si>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</si>
  <si>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</si>
  <si>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</si>
  <si>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</si>
  <si>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</si>
  <si>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</si>
  <si>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</si>
  <si>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</si>
  <si>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</si>
  <si>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</si>
  <si>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</si>
  <si>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</si>
  <si>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</si>
  <si>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</si>
  <si>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</si>
  <si>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</si>
  <si>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</si>
  <si>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</si>
  <si>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</si>
  <si>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</si>
  <si>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</si>
  <si>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</si>
  <si>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</si>
  <si>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</si>
  <si>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</si>
  <si>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</si>
  <si>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</si>
  <si>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</si>
  <si>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</si>
  <si>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</si>
  <si>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</si>
  <si>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</si>
  <si>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</si>
  <si>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</si>
  <si>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</si>
  <si>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</si>
  <si>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</si>
  <si>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</si>
  <si>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</si>
  <si>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</si>
  <si>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</si>
  <si>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</si>
  <si>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</si>
  <si>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</si>
  <si>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</si>
  <si>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</si>
  <si>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</si>
  <si>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</si>
  <si>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</si>
  <si>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</si>
  <si>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</si>
  <si>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</si>
  <si>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</si>
  <si>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</si>
  <si>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</si>
  <si>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</si>
  <si>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</si>
  <si>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</si>
  <si>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</si>
  <si>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</si>
  <si>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</si>
  <si>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</si>
  <si>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</si>
  <si>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</si>
  <si>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</si>
  <si>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</si>
  <si>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</si>
  <si>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</si>
  <si>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</si>
  <si>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</si>
  <si>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</si>
  <si>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</si>
  <si>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</si>
  <si>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</si>
  <si>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</si>
  <si>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</si>
  <si>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</si>
  <si>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</si>
  <si>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</si>
  <si>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</si>
  <si>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</si>
  <si>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</si>
  <si>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</si>
  <si>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</si>
  <si>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</si>
  <si>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</si>
  <si>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</si>
  <si>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</si>
  <si>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</si>
  <si>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</si>
  <si>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</si>
  <si>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</si>
  <si>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</si>
  <si>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</si>
  <si>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</si>
  <si>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</si>
  <si>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</si>
  <si>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</si>
  <si>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</si>
  <si>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</si>
  <si>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</si>
  <si>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</si>
  <si>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</si>
  <si>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</si>
  <si>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</si>
  <si>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</si>
  <si>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</si>
  <si>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</si>
  <si>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</si>
  <si>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</si>
  <si>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</si>
  <si>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</si>
  <si>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</si>
  <si>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</si>
  <si>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</si>
  <si>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</si>
  <si>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</si>
  <si>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</si>
  <si>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</si>
  <si>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</si>
  <si>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</si>
  <si>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</si>
  <si>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</si>
  <si>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</si>
  <si>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</si>
  <si>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</si>
  <si>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</si>
  <si>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</si>
  <si>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</si>
  <si>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</si>
  <si>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</si>
  <si>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</si>
  <si>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</si>
  <si>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</si>
  <si>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</si>
  <si>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</si>
  <si>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</si>
  <si>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</si>
  <si>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</si>
  <si>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</si>
  <si>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</si>
  <si>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</si>
  <si>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</si>
  <si>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</si>
  <si>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</si>
  <si>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</si>
  <si>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</si>
  <si>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</si>
  <si>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</si>
  <si>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</si>
  <si>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</si>
  <si>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</si>
  <si>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</si>
  <si>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</si>
  <si>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</si>
  <si>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</si>
  <si>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</si>
  <si>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</si>
  <si>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</si>
  <si>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</si>
  <si>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</si>
  <si>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</si>
  <si>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</si>
  <si>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</si>
  <si>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</si>
  <si>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</si>
  <si>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</si>
  <si>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</si>
  <si>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</si>
  <si>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</si>
  <si>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</si>
  <si>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</si>
  <si>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</si>
  <si>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</si>
  <si>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</si>
  <si>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</si>
  <si>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</si>
  <si>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</si>
  <si>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</si>
  <si>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</si>
  <si>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</si>
  <si>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</si>
  <si>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</si>
  <si>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</si>
  <si>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</si>
  <si>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</si>
  <si>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</si>
  <si>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</si>
  <si>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</si>
  <si>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</si>
  <si>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</si>
  <si>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</si>
  <si>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</si>
  <si>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</si>
  <si>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</si>
  <si>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</si>
  <si>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</si>
  <si>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</si>
  <si>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</si>
  <si>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</si>
  <si>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</si>
  <si>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</si>
  <si>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</si>
  <si>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</si>
  <si>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</si>
  <si>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</si>
  <si>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</si>
  <si>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</si>
  <si>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</si>
  <si>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</si>
  <si>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</si>
  <si>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</si>
  <si>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</si>
  <si>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</si>
  <si>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</si>
  <si>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</si>
  <si>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</si>
  <si>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</si>
  <si>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</si>
  <si>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</si>
  <si>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</si>
  <si>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</si>
  <si>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</si>
  <si>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</si>
  <si>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</si>
  <si>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</si>
  <si>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</si>
  <si>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</si>
  <si>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</si>
  <si>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</si>
  <si>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</si>
  <si>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</si>
  <si>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</si>
  <si>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</si>
  <si>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</si>
  <si>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</si>
  <si>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</si>
  <si>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</si>
  <si>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</si>
  <si>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</si>
  <si>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</si>
  <si>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</si>
  <si>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</si>
  <si>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</si>
  <si>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</si>
  <si>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</si>
  <si>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</si>
  <si>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</si>
  <si>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</si>
  <si>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</si>
  <si>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</si>
  <si>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</si>
  <si>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</si>
  <si>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</si>
  <si>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</si>
  <si>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</si>
  <si>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</si>
  <si>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</si>
  <si>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</si>
  <si>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</si>
  <si>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</si>
  <si>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</si>
  <si>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</si>
  <si>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</si>
  <si>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</si>
  <si>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</si>
  <si>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</si>
  <si>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</si>
  <si>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</si>
  <si>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</si>
  <si>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</si>
  <si>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</si>
  <si>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</si>
  <si>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</si>
  <si>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</si>
  <si>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</si>
  <si>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</si>
  <si>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</si>
  <si>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</si>
  <si>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</si>
  <si>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</si>
  <si>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</si>
  <si>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</si>
  <si>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</si>
  <si>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</si>
  <si>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</si>
  <si>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</si>
  <si>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</si>
  <si>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</si>
  <si>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</si>
  <si>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</si>
  <si>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</si>
  <si>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</si>
  <si>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</si>
  <si>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</si>
  <si>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</si>
  <si>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</si>
  <si>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</si>
  <si>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</si>
  <si>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</si>
  <si>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</si>
  <si>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</si>
  <si>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</si>
  <si>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</si>
  <si>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</si>
  <si>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</si>
  <si>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</si>
  <si>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</si>
  <si>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</si>
  <si>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</si>
  <si>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</si>
  <si>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</si>
  <si>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</si>
  <si>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</si>
  <si>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</si>
  <si>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</si>
  <si>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</si>
  <si>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</si>
  <si>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</si>
  <si>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</si>
  <si>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</si>
  <si>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</si>
  <si>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</si>
  <si>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</si>
  <si>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</si>
  <si>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</si>
  <si>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</si>
  <si>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</si>
  <si>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</si>
  <si>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</si>
  <si>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</si>
  <si>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</si>
  <si>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</si>
  <si>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</si>
  <si>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</si>
  <si>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</si>
  <si>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</si>
  <si>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</si>
  <si>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</si>
  <si>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</si>
  <si>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</si>
  <si>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</si>
  <si>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</si>
  <si>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</si>
  <si>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</si>
  <si>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</si>
  <si>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</si>
  <si>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</si>
  <si>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</si>
  <si>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</si>
  <si>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</si>
  <si>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</si>
  <si>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</si>
  <si>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</si>
  <si>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</si>
  <si>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</si>
  <si>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</si>
  <si>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</si>
  <si>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</si>
  <si>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</si>
  <si>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</si>
  <si>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</si>
  <si>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</si>
  <si>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</si>
  <si>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</si>
  <si>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</si>
  <si>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</si>
  <si>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</si>
  <si>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</si>
  <si>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</si>
  <si>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</si>
  <si>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</si>
  <si>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</si>
  <si>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</si>
  <si>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</si>
  <si>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</si>
  <si>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</si>
  <si>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</si>
  <si>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</si>
  <si>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</si>
  <si>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</si>
  <si>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</si>
  <si>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</si>
  <si>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</si>
  <si>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</si>
  <si>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</si>
  <si>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</si>
  <si>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</si>
  <si>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</si>
  <si>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</si>
  <si>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</si>
  <si>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</si>
  <si>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</si>
  <si>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</si>
  <si>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</si>
  <si>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</si>
  <si>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</si>
  <si>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</si>
  <si>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</si>
  <si>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</si>
  <si>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</si>
  <si>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</si>
  <si>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</si>
  <si>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</si>
  <si>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</si>
  <si>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</si>
  <si>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</si>
  <si>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</si>
  <si>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</si>
  <si>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</si>
  <si>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</si>
  <si>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</si>
  <si>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</si>
  <si>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</si>
  <si>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</si>
  <si>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</si>
  <si>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</si>
  <si>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</si>
  <si>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</si>
  <si>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</si>
  <si>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</si>
  <si>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</si>
  <si>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</si>
  <si>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</si>
  <si>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</si>
  <si>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</si>
  <si>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</si>
  <si>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</si>
  <si>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</si>
  <si>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</si>
  <si>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</si>
  <si>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</si>
  <si>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</si>
  <si>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</si>
  <si>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</si>
  <si>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</si>
  <si>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</si>
  <si>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</si>
  <si>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</si>
  <si>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</si>
  <si>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</si>
  <si>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</si>
  <si>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</si>
  <si>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</si>
  <si>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</si>
  <si>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</si>
  <si>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</si>
  <si>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</si>
  <si>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</si>
  <si>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</si>
  <si>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</si>
  <si>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</si>
  <si>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</si>
  <si>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</si>
  <si>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</si>
  <si>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</si>
  <si>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</si>
  <si>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</si>
  <si>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</si>
  <si>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</si>
  <si>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</si>
  <si>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</si>
  <si>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</si>
  <si>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</si>
  <si>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</si>
  <si>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</si>
  <si>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</si>
  <si>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</si>
  <si>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</si>
  <si>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</si>
  <si>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</si>
  <si>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</si>
  <si>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</si>
  <si>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</si>
  <si>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</si>
  <si>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</si>
  <si>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</si>
  <si>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</si>
  <si>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</si>
  <si>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</si>
  <si>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</si>
  <si>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</si>
  <si>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</si>
  <si>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</si>
  <si>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</si>
  <si>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</si>
  <si>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</si>
  <si>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</si>
  <si>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</si>
  <si>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</si>
  <si>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</si>
  <si>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</si>
  <si>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</si>
  <si>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</si>
  <si>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</si>
  <si>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</si>
  <si>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</si>
  <si>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</si>
  <si>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</si>
  <si>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</si>
  <si>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</si>
  <si>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</si>
  <si>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</si>
  <si>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</si>
  <si>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</si>
  <si>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</si>
  <si>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</si>
  <si>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</si>
  <si>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</si>
  <si>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</si>
  <si>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</si>
  <si>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</si>
  <si>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</si>
  <si>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</si>
  <si>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</si>
  <si>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</si>
  <si>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</si>
  <si>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</si>
  <si>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</si>
  <si>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</si>
  <si>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</si>
  <si>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</si>
  <si>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</si>
  <si>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</si>
  <si>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</si>
  <si>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</si>
  <si>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</si>
  <si>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</si>
  <si>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</si>
  <si>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</si>
  <si>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</si>
  <si>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</si>
  <si>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</si>
  <si>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</si>
  <si>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</si>
  <si>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</si>
  <si>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</si>
  <si>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</si>
  <si>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</si>
  <si>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</si>
  <si>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</si>
  <si>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</si>
  <si>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</si>
  <si>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</si>
  <si>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</si>
  <si>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</si>
  <si>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</si>
  <si>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</si>
  <si>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</si>
  <si>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</si>
  <si>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</si>
  <si>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</si>
  <si>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</si>
  <si>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</si>
  <si>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</si>
  <si>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</si>
  <si>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</si>
  <si>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</si>
  <si>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</si>
  <si>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</si>
  <si>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</si>
  <si>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</si>
  <si>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</si>
  <si>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</si>
  <si>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</si>
  <si>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</si>
  <si>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</si>
  <si>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</si>
  <si>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</si>
  <si>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</si>
  <si>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</si>
  <si>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</si>
  <si>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</si>
  <si>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</si>
  <si>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</si>
  <si>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</si>
  <si>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</si>
  <si>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</si>
  <si>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</si>
  <si>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</si>
  <si>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</si>
  <si>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</si>
  <si>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</si>
  <si>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</si>
  <si>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</si>
  <si>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</si>
  <si>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</si>
  <si>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</si>
  <si>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</si>
  <si>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</si>
  <si>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</si>
  <si>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</si>
  <si>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</si>
  <si>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</si>
  <si>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</si>
  <si>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</si>
  <si>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</si>
  <si>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</si>
  <si>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</si>
  <si>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</si>
  <si>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</si>
  <si>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</si>
  <si>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</si>
  <si>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</si>
  <si>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</si>
  <si>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</si>
  <si>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</si>
  <si>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</si>
  <si>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</si>
  <si>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</si>
  <si>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</si>
  <si>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</si>
  <si>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</si>
  <si>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</si>
  <si>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</si>
  <si>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</si>
  <si>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</si>
  <si>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</si>
  <si>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</si>
  <si>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</si>
  <si>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</si>
  <si>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</si>
  <si>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</si>
  <si>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</si>
  <si>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</si>
  <si>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</si>
  <si>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</si>
  <si>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</si>
  <si>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</si>
  <si>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</si>
  <si>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</si>
  <si>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</si>
  <si>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</si>
  <si>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</si>
  <si>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</si>
  <si>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</si>
  <si>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</si>
  <si>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</si>
  <si>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</si>
  <si>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</si>
  <si>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</si>
  <si>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</si>
  <si>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</si>
  <si>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</si>
  <si>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</si>
  <si>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</si>
  <si>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</si>
  <si>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</si>
  <si>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</si>
  <si>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</si>
  <si>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</si>
  <si>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</si>
  <si>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</si>
  <si>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</si>
  <si>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</si>
  <si>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</si>
  <si>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</si>
  <si>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</si>
  <si>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</si>
  <si>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</si>
  <si>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</si>
  <si>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</si>
  <si>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</si>
  <si>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</si>
  <si>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</si>
  <si>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</si>
  <si>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</si>
  <si>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</si>
  <si>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</si>
  <si>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</si>
  <si>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</si>
  <si>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</si>
  <si>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</si>
  <si>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</si>
  <si>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</si>
  <si>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</si>
  <si>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</si>
  <si>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</si>
  <si>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</si>
  <si>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</si>
  <si>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</si>
  <si>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</si>
  <si>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</si>
  <si>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</si>
  <si>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</si>
  <si>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</si>
  <si>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</si>
  <si>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</si>
  <si>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</si>
  <si>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</si>
  <si>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</si>
  <si>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</si>
  <si>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</si>
  <si>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</si>
  <si>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</si>
  <si>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</si>
  <si>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</si>
  <si>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</si>
  <si>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</si>
  <si>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</si>
  <si>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</si>
  <si>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</si>
  <si>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</si>
  <si>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</si>
  <si>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</si>
  <si>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</si>
  <si>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</si>
  <si>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</si>
  <si>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</si>
  <si>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</si>
  <si>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</si>
  <si>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</si>
  <si>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</si>
  <si>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</si>
  <si>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</si>
  <si>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</si>
  <si>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</si>
  <si>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</si>
  <si>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</si>
  <si>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</si>
  <si>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</si>
  <si>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</si>
  <si>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</si>
  <si>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</si>
  <si>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</si>
  <si>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</si>
  <si>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</si>
  <si>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</si>
  <si>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</si>
  <si>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</si>
  <si>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</si>
  <si>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</si>
  <si>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</si>
  <si>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</si>
  <si>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</si>
  <si>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</si>
  <si>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</si>
  <si>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</si>
  <si>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</si>
  <si>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</si>
  <si>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</si>
  <si>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</si>
  <si>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</si>
  <si>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</si>
  <si>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</si>
  <si>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</si>
  <si>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</si>
  <si>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</si>
  <si>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</si>
  <si>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</si>
  <si>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</si>
  <si>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</si>
  <si>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</si>
  <si>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</si>
  <si>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</si>
  <si>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</si>
  <si>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</si>
  <si>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</si>
  <si>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</si>
  <si>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</si>
  <si>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</si>
  <si>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</si>
  <si>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</si>
  <si>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</si>
  <si>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</si>
  <si>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</si>
  <si>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</si>
  <si>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</si>
  <si>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</si>
  <si>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</si>
  <si>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</si>
  <si>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</si>
  <si>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</si>
  <si>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</si>
  <si>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</si>
  <si>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</si>
  <si>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</si>
  <si>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</si>
  <si>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</si>
  <si>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</si>
  <si>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</si>
  <si>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</si>
  <si>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</si>
  <si>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</si>
  <si>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</si>
  <si>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</si>
  <si>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</si>
  <si>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</si>
  <si>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</si>
  <si>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</si>
  <si>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</si>
  <si>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</si>
  <si>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</si>
  <si>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</si>
  <si>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</si>
  <si>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</si>
  <si>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</si>
  <si>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</si>
  <si>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</si>
  <si>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</si>
  <si>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</si>
  <si>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</si>
  <si>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</si>
  <si>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</si>
  <si>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</si>
  <si>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</si>
  <si>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</si>
  <si>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</si>
  <si>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</si>
  <si>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</si>
  <si>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</si>
  <si>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</si>
  <si>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</si>
  <si>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</si>
  <si>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</si>
  <si>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</si>
  <si>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</si>
  <si>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</si>
  <si>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</si>
  <si>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</si>
  <si>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</si>
  <si>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</si>
  <si>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</si>
  <si>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</si>
  <si>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</si>
  <si>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</si>
  <si>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</si>
  <si>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</si>
  <si>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</si>
  <si>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</si>
  <si>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</si>
  <si>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</si>
  <si>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</si>
  <si>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</si>
  <si>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</si>
  <si>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</si>
  <si>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</si>
  <si>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</si>
  <si>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</si>
  <si>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</si>
  <si>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</si>
  <si>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</si>
  <si>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</si>
  <si>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</si>
  <si>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</si>
  <si>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</si>
  <si>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</si>
  <si>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</si>
  <si>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</si>
  <si>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</si>
  <si>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</si>
  <si>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</si>
  <si>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</si>
  <si>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</si>
  <si>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</si>
  <si>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</si>
  <si>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</si>
  <si>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</si>
  <si>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</si>
  <si>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</si>
  <si>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</si>
  <si>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</si>
  <si>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</si>
  <si>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</si>
  <si>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</si>
  <si>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</si>
  <si>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</si>
  <si>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</si>
  <si>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</si>
  <si>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</si>
  <si>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</si>
  <si>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</si>
  <si>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</si>
  <si>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</si>
  <si>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</si>
  <si>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</si>
  <si>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</si>
  <si>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</si>
  <si>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</si>
  <si>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</si>
  <si>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</si>
  <si>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</si>
  <si>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</si>
  <si>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</si>
  <si>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</si>
  <si>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</si>
  <si>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</si>
  <si>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</si>
  <si>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</si>
  <si>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</si>
  <si>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</si>
  <si>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</si>
  <si>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</si>
  <si>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</si>
  <si>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</si>
  <si>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</si>
  <si>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</si>
  <si>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</si>
  <si>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</si>
  <si>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</si>
  <si>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</si>
  <si>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</si>
  <si>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</si>
  <si>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</si>
  <si>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</si>
  <si>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</si>
  <si>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</si>
  <si>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</si>
  <si>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</si>
  <si>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</si>
  <si>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</si>
  <si>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</si>
  <si>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</si>
  <si>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</si>
  <si>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</si>
  <si>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</si>
  <si>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</si>
  <si>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</si>
  <si>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</si>
  <si>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</si>
  <si>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</si>
  <si>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</si>
  <si>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</si>
  <si>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</si>
  <si>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</si>
  <si>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</si>
  <si>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</si>
  <si>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</si>
  <si>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</si>
  <si>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</si>
  <si>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</si>
  <si>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</si>
  <si>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</si>
  <si>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</si>
  <si>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</si>
  <si>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</si>
  <si>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</si>
  <si>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</si>
  <si>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</si>
  <si>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</si>
  <si>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</si>
  <si>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</si>
  <si>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</si>
  <si>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</si>
  <si>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</si>
  <si>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</si>
  <si>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</si>
  <si>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</si>
  <si>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</si>
  <si>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</si>
  <si>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</si>
  <si>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</si>
  <si>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</si>
  <si>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</si>
  <si>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</si>
  <si>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</si>
  <si>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</si>
  <si>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</si>
  <si>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</si>
  <si>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</si>
  <si>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</si>
  <si>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</si>
  <si>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</si>
  <si>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</si>
  <si>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</si>
  <si>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</si>
  <si>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</si>
  <si>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</si>
  <si>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</si>
  <si>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</si>
  <si>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</si>
  <si>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</si>
  <si>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</si>
  <si>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</si>
  <si>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</si>
  <si>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</si>
  <si>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</si>
  <si>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</si>
  <si>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</si>
  <si>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</si>
  <si>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</si>
  <si>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</si>
  <si>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</si>
  <si>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</si>
  <si>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</si>
  <si>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</si>
  <si>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</si>
  <si>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</si>
  <si>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</si>
  <si>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</si>
  <si>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</si>
  <si>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</si>
  <si>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</si>
  <si>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</si>
  <si>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</si>
  <si>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</si>
  <si>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</si>
  <si>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</si>
  <si>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</si>
  <si>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</si>
  <si>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</si>
  <si>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</si>
  <si>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</si>
  <si>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</si>
  <si>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</si>
  <si>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</si>
  <si>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</si>
  <si>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</si>
  <si>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</si>
  <si>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</si>
  <si>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</si>
  <si>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</si>
  <si>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</si>
  <si>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</si>
  <si>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</si>
  <si>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</si>
  <si>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</si>
  <si>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</si>
  <si>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</si>
  <si>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</si>
  <si>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</si>
  <si>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</si>
  <si>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</si>
  <si>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</si>
  <si>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</si>
  <si>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</si>
  <si>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</si>
  <si>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</si>
  <si>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</si>
  <si>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</si>
  <si>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</si>
  <si>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</si>
  <si>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</si>
  <si>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</si>
  <si>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</si>
  <si>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</si>
  <si>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</si>
  <si>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</si>
  <si>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</si>
  <si>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</si>
  <si>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</si>
  <si>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</si>
  <si>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</si>
  <si>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</si>
  <si>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</si>
  <si>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</si>
  <si>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</si>
  <si>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</si>
  <si>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</si>
  <si>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</si>
  <si>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</si>
  <si>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</si>
  <si>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</si>
  <si>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</si>
  <si>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</si>
  <si>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</si>
  <si>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</si>
  <si>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</si>
  <si>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</si>
  <si>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</si>
  <si>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</si>
  <si>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</si>
  <si>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</si>
  <si>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</si>
  <si>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</si>
  <si>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</si>
  <si>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</si>
  <si>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</si>
  <si>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</si>
  <si>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</si>
  <si>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</si>
  <si>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</si>
  <si>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</si>
  <si>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</si>
  <si>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</si>
  <si>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</si>
  <si>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</si>
  <si>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</si>
  <si>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</si>
  <si>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</si>
  <si>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</si>
  <si>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</si>
  <si>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</si>
  <si>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</si>
  <si>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</si>
  <si>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</si>
  <si>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</si>
  <si>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</si>
  <si>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</si>
  <si>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</si>
  <si>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</si>
  <si>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</si>
  <si>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</si>
  <si>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</si>
  <si>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</si>
  <si>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</si>
  <si>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</si>
  <si>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</si>
  <si>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</si>
  <si>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</si>
  <si>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</si>
  <si>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</si>
  <si>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</si>
  <si>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</si>
  <si>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</si>
  <si>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</si>
  <si>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</si>
  <si>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</si>
  <si>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</si>
  <si>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</si>
  <si>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</si>
  <si>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</si>
  <si>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</si>
  <si>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</si>
  <si>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</si>
  <si>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</si>
  <si>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</si>
  <si>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</si>
  <si>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</si>
  <si>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</si>
  <si>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</si>
  <si>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</si>
  <si>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</si>
  <si>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</si>
  <si>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</si>
  <si>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</si>
  <si>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</si>
  <si>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</si>
  <si>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</si>
  <si>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</si>
  <si>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</si>
  <si>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</si>
  <si>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</si>
  <si>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</si>
  <si>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</si>
  <si>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</si>
  <si>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</si>
  <si>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</si>
  <si>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pledged</t>
  </si>
  <si>
    <t>(All)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</si>
  <si>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</si>
  <si>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</si>
  <si>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</si>
  <si>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</si>
  <si>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</si>
  <si>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</si>
  <si>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</si>
  <si>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</si>
  <si>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</si>
  <si>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</si>
  <si>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</si>
  <si>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</si>
  <si>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</si>
  <si>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</si>
  <si>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</si>
  <si>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</si>
  <si>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</si>
  <si>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</si>
  <si>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</si>
  <si>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</si>
  <si>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</si>
  <si>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</si>
  <si>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</si>
  <si>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</si>
  <si>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</si>
  <si>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</si>
  <si>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</si>
  <si>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</si>
  <si>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</si>
  <si>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</si>
  <si>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</si>
  <si>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</si>
  <si>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</si>
  <si>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</si>
  <si>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</si>
  <si>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</si>
  <si>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</si>
  <si>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Count of Category and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</si>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</sst>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4" fontId="1" fillId="0" borderId="0" xfId="0" applyNumberFormat="1" applyFont="1" applyFill="1" applyAlignment="1">
      <alignment vertical="center"/>
    </xf>
    <xf numFmtId="0" fontId="0" fillId="0" borderId="0" xfId="0" applyNumberFormat="1"/>
    <xf numFmtId="0" fontId="1" fillId="0" borderId="0" xfId="0" applyNumberFormat="1" applyFont="1" applyAlignment="1">
      <alignment horizontal="center" vertical="center"/>
    </xf>
    <xf numFmtId="0" fontId="0" fillId="0" borderId="0" xfId="1" applyNumberFormat="1" applyFo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2" borderId="2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</cellXfs>
  <cellStyles count="2">
    <cellStyle name="Normal" xfId="0" builtinId="0"/>
    <cellStyle name="Percent" xfId="1" builtinId="5"/>
  </cellStyles>
  <dxfs count="8">
    <dxf>
      <font>
        <b/>
        <i val="0"/>
      </font>
      <fill>
        <patternFill>
          <bgColor theme="9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9C5700"/>
      </font>
      <fill>
        <patternFill>
          <bgColor rgb="FFFFEB9C"/>
        </patternFill>
      </fill>
    </dxf>
    <dxf>
      <font>
        <b/>
        <i val="0"/>
        <color rgb="FF002060"/>
      </font>
      <fill>
        <patternFill>
          <bgColor theme="8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9C5700"/>
      </font>
      <fill>
        <patternFill>
          <bgColor rgb="FFFFEB9C"/>
        </patternFill>
      </fill>
    </dxf>
    <dxf>
      <font>
        <b/>
        <i val="0"/>
        <color rgb="FF002060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[A.Wilson_StarterBook. HW_1.xlsx]Part II!PivotTable1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II'!$B$3:$B$4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'Part II'!$A$5:$A$14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II'!$B$5:$B$14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E-4C6B-9179-577EBA43FD36}"/>
            </c:ext>
          </c:extLst>
        </c:ser>
        <c:ser>
          <c:idx val="1"/>
          <c:order val="1"/>
          <c:tx>
            <c:strRef>
              <c:f>'Part II'!$C$3:$C$4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'Part II'!$A$5:$A$14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II'!$C$5:$C$14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E-4C6B-9179-577EBA43FD36}"/>
            </c:ext>
          </c:extLst>
        </c:ser>
        <c:ser>
          <c:idx val="2"/>
          <c:order val="2"/>
          <c:tx>
            <c:strRef>
              <c:f>'Part II'!$D$3:$D$4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'Part II'!$A$5:$A$14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II'!$D$5:$D$14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E-4C6B-9179-577EBA43FD36}"/>
            </c:ext>
          </c:extLst>
        </c:ser>
        <c:ser>
          <c:idx val="3"/>
          <c:order val="3"/>
          <c:tx>
            <c:strRef>
              <c:f>'Part II'!$E$3:$E$4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'Part II'!$A$5:$A$14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 II'!$E$5:$E$14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9E-4C6B-9179-577EBA43F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680952"/>
        <c:axId val="483688952"/>
      </c:barChart>
      <c:catAx>
        <c:axId val="48368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88952"/>
        <c:crosses val="autoZero"/>
        <c:auto val="1"/>
        <c:lblAlgn val="ctr"/>
        <c:lblOffset val="100"/>
        <c:noMultiLvlLbl val="0"/>
      </c:catAx>
      <c:valAx>
        <c:axId val="48368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8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[A.Wilson_StarterBook. HW_1.xlsx]Part III!PivotTable2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 III'!$B$4:$B$5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'Part III'!$A$6:$A$43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'Part III'!$B$6:$B$43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8-4AA6-A984-49949932D437}"/>
            </c:ext>
          </c:extLst>
        </c:ser>
        <c:ser>
          <c:idx val="1"/>
          <c:order val="1"/>
          <c:tx>
            <c:strRef>
              <c:f>'Part III'!$C$4:$C$5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'Part III'!$A$6:$A$43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'Part III'!$C$6:$C$43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8-4AA6-A984-49949932D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693752"/>
        <c:axId val="483695032"/>
      </c:barChart>
      <c:catAx>
        <c:axId val="48369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95032"/>
        <c:crosses val="autoZero"/>
        <c:auto val="1"/>
        <c:lblAlgn val="ctr"/>
        <c:lblOffset val="100"/>
        <c:noMultiLvlLbl val="0"/>
      </c:catAx>
      <c:valAx>
        <c:axId val="48369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9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[A.Wilson_StarterBook. HW_1.xlsx]Part V!PivotTable3</c:name>
    <c:fmtId val="1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'Part V'!$B$4:$B$5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'Part 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V'!$B$6:$B$18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7-470D-9F61-3FF51E6C3B1A}"/>
            </c:ext>
          </c:extLst>
        </c:ser>
        <c:ser>
          <c:idx val="1"/>
          <c:order val="1"/>
          <c:tx>
            <c:strRef>
              <c:f>'Part 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'Part 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V'!$C$6:$C$18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17-470D-9F61-3FF51E6C3B1A}"/>
            </c:ext>
          </c:extLst>
        </c:ser>
        <c:ser>
          <c:idx val="2"/>
          <c:order val="2"/>
          <c:tx>
            <c:strRef>
              <c:f>'Part V'!$D$4:$D$5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'Part 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V'!$D$6:$D$18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17-470D-9F61-3FF51E6C3B1A}"/>
            </c:ext>
          </c:extLst>
        </c:ser>
        <c:ser>
          <c:idx val="3"/>
          <c:order val="3"/>
          <c:tx>
            <c:strRef>
              <c:f>'Part V'!$E$4:$E$5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'Part 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 V'!$E$6:$E$18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17-470D-9F61-3FF51E6C3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588776"/>
        <c:axId val="478140016"/>
      </c:lineChart>
      <c:catAx>
        <c:axId val="34658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140016"/>
        <c:crosses val="autoZero"/>
        <c:auto val="1"/>
        <c:lblAlgn val="ctr"/>
        <c:lblOffset val="100"/>
        <c:noMultiLvlLbl val="0"/>
      </c:catAx>
      <c:valAx>
        <c:axId val="4781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8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72</c:v>
                </c:pt>
                <c:pt idx="1">
                  <c:v>66</c:v>
                </c:pt>
                <c:pt idx="2">
                  <c:v>54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41</c:v>
                </c:pt>
                <c:pt idx="7">
                  <c:v>40</c:v>
                </c:pt>
                <c:pt idx="8">
                  <c:v>48</c:v>
                </c:pt>
                <c:pt idx="9">
                  <c:v>49</c:v>
                </c:pt>
                <c:pt idx="10">
                  <c:v>29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6-4C9E-B872-72D1FEA89A1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46</c:v>
                </c:pt>
                <c:pt idx="8">
                  <c:v>40</c:v>
                </c:pt>
                <c:pt idx="9">
                  <c:v>38</c:v>
                </c:pt>
                <c:pt idx="10">
                  <c:v>53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6-4C9E-B872-72D1FEA89A1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8</c:v>
                </c:pt>
                <c:pt idx="3">
                  <c:v>12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26-4C9E-B872-72D1FEA89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148600"/>
        <c:axId val="596245712"/>
      </c:lineChart>
      <c:catAx>
        <c:axId val="63914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245712"/>
        <c:crosses val="autoZero"/>
        <c:auto val="1"/>
        <c:lblAlgn val="ctr"/>
        <c:lblOffset val="100"/>
        <c:noMultiLvlLbl val="0"/>
      </c:catAx>
      <c:valAx>
        <c:axId val="5962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4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125730</xdr:rowOff>
    </xdr:from>
    <xdr:to>
      <xdr:col>17</xdr:col>
      <xdr:colOff>144780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CDE97-D623-4E6E-9029-8C15393BA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53340</xdr:rowOff>
    </xdr:from>
    <xdr:to>
      <xdr:col>18</xdr:col>
      <xdr:colOff>449580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8354B-0B96-4BA1-BE88-82A3FCAC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26670</xdr:rowOff>
    </xdr:from>
    <xdr:to>
      <xdr:col>17</xdr:col>
      <xdr:colOff>373380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06A71-EADE-42C3-9FE0-E1B2BF155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1</xdr:row>
      <xdr:rowOff>64770</xdr:rowOff>
    </xdr:from>
    <xdr:to>
      <xdr:col>20</xdr:col>
      <xdr:colOff>449580</xdr:colOff>
      <xdr:row>27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69993D-FFCC-417D-85CE-E86788742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o Wilson" refreshedDate="43785.725952777779" createdVersion="6" refreshedVersion="6" minRefreshableVersion="3" recordCount="4114" xr:uid="{7DA2F6F2-E10A-4B7E-AAD9-9B52BBA0829B}">
  <cacheSource type="worksheet">
    <worksheetSource ref="D1:R4115" sheet="Part I"/>
  </cacheSource>
  <cacheFields count="15"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(%)" numFmtId="0">
      <sharedItems containsSemiMixedTypes="0" containsString="0" containsNumber="1" containsInteg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o Wilson" refreshedDate="43785.772947916666" createdVersion="6" refreshedVersion="6" minRefreshableVersion="3" recordCount="4114" xr:uid="{01A7699E-01FE-427B-9B73-4B2AD7E238EE}">
  <cacheSource type="worksheet">
    <worksheetSource ref="A1:S4115" sheet="Part IV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containsInteg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500"/>
    <n v="525"/>
    <x v="0"/>
    <x v="1"/>
    <s v="GBP"/>
    <n v="1455555083"/>
    <n v="1454691083"/>
    <b v="0"/>
    <n v="35"/>
    <b v="1"/>
    <x v="0"/>
    <n v="105"/>
    <n v="15"/>
    <x v="0"/>
    <x v="0"/>
  </r>
  <r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8000"/>
    <n v="8519"/>
    <x v="0"/>
    <x v="0"/>
    <s v="USD"/>
    <n v="1402710250"/>
    <n v="1401846250"/>
    <b v="0"/>
    <n v="58"/>
    <b v="1"/>
    <x v="0"/>
    <n v="107"/>
    <n v="146.87931034482759"/>
    <x v="0"/>
    <x v="0"/>
  </r>
  <r>
    <n v="9000"/>
    <n v="9110"/>
    <x v="0"/>
    <x v="0"/>
    <s v="USD"/>
    <n v="1467680867"/>
    <n v="1464224867"/>
    <b v="0"/>
    <n v="57"/>
    <b v="1"/>
    <x v="0"/>
    <n v="102"/>
    <n v="159.82456140350877"/>
    <x v="0"/>
    <x v="0"/>
  </r>
  <r>
    <n v="3500"/>
    <n v="3501.52"/>
    <x v="0"/>
    <x v="0"/>
    <s v="USD"/>
    <n v="1460754000"/>
    <n v="1460155212"/>
    <b v="0"/>
    <n v="12"/>
    <b v="1"/>
    <x v="0"/>
    <n v="101"/>
    <n v="291.79333333333335"/>
    <x v="0"/>
    <x v="0"/>
  </r>
  <r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30000"/>
    <n v="49588"/>
    <x v="0"/>
    <x v="0"/>
    <s v="USD"/>
    <n v="1405479600"/>
    <n v="1401642425"/>
    <b v="0"/>
    <n v="827"/>
    <b v="1"/>
    <x v="0"/>
    <n v="166"/>
    <n v="59.961305925030231"/>
    <x v="0"/>
    <x v="0"/>
  </r>
  <r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2000"/>
    <n v="12029"/>
    <x v="0"/>
    <x v="0"/>
    <s v="USD"/>
    <n v="1402896600"/>
    <n v="1398971211"/>
    <b v="0"/>
    <n v="70"/>
    <b v="1"/>
    <x v="0"/>
    <n v="101"/>
    <n v="171.84285714285716"/>
    <x v="0"/>
    <x v="0"/>
  </r>
  <r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30000"/>
    <n v="31896.33"/>
    <x v="0"/>
    <x v="0"/>
    <s v="USD"/>
    <n v="1410958856"/>
    <n v="1408366856"/>
    <b v="0"/>
    <n v="342"/>
    <b v="1"/>
    <x v="0"/>
    <n v="107"/>
    <n v="93.264122807017543"/>
    <x v="0"/>
    <x v="0"/>
  </r>
  <r>
    <n v="850"/>
    <n v="1235"/>
    <x v="0"/>
    <x v="0"/>
    <s v="USD"/>
    <n v="1437420934"/>
    <n v="1434828934"/>
    <b v="0"/>
    <n v="22"/>
    <b v="1"/>
    <x v="0"/>
    <n v="146"/>
    <n v="56.136363636363633"/>
    <x v="0"/>
    <x v="0"/>
  </r>
  <r>
    <n v="2000"/>
    <n v="2004"/>
    <x v="0"/>
    <x v="0"/>
    <s v="USD"/>
    <n v="1442167912"/>
    <n v="1436983912"/>
    <b v="0"/>
    <n v="25"/>
    <b v="1"/>
    <x v="0"/>
    <n v="101"/>
    <n v="80.16"/>
    <x v="0"/>
    <x v="0"/>
  </r>
  <r>
    <n v="18500"/>
    <n v="20190"/>
    <x v="0"/>
    <x v="0"/>
    <s v="USD"/>
    <n v="1411743789"/>
    <n v="1409151789"/>
    <b v="0"/>
    <n v="101"/>
    <b v="1"/>
    <x v="0"/>
    <n v="110"/>
    <n v="199.9009900990099"/>
    <x v="0"/>
    <x v="0"/>
  </r>
  <r>
    <n v="350"/>
    <n v="410"/>
    <x v="0"/>
    <x v="0"/>
    <s v="USD"/>
    <n v="1420099140"/>
    <n v="1418766740"/>
    <b v="0"/>
    <n v="8"/>
    <b v="1"/>
    <x v="0"/>
    <n v="118"/>
    <n v="51.25"/>
    <x v="0"/>
    <x v="0"/>
  </r>
  <r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600"/>
    <n v="800"/>
    <x v="0"/>
    <x v="0"/>
    <s v="USD"/>
    <n v="1452299761"/>
    <n v="1447115761"/>
    <b v="0"/>
    <n v="14"/>
    <b v="1"/>
    <x v="0"/>
    <n v="134"/>
    <n v="57.142857142857146"/>
    <x v="0"/>
    <x v="0"/>
  </r>
  <r>
    <n v="1250"/>
    <n v="1940"/>
    <x v="0"/>
    <x v="0"/>
    <s v="USD"/>
    <n v="1408278144"/>
    <n v="1404822144"/>
    <b v="0"/>
    <n v="19"/>
    <b v="1"/>
    <x v="0"/>
    <n v="156"/>
    <n v="102.10526315789474"/>
    <x v="0"/>
    <x v="0"/>
  </r>
  <r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12000"/>
    <n v="12042"/>
    <x v="0"/>
    <x v="0"/>
    <s v="USD"/>
    <n v="1450307284"/>
    <n v="1447715284"/>
    <b v="0"/>
    <n v="71"/>
    <b v="1"/>
    <x v="0"/>
    <n v="101"/>
    <n v="169.6056338028169"/>
    <x v="0"/>
    <x v="0"/>
  </r>
  <r>
    <n v="3000"/>
    <n v="3700"/>
    <x v="0"/>
    <x v="1"/>
    <s v="GBP"/>
    <n v="1406045368"/>
    <n v="1403453368"/>
    <b v="0"/>
    <n v="117"/>
    <b v="1"/>
    <x v="0"/>
    <n v="124"/>
    <n v="31.623931623931625"/>
    <x v="0"/>
    <x v="0"/>
  </r>
  <r>
    <n v="4000"/>
    <n v="4051.99"/>
    <x v="0"/>
    <x v="0"/>
    <s v="USD"/>
    <n v="1408604515"/>
    <n v="1406012515"/>
    <b v="0"/>
    <n v="53"/>
    <b v="1"/>
    <x v="0"/>
    <n v="102"/>
    <n v="76.45264150943396"/>
    <x v="0"/>
    <x v="0"/>
  </r>
  <r>
    <n v="13"/>
    <n v="13"/>
    <x v="0"/>
    <x v="0"/>
    <s v="USD"/>
    <n v="1453748434"/>
    <n v="1452193234"/>
    <b v="0"/>
    <n v="1"/>
    <b v="1"/>
    <x v="0"/>
    <n v="100"/>
    <n v="13"/>
    <x v="0"/>
    <x v="0"/>
  </r>
  <r>
    <n v="28450"/>
    <n v="28520"/>
    <x v="0"/>
    <x v="0"/>
    <s v="USD"/>
    <n v="1463111940"/>
    <n v="1459523017"/>
    <b v="0"/>
    <n v="89"/>
    <b v="1"/>
    <x v="0"/>
    <n v="101"/>
    <n v="320.44943820224717"/>
    <x v="0"/>
    <x v="0"/>
  </r>
  <r>
    <n v="5250"/>
    <n v="5360"/>
    <x v="0"/>
    <x v="0"/>
    <s v="USD"/>
    <n v="1447001501"/>
    <n v="1444405901"/>
    <b v="0"/>
    <n v="64"/>
    <b v="1"/>
    <x v="0"/>
    <n v="103"/>
    <n v="83.75"/>
    <x v="0"/>
    <x v="0"/>
  </r>
  <r>
    <n v="2600"/>
    <n v="3392"/>
    <x v="0"/>
    <x v="0"/>
    <s v="USD"/>
    <n v="1407224601"/>
    <n v="1405928601"/>
    <b v="0"/>
    <n v="68"/>
    <b v="1"/>
    <x v="0"/>
    <n v="131"/>
    <n v="49.882352941176471"/>
    <x v="0"/>
    <x v="0"/>
  </r>
  <r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6000"/>
    <n v="8529"/>
    <x v="0"/>
    <x v="0"/>
    <s v="USD"/>
    <n v="1428128525"/>
    <n v="1425540125"/>
    <b v="0"/>
    <n v="44"/>
    <b v="1"/>
    <x v="0"/>
    <n v="143"/>
    <n v="193.84090909090909"/>
    <x v="0"/>
    <x v="0"/>
  </r>
  <r>
    <n v="22000"/>
    <n v="40357"/>
    <x v="0"/>
    <x v="0"/>
    <s v="USD"/>
    <n v="1425055079"/>
    <n v="1422463079"/>
    <b v="0"/>
    <n v="253"/>
    <b v="1"/>
    <x v="0"/>
    <n v="184"/>
    <n v="159.51383399209487"/>
    <x v="0"/>
    <x v="0"/>
  </r>
  <r>
    <n v="2500"/>
    <n v="2751"/>
    <x v="0"/>
    <x v="0"/>
    <s v="USD"/>
    <n v="1368235344"/>
    <n v="1365643344"/>
    <b v="0"/>
    <n v="66"/>
    <b v="1"/>
    <x v="0"/>
    <n v="111"/>
    <n v="41.68181818181818"/>
    <x v="0"/>
    <x v="0"/>
  </r>
  <r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2000"/>
    <n v="2027"/>
    <x v="0"/>
    <x v="0"/>
    <s v="USD"/>
    <n v="1403150400"/>
    <n v="1401426488"/>
    <b v="0"/>
    <n v="16"/>
    <b v="1"/>
    <x v="0"/>
    <n v="102"/>
    <n v="126.6875"/>
    <x v="0"/>
    <x v="0"/>
  </r>
  <r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8400"/>
    <n v="8750"/>
    <x v="0"/>
    <x v="2"/>
    <s v="AUD"/>
    <n v="1450220974"/>
    <n v="1447628974"/>
    <b v="0"/>
    <n v="45"/>
    <b v="1"/>
    <x v="0"/>
    <n v="105"/>
    <n v="194.44444444444446"/>
    <x v="0"/>
    <x v="0"/>
  </r>
  <r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x v="0"/>
    <n v="129"/>
    <n v="118.33613445378151"/>
    <x v="0"/>
    <x v="0"/>
  </r>
  <r>
    <n v="10000"/>
    <n v="11621"/>
    <x v="0"/>
    <x v="0"/>
    <s v="USD"/>
    <n v="1405615846"/>
    <n v="1403023846"/>
    <b v="0"/>
    <n v="52"/>
    <b v="1"/>
    <x v="0"/>
    <n v="117"/>
    <n v="223.48076923076923"/>
    <x v="0"/>
    <x v="0"/>
  </r>
  <r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8000"/>
    <n v="8581"/>
    <x v="0"/>
    <x v="1"/>
    <s v="GBP"/>
    <n v="1433779200"/>
    <n v="1432559424"/>
    <b v="0"/>
    <n v="174"/>
    <b v="1"/>
    <x v="0"/>
    <n v="108"/>
    <n v="49.316091954022987"/>
    <x v="0"/>
    <x v="0"/>
  </r>
  <r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20000"/>
    <n v="20025.14"/>
    <x v="0"/>
    <x v="0"/>
    <s v="USD"/>
    <n v="1442264400"/>
    <n v="1439530776"/>
    <b v="0"/>
    <n v="33"/>
    <b v="1"/>
    <x v="0"/>
    <n v="101"/>
    <n v="606.82242424242418"/>
    <x v="0"/>
    <x v="0"/>
  </r>
  <r>
    <n v="4500"/>
    <n v="4648.33"/>
    <x v="0"/>
    <x v="1"/>
    <s v="GBP"/>
    <n v="1395532800"/>
    <n v="1393882717"/>
    <b v="0"/>
    <n v="108"/>
    <b v="1"/>
    <x v="1"/>
    <n v="104"/>
    <n v="43.040092592592593"/>
    <x v="0"/>
    <x v="1"/>
  </r>
  <r>
    <n v="5000"/>
    <n v="7415"/>
    <x v="0"/>
    <x v="0"/>
    <s v="USD"/>
    <n v="1370547157"/>
    <n v="1368646357"/>
    <b v="0"/>
    <n v="23"/>
    <b v="1"/>
    <x v="1"/>
    <n v="149"/>
    <n v="322.39130434782606"/>
    <x v="0"/>
    <x v="1"/>
  </r>
  <r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1200"/>
    <n v="2080"/>
    <x v="0"/>
    <x v="0"/>
    <s v="USD"/>
    <n v="1373243181"/>
    <n v="1370651181"/>
    <b v="0"/>
    <n v="24"/>
    <b v="1"/>
    <x v="1"/>
    <n v="174"/>
    <n v="86.666666666666671"/>
    <x v="0"/>
    <x v="1"/>
  </r>
  <r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2000"/>
    <n v="2325"/>
    <x v="0"/>
    <x v="0"/>
    <s v="USD"/>
    <n v="1342360804"/>
    <n v="1339768804"/>
    <b v="0"/>
    <n v="20"/>
    <b v="1"/>
    <x v="1"/>
    <n v="117"/>
    <n v="116.25"/>
    <x v="0"/>
    <x v="1"/>
  </r>
  <r>
    <n v="600"/>
    <n v="763"/>
    <x v="0"/>
    <x v="1"/>
    <s v="GBP"/>
    <n v="1393162791"/>
    <n v="1390570791"/>
    <b v="0"/>
    <n v="36"/>
    <b v="1"/>
    <x v="1"/>
    <n v="128"/>
    <n v="21.194444444444443"/>
    <x v="0"/>
    <x v="1"/>
  </r>
  <r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500"/>
    <n v="636"/>
    <x v="0"/>
    <x v="0"/>
    <s v="USD"/>
    <n v="1315171845"/>
    <n v="1309987845"/>
    <b v="0"/>
    <n v="17"/>
    <b v="1"/>
    <x v="1"/>
    <n v="128"/>
    <n v="37.411764705882355"/>
    <x v="0"/>
    <x v="1"/>
  </r>
  <r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2200"/>
    <n v="2385"/>
    <x v="0"/>
    <x v="0"/>
    <s v="USD"/>
    <n v="1352937600"/>
    <n v="1351210481"/>
    <b v="0"/>
    <n v="41"/>
    <b v="1"/>
    <x v="1"/>
    <n v="109"/>
    <n v="58.170731707317074"/>
    <x v="0"/>
    <x v="1"/>
  </r>
  <r>
    <n v="900"/>
    <n v="900"/>
    <x v="0"/>
    <x v="0"/>
    <s v="USD"/>
    <n v="1304395140"/>
    <n v="1297620584"/>
    <b v="0"/>
    <n v="18"/>
    <b v="1"/>
    <x v="1"/>
    <n v="100"/>
    <n v="50"/>
    <x v="0"/>
    <x v="1"/>
  </r>
  <r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3500"/>
    <n v="4040"/>
    <x v="0"/>
    <x v="0"/>
    <s v="USD"/>
    <n v="1366693272"/>
    <n v="1364101272"/>
    <b v="0"/>
    <n v="47"/>
    <b v="1"/>
    <x v="1"/>
    <n v="116"/>
    <n v="85.957446808510639"/>
    <x v="0"/>
    <x v="1"/>
  </r>
  <r>
    <n v="300"/>
    <n v="460"/>
    <x v="0"/>
    <x v="0"/>
    <s v="USD"/>
    <n v="1325007358"/>
    <n v="1319819758"/>
    <b v="0"/>
    <n v="15"/>
    <b v="1"/>
    <x v="1"/>
    <n v="154"/>
    <n v="30.666666666666668"/>
    <x v="0"/>
    <x v="1"/>
  </r>
  <r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x v="1"/>
    <n v="108"/>
    <n v="273.82978723404256"/>
    <x v="0"/>
    <x v="1"/>
  </r>
  <r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x v="1"/>
    <n v="101"/>
    <n v="40.005000000000003"/>
    <x v="0"/>
    <x v="1"/>
  </r>
  <r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6000"/>
    <n v="6388"/>
    <x v="0"/>
    <x v="6"/>
    <s v="EUR"/>
    <n v="1451226045"/>
    <n v="1444828845"/>
    <b v="0"/>
    <n v="17"/>
    <b v="1"/>
    <x v="1"/>
    <n v="107"/>
    <n v="375.76470588235293"/>
    <x v="0"/>
    <x v="1"/>
  </r>
  <r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6000"/>
    <n v="6904"/>
    <x v="0"/>
    <x v="0"/>
    <s v="USD"/>
    <n v="1370196192"/>
    <n v="1368036192"/>
    <b v="0"/>
    <n v="56"/>
    <b v="1"/>
    <x v="1"/>
    <n v="116"/>
    <n v="123.28571428571429"/>
    <x v="0"/>
    <x v="1"/>
  </r>
  <r>
    <n v="500"/>
    <n v="502"/>
    <x v="0"/>
    <x v="0"/>
    <s v="USD"/>
    <n v="1310454499"/>
    <n v="1307862499"/>
    <b v="0"/>
    <n v="16"/>
    <b v="1"/>
    <x v="1"/>
    <n v="101"/>
    <n v="31.375"/>
    <x v="0"/>
    <x v="1"/>
  </r>
  <r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5000"/>
    <n v="5260"/>
    <x v="0"/>
    <x v="5"/>
    <s v="CAD"/>
    <n v="1485936000"/>
    <n v="1481949983"/>
    <b v="0"/>
    <n v="43"/>
    <b v="1"/>
    <x v="1"/>
    <n v="106"/>
    <n v="122.32558139534883"/>
    <x v="0"/>
    <x v="1"/>
  </r>
  <r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350"/>
    <n v="460"/>
    <x v="0"/>
    <x v="0"/>
    <s v="USD"/>
    <n v="1330214841"/>
    <n v="1327622841"/>
    <b v="0"/>
    <n v="21"/>
    <b v="1"/>
    <x v="1"/>
    <n v="132"/>
    <n v="21.904761904761905"/>
    <x v="0"/>
    <x v="1"/>
  </r>
  <r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400"/>
    <n v="425"/>
    <x v="0"/>
    <x v="0"/>
    <s v="USD"/>
    <n v="1310440482"/>
    <n v="1307848482"/>
    <b v="0"/>
    <n v="8"/>
    <b v="1"/>
    <x v="1"/>
    <n v="107"/>
    <n v="53.125"/>
    <x v="0"/>
    <x v="1"/>
  </r>
  <r>
    <n v="3200"/>
    <n v="3400"/>
    <x v="0"/>
    <x v="0"/>
    <s v="USD"/>
    <n v="1354923000"/>
    <n v="1351796674"/>
    <b v="0"/>
    <n v="60"/>
    <b v="1"/>
    <x v="1"/>
    <n v="107"/>
    <n v="56.666666666666664"/>
    <x v="0"/>
    <x v="1"/>
  </r>
  <r>
    <n v="1500"/>
    <n v="1590.29"/>
    <x v="0"/>
    <x v="0"/>
    <s v="USD"/>
    <n v="1390426799"/>
    <n v="1387834799"/>
    <b v="0"/>
    <n v="39"/>
    <b v="1"/>
    <x v="1"/>
    <n v="107"/>
    <n v="40.776666666666664"/>
    <x v="0"/>
    <x v="1"/>
  </r>
  <r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300"/>
    <n v="1367"/>
    <x v="0"/>
    <x v="1"/>
    <s v="GBP"/>
    <n v="1394220030"/>
    <n v="1392232830"/>
    <b v="0"/>
    <n v="49"/>
    <b v="1"/>
    <x v="1"/>
    <n v="106"/>
    <n v="27.897959183673468"/>
    <x v="0"/>
    <x v="1"/>
  </r>
  <r>
    <n v="500"/>
    <n v="600"/>
    <x v="0"/>
    <x v="0"/>
    <s v="USD"/>
    <n v="1301792400"/>
    <n v="1299775266"/>
    <b v="0"/>
    <n v="10"/>
    <b v="1"/>
    <x v="1"/>
    <n v="120"/>
    <n v="60"/>
    <x v="0"/>
    <x v="1"/>
  </r>
  <r>
    <n v="2200"/>
    <n v="2363"/>
    <x v="0"/>
    <x v="0"/>
    <s v="USD"/>
    <n v="1463184000"/>
    <n v="1461605020"/>
    <b v="0"/>
    <n v="60"/>
    <b v="1"/>
    <x v="1"/>
    <n v="108"/>
    <n v="39.383333333333333"/>
    <x v="0"/>
    <x v="1"/>
  </r>
  <r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7500"/>
    <n v="7685"/>
    <x v="0"/>
    <x v="0"/>
    <s v="USD"/>
    <n v="1303688087"/>
    <n v="1301787287"/>
    <b v="0"/>
    <n v="69"/>
    <b v="1"/>
    <x v="1"/>
    <n v="103"/>
    <n v="111.37681159420291"/>
    <x v="0"/>
    <x v="1"/>
  </r>
  <r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3000"/>
    <n v="3100"/>
    <x v="0"/>
    <x v="0"/>
    <s v="USD"/>
    <n v="1326436488"/>
    <n v="1321252488"/>
    <b v="0"/>
    <n v="35"/>
    <b v="1"/>
    <x v="1"/>
    <n v="104"/>
    <n v="88.571428571428569"/>
    <x v="0"/>
    <x v="1"/>
  </r>
  <r>
    <n v="450"/>
    <n v="632"/>
    <x v="0"/>
    <x v="0"/>
    <s v="USD"/>
    <n v="1328377444"/>
    <n v="1326217444"/>
    <b v="0"/>
    <n v="22"/>
    <b v="1"/>
    <x v="1"/>
    <n v="141"/>
    <n v="28.727272727272727"/>
    <x v="0"/>
    <x v="1"/>
  </r>
  <r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4500"/>
    <n v="4522.22"/>
    <x v="0"/>
    <x v="0"/>
    <s v="USD"/>
    <n v="1276110000"/>
    <n v="1268337744"/>
    <b v="0"/>
    <n v="27"/>
    <b v="1"/>
    <x v="1"/>
    <n v="101"/>
    <n v="167.48962962962963"/>
    <x v="0"/>
    <x v="1"/>
  </r>
  <r>
    <n v="5000"/>
    <n v="5651.58"/>
    <x v="0"/>
    <x v="0"/>
    <s v="USD"/>
    <n v="1311902236"/>
    <n v="1309310236"/>
    <b v="0"/>
    <n v="39"/>
    <b v="1"/>
    <x v="1"/>
    <n v="114"/>
    <n v="144.91230769230768"/>
    <x v="0"/>
    <x v="1"/>
  </r>
  <r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70000"/>
    <n v="10"/>
    <x v="1"/>
    <x v="7"/>
    <s v="HKD"/>
    <n v="1475457107"/>
    <n v="1472865107"/>
    <b v="0"/>
    <n v="1"/>
    <b v="0"/>
    <x v="2"/>
    <n v="1"/>
    <n v="10"/>
    <x v="0"/>
    <x v="2"/>
  </r>
  <r>
    <n v="3000"/>
    <n v="1"/>
    <x v="1"/>
    <x v="0"/>
    <s v="USD"/>
    <n v="1429352160"/>
    <n v="1427993710"/>
    <b v="0"/>
    <n v="1"/>
    <b v="0"/>
    <x v="2"/>
    <n v="1"/>
    <n v="1"/>
    <x v="0"/>
    <x v="2"/>
  </r>
  <r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55000"/>
    <n v="151"/>
    <x v="1"/>
    <x v="0"/>
    <s v="USD"/>
    <n v="1414533600"/>
    <n v="1411411564"/>
    <b v="0"/>
    <n v="6"/>
    <b v="0"/>
    <x v="2"/>
    <n v="1"/>
    <n v="25.166666666666668"/>
    <x v="0"/>
    <x v="2"/>
  </r>
  <r>
    <n v="4000"/>
    <n v="0"/>
    <x v="1"/>
    <x v="0"/>
    <s v="USD"/>
    <n v="1431728242"/>
    <n v="1429568242"/>
    <b v="0"/>
    <n v="0"/>
    <b v="0"/>
    <x v="2"/>
    <n v="0"/>
    <e v="#DIV/0!"/>
    <x v="0"/>
    <x v="2"/>
  </r>
  <r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8000"/>
    <n v="190"/>
    <x v="1"/>
    <x v="0"/>
    <s v="USD"/>
    <n v="1428069541"/>
    <n v="1425481141"/>
    <b v="0"/>
    <n v="4"/>
    <b v="0"/>
    <x v="2"/>
    <n v="3"/>
    <n v="47.5"/>
    <x v="0"/>
    <x v="2"/>
  </r>
  <r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600"/>
    <n v="0"/>
    <x v="1"/>
    <x v="1"/>
    <s v="GBP"/>
    <n v="1402949760"/>
    <n v="1400536692"/>
    <b v="0"/>
    <n v="0"/>
    <b v="0"/>
    <x v="2"/>
    <n v="0"/>
    <e v="#DIV/0!"/>
    <x v="0"/>
    <x v="2"/>
  </r>
  <r>
    <n v="1200"/>
    <n v="0"/>
    <x v="1"/>
    <x v="0"/>
    <s v="USD"/>
    <n v="1467763200"/>
    <n v="1466453161"/>
    <b v="0"/>
    <n v="0"/>
    <b v="0"/>
    <x v="2"/>
    <n v="0"/>
    <e v="#DIV/0!"/>
    <x v="0"/>
    <x v="2"/>
  </r>
  <r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5000"/>
    <n v="0"/>
    <x v="1"/>
    <x v="0"/>
    <s v="USD"/>
    <n v="1441386000"/>
    <n v="1438811418"/>
    <b v="0"/>
    <n v="0"/>
    <b v="0"/>
    <x v="2"/>
    <n v="0"/>
    <e v="#DIV/0!"/>
    <x v="0"/>
    <x v="2"/>
  </r>
  <r>
    <n v="3000"/>
    <n v="403"/>
    <x v="1"/>
    <x v="0"/>
    <s v="USD"/>
    <n v="1404241200"/>
    <n v="1401354597"/>
    <b v="0"/>
    <n v="5"/>
    <b v="0"/>
    <x v="2"/>
    <n v="14"/>
    <n v="80.599999999999994"/>
    <x v="0"/>
    <x v="2"/>
  </r>
  <r>
    <n v="3000"/>
    <n v="0"/>
    <x v="1"/>
    <x v="0"/>
    <s v="USD"/>
    <n v="1431771360"/>
    <n v="1427968234"/>
    <b v="0"/>
    <n v="0"/>
    <b v="0"/>
    <x v="2"/>
    <n v="0"/>
    <e v="#DIV/0!"/>
    <x v="0"/>
    <x v="2"/>
  </r>
  <r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50000"/>
    <n v="4712"/>
    <x v="1"/>
    <x v="0"/>
    <s v="USD"/>
    <n v="1438405140"/>
    <n v="1435731041"/>
    <b v="0"/>
    <n v="58"/>
    <b v="0"/>
    <x v="2"/>
    <n v="4"/>
    <n v="81.241379310344826"/>
    <x v="0"/>
    <x v="2"/>
  </r>
  <r>
    <n v="500"/>
    <n v="500"/>
    <x v="1"/>
    <x v="0"/>
    <s v="USD"/>
    <n v="1436738772"/>
    <n v="1435874772"/>
    <b v="0"/>
    <n v="1"/>
    <b v="0"/>
    <x v="2"/>
    <n v="100"/>
    <n v="500"/>
    <x v="0"/>
    <x v="2"/>
  </r>
  <r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3000"/>
    <n v="10"/>
    <x v="1"/>
    <x v="0"/>
    <s v="USD"/>
    <n v="1416176778"/>
    <n v="1414358778"/>
    <b v="0"/>
    <n v="1"/>
    <b v="0"/>
    <x v="2"/>
    <n v="1"/>
    <n v="10"/>
    <x v="0"/>
    <x v="2"/>
  </r>
  <r>
    <n v="5500"/>
    <n v="0"/>
    <x v="1"/>
    <x v="2"/>
    <s v="AUD"/>
    <n v="1472882100"/>
    <n v="1467941542"/>
    <b v="0"/>
    <n v="0"/>
    <b v="0"/>
    <x v="2"/>
    <n v="0"/>
    <e v="#DIV/0!"/>
    <x v="0"/>
    <x v="2"/>
  </r>
  <r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7000"/>
    <n v="0"/>
    <x v="1"/>
    <x v="1"/>
    <s v="GBP"/>
    <n v="1420741080"/>
    <n v="1417026340"/>
    <b v="0"/>
    <n v="0"/>
    <b v="0"/>
    <x v="2"/>
    <n v="0"/>
    <e v="#DIV/0!"/>
    <x v="0"/>
    <x v="2"/>
  </r>
  <r>
    <n v="50000"/>
    <n v="40"/>
    <x v="1"/>
    <x v="0"/>
    <s v="USD"/>
    <n v="1456555536"/>
    <n v="1453963536"/>
    <b v="0"/>
    <n v="2"/>
    <b v="0"/>
    <x v="2"/>
    <n v="1"/>
    <n v="20"/>
    <x v="0"/>
    <x v="2"/>
  </r>
  <r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30000"/>
    <n v="30112"/>
    <x v="1"/>
    <x v="0"/>
    <s v="USD"/>
    <n v="1432612382"/>
    <n v="1427428382"/>
    <b v="0"/>
    <n v="67"/>
    <b v="0"/>
    <x v="2"/>
    <n v="24"/>
    <n v="449.43283582089555"/>
    <x v="0"/>
    <x v="2"/>
  </r>
  <r>
    <n v="250000"/>
    <n v="140"/>
    <x v="1"/>
    <x v="2"/>
    <s v="AUD"/>
    <n v="1434633191"/>
    <n v="1429449191"/>
    <b v="0"/>
    <n v="5"/>
    <b v="0"/>
    <x v="2"/>
    <n v="1"/>
    <n v="28"/>
    <x v="0"/>
    <x v="2"/>
  </r>
  <r>
    <n v="380000"/>
    <n v="30"/>
    <x v="1"/>
    <x v="0"/>
    <s v="USD"/>
    <n v="1411437100"/>
    <n v="1408845100"/>
    <b v="0"/>
    <n v="2"/>
    <b v="0"/>
    <x v="2"/>
    <n v="1"/>
    <n v="15"/>
    <x v="0"/>
    <x v="2"/>
  </r>
  <r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350000"/>
    <n v="81"/>
    <x v="1"/>
    <x v="0"/>
    <s v="USD"/>
    <n v="1437657935"/>
    <n v="1434201935"/>
    <b v="0"/>
    <n v="4"/>
    <b v="0"/>
    <x v="2"/>
    <n v="1"/>
    <n v="20.25"/>
    <x v="0"/>
    <x v="2"/>
  </r>
  <r>
    <n v="35000"/>
    <n v="1785"/>
    <x v="1"/>
    <x v="5"/>
    <s v="CAD"/>
    <n v="1407034796"/>
    <n v="1401850796"/>
    <b v="0"/>
    <n v="15"/>
    <b v="0"/>
    <x v="2"/>
    <n v="6"/>
    <n v="119"/>
    <x v="0"/>
    <x v="2"/>
  </r>
  <r>
    <n v="2995"/>
    <n v="8"/>
    <x v="1"/>
    <x v="0"/>
    <s v="USD"/>
    <n v="1456523572"/>
    <n v="1453931572"/>
    <b v="0"/>
    <n v="2"/>
    <b v="0"/>
    <x v="2"/>
    <n v="1"/>
    <n v="4"/>
    <x v="0"/>
    <x v="2"/>
  </r>
  <r>
    <n v="5000"/>
    <n v="0"/>
    <x v="1"/>
    <x v="0"/>
    <s v="USD"/>
    <n v="1413942628"/>
    <n v="1411350628"/>
    <b v="0"/>
    <n v="0"/>
    <b v="0"/>
    <x v="2"/>
    <n v="0"/>
    <e v="#DIV/0!"/>
    <x v="0"/>
    <x v="2"/>
  </r>
  <r>
    <n v="500000"/>
    <n v="10"/>
    <x v="1"/>
    <x v="0"/>
    <s v="USD"/>
    <n v="1467541545"/>
    <n v="1464085545"/>
    <b v="0"/>
    <n v="1"/>
    <b v="0"/>
    <x v="2"/>
    <n v="1"/>
    <n v="10"/>
    <x v="0"/>
    <x v="2"/>
  </r>
  <r>
    <n v="5000"/>
    <n v="0"/>
    <x v="2"/>
    <x v="0"/>
    <s v="USD"/>
    <n v="1439675691"/>
    <n v="1434491691"/>
    <b v="0"/>
    <n v="0"/>
    <b v="0"/>
    <x v="3"/>
    <n v="0"/>
    <e v="#DIV/0!"/>
    <x v="0"/>
    <x v="3"/>
  </r>
  <r>
    <n v="50000"/>
    <n v="5"/>
    <x v="2"/>
    <x v="0"/>
    <s v="USD"/>
    <n v="1404318595"/>
    <n v="1401726595"/>
    <b v="0"/>
    <n v="1"/>
    <b v="0"/>
    <x v="3"/>
    <n v="1"/>
    <n v="5"/>
    <x v="0"/>
    <x v="3"/>
  </r>
  <r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10000"/>
    <n v="11"/>
    <x v="2"/>
    <x v="0"/>
    <s v="USD"/>
    <n v="1438726535"/>
    <n v="1433542535"/>
    <b v="0"/>
    <n v="2"/>
    <b v="0"/>
    <x v="3"/>
    <n v="1"/>
    <n v="5.5"/>
    <x v="0"/>
    <x v="3"/>
  </r>
  <r>
    <n v="8000"/>
    <n v="325"/>
    <x v="2"/>
    <x v="0"/>
    <s v="USD"/>
    <n v="1426791770"/>
    <n v="1424203370"/>
    <b v="0"/>
    <n v="3"/>
    <b v="0"/>
    <x v="3"/>
    <n v="5"/>
    <n v="108.33333333333333"/>
    <x v="0"/>
    <x v="3"/>
  </r>
  <r>
    <n v="2500"/>
    <n v="560"/>
    <x v="2"/>
    <x v="1"/>
    <s v="GBP"/>
    <n v="1413634059"/>
    <n v="1411042059"/>
    <b v="0"/>
    <n v="10"/>
    <b v="0"/>
    <x v="3"/>
    <n v="23"/>
    <n v="56"/>
    <x v="0"/>
    <x v="3"/>
  </r>
  <r>
    <n v="10000"/>
    <n v="325"/>
    <x v="2"/>
    <x v="0"/>
    <s v="USD"/>
    <n v="1440912480"/>
    <n v="1438385283"/>
    <b v="0"/>
    <n v="10"/>
    <b v="0"/>
    <x v="3"/>
    <n v="4"/>
    <n v="32.5"/>
    <x v="0"/>
    <x v="3"/>
  </r>
  <r>
    <n v="50000"/>
    <n v="1"/>
    <x v="2"/>
    <x v="0"/>
    <s v="USD"/>
    <n v="1470975614"/>
    <n v="1465791614"/>
    <b v="0"/>
    <n v="1"/>
    <b v="0"/>
    <x v="3"/>
    <n v="1"/>
    <n v="1"/>
    <x v="0"/>
    <x v="3"/>
  </r>
  <r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110"/>
    <n v="0"/>
    <x v="2"/>
    <x v="1"/>
    <s v="GBP"/>
    <n v="1425131108"/>
    <n v="1422539108"/>
    <b v="0"/>
    <n v="0"/>
    <b v="0"/>
    <x v="3"/>
    <n v="0"/>
    <e v="#DIV/0!"/>
    <x v="0"/>
    <x v="3"/>
  </r>
  <r>
    <n v="6000"/>
    <n v="0"/>
    <x v="2"/>
    <x v="9"/>
    <s v="EUR"/>
    <n v="1431108776"/>
    <n v="1425924776"/>
    <b v="0"/>
    <n v="0"/>
    <b v="0"/>
    <x v="3"/>
    <n v="0"/>
    <e v="#DIV/0!"/>
    <x v="0"/>
    <x v="3"/>
  </r>
  <r>
    <n v="20000"/>
    <n v="1297"/>
    <x v="2"/>
    <x v="1"/>
    <s v="GBP"/>
    <n v="1409337611"/>
    <n v="1407177611"/>
    <b v="0"/>
    <n v="26"/>
    <b v="0"/>
    <x v="3"/>
    <n v="7"/>
    <n v="49.884615384615387"/>
    <x v="0"/>
    <x v="3"/>
  </r>
  <r>
    <n v="1500"/>
    <n v="0"/>
    <x v="2"/>
    <x v="0"/>
    <s v="USD"/>
    <n v="1438803999"/>
    <n v="1436211999"/>
    <b v="0"/>
    <n v="0"/>
    <b v="0"/>
    <x v="3"/>
    <n v="0"/>
    <e v="#DIV/0!"/>
    <x v="0"/>
    <x v="3"/>
  </r>
  <r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000"/>
    <n v="200"/>
    <x v="2"/>
    <x v="0"/>
    <s v="USD"/>
    <n v="1457056555"/>
    <n v="1454464555"/>
    <b v="0"/>
    <n v="2"/>
    <b v="0"/>
    <x v="3"/>
    <n v="20"/>
    <n v="100"/>
    <x v="0"/>
    <x v="3"/>
  </r>
  <r>
    <n v="1200"/>
    <n v="401"/>
    <x v="2"/>
    <x v="1"/>
    <s v="GBP"/>
    <n v="1428951600"/>
    <n v="1425512843"/>
    <b v="0"/>
    <n v="13"/>
    <b v="0"/>
    <x v="3"/>
    <n v="34"/>
    <n v="30.846153846153847"/>
    <x v="0"/>
    <x v="3"/>
  </r>
  <r>
    <n v="3423"/>
    <n v="722"/>
    <x v="2"/>
    <x v="1"/>
    <s v="GBP"/>
    <n v="1434995295"/>
    <n v="1432403295"/>
    <b v="0"/>
    <n v="4"/>
    <b v="0"/>
    <x v="3"/>
    <n v="22"/>
    <n v="180.5"/>
    <x v="0"/>
    <x v="3"/>
  </r>
  <r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500"/>
    <n v="51"/>
    <x v="2"/>
    <x v="5"/>
    <s v="CAD"/>
    <n v="1409543940"/>
    <n v="1404586762"/>
    <b v="0"/>
    <n v="2"/>
    <b v="0"/>
    <x v="3"/>
    <n v="4"/>
    <n v="25.5"/>
    <x v="0"/>
    <x v="3"/>
  </r>
  <r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5000"/>
    <n v="0"/>
    <x v="2"/>
    <x v="0"/>
    <s v="USD"/>
    <n v="1488571200"/>
    <n v="1485977434"/>
    <b v="0"/>
    <n v="0"/>
    <b v="0"/>
    <x v="3"/>
    <n v="0"/>
    <e v="#DIV/0!"/>
    <x v="0"/>
    <x v="3"/>
  </r>
  <r>
    <n v="5000"/>
    <n v="800"/>
    <x v="2"/>
    <x v="0"/>
    <s v="USD"/>
    <n v="1437461940"/>
    <n v="1435383457"/>
    <b v="0"/>
    <n v="5"/>
    <b v="0"/>
    <x v="3"/>
    <n v="16"/>
    <n v="160"/>
    <x v="0"/>
    <x v="3"/>
  </r>
  <r>
    <n v="1500"/>
    <n v="0"/>
    <x v="2"/>
    <x v="0"/>
    <s v="USD"/>
    <n v="1409891015"/>
    <n v="1407299015"/>
    <b v="0"/>
    <n v="0"/>
    <b v="0"/>
    <x v="3"/>
    <n v="0"/>
    <e v="#DIV/0!"/>
    <x v="0"/>
    <x v="3"/>
  </r>
  <r>
    <n v="500000"/>
    <n v="345"/>
    <x v="2"/>
    <x v="0"/>
    <s v="USD"/>
    <n v="1472920477"/>
    <n v="1467736477"/>
    <b v="0"/>
    <n v="5"/>
    <b v="0"/>
    <x v="3"/>
    <n v="1"/>
    <n v="69"/>
    <x v="0"/>
    <x v="3"/>
  </r>
  <r>
    <n v="12000"/>
    <n v="50"/>
    <x v="2"/>
    <x v="0"/>
    <s v="USD"/>
    <n v="1466091446"/>
    <n v="1465227446"/>
    <b v="0"/>
    <n v="1"/>
    <b v="0"/>
    <x v="3"/>
    <n v="1"/>
    <n v="50"/>
    <x v="0"/>
    <x v="3"/>
  </r>
  <r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000000"/>
    <n v="17"/>
    <x v="2"/>
    <x v="0"/>
    <s v="USD"/>
    <n v="1413572432"/>
    <n v="1410980432"/>
    <b v="0"/>
    <n v="3"/>
    <b v="0"/>
    <x v="3"/>
    <n v="1"/>
    <n v="5.666666666666667"/>
    <x v="0"/>
    <x v="3"/>
  </r>
  <r>
    <n v="1000"/>
    <n v="0"/>
    <x v="2"/>
    <x v="1"/>
    <s v="GBP"/>
    <n v="1417217166"/>
    <n v="1412029566"/>
    <b v="0"/>
    <n v="0"/>
    <b v="0"/>
    <x v="3"/>
    <n v="0"/>
    <e v="#DIV/0!"/>
    <x v="0"/>
    <x v="3"/>
  </r>
  <r>
    <n v="2500"/>
    <n v="3"/>
    <x v="2"/>
    <x v="1"/>
    <s v="GBP"/>
    <n v="1457308531"/>
    <n v="1452124531"/>
    <b v="0"/>
    <n v="3"/>
    <b v="0"/>
    <x v="3"/>
    <n v="1"/>
    <n v="1"/>
    <x v="0"/>
    <x v="3"/>
  </r>
  <r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2500"/>
    <n v="262"/>
    <x v="2"/>
    <x v="1"/>
    <s v="GBP"/>
    <n v="1487365200"/>
    <n v="1483734100"/>
    <b v="0"/>
    <n v="8"/>
    <b v="0"/>
    <x v="3"/>
    <n v="11"/>
    <n v="32.75"/>
    <x v="0"/>
    <x v="3"/>
  </r>
  <r>
    <n v="25000"/>
    <n v="279"/>
    <x v="2"/>
    <x v="0"/>
    <s v="USD"/>
    <n v="1412500322"/>
    <n v="1409908322"/>
    <b v="0"/>
    <n v="6"/>
    <b v="0"/>
    <x v="3"/>
    <n v="2"/>
    <n v="46.5"/>
    <x v="0"/>
    <x v="3"/>
  </r>
  <r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6000"/>
    <n v="1571.55"/>
    <x v="2"/>
    <x v="0"/>
    <s v="USD"/>
    <n v="1410746403"/>
    <n v="1408154403"/>
    <b v="0"/>
    <n v="18"/>
    <b v="0"/>
    <x v="3"/>
    <n v="27"/>
    <n v="87.308333333333337"/>
    <x v="0"/>
    <x v="3"/>
  </r>
  <r>
    <n v="650"/>
    <n v="380"/>
    <x v="2"/>
    <x v="0"/>
    <s v="USD"/>
    <n v="1423424329"/>
    <n v="1421696329"/>
    <b v="0"/>
    <n v="7"/>
    <b v="0"/>
    <x v="3"/>
    <n v="59"/>
    <n v="54.285714285714285"/>
    <x v="0"/>
    <x v="3"/>
  </r>
  <r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8000"/>
    <n v="1300"/>
    <x v="2"/>
    <x v="0"/>
    <s v="USD"/>
    <n v="1444144222"/>
    <n v="1441120222"/>
    <b v="0"/>
    <n v="17"/>
    <b v="0"/>
    <x v="3"/>
    <n v="17"/>
    <n v="76.470588235294116"/>
    <x v="0"/>
    <x v="3"/>
  </r>
  <r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14000"/>
    <n v="2130"/>
    <x v="2"/>
    <x v="5"/>
    <s v="CAD"/>
    <n v="1420346638"/>
    <n v="1417754638"/>
    <b v="0"/>
    <n v="13"/>
    <b v="0"/>
    <x v="3"/>
    <n v="16"/>
    <n v="163.84615384615384"/>
    <x v="0"/>
    <x v="3"/>
  </r>
  <r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12000"/>
    <n v="3030"/>
    <x v="2"/>
    <x v="0"/>
    <s v="USD"/>
    <n v="1443675600"/>
    <n v="1441157592"/>
    <b v="0"/>
    <n v="33"/>
    <b v="0"/>
    <x v="3"/>
    <n v="26"/>
    <n v="91.818181818181813"/>
    <x v="0"/>
    <x v="3"/>
  </r>
  <r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6300"/>
    <n v="1"/>
    <x v="2"/>
    <x v="0"/>
    <s v="USD"/>
    <n v="1460837320"/>
    <n v="1455656920"/>
    <b v="0"/>
    <n v="1"/>
    <b v="0"/>
    <x v="3"/>
    <n v="1"/>
    <n v="1"/>
    <x v="0"/>
    <x v="3"/>
  </r>
  <r>
    <n v="50000"/>
    <n v="20"/>
    <x v="2"/>
    <x v="0"/>
    <s v="USD"/>
    <n v="1439734001"/>
    <n v="1437142547"/>
    <b v="0"/>
    <n v="1"/>
    <b v="0"/>
    <x v="3"/>
    <n v="1"/>
    <n v="20"/>
    <x v="0"/>
    <x v="3"/>
  </r>
  <r>
    <n v="12500"/>
    <n v="1"/>
    <x v="2"/>
    <x v="0"/>
    <s v="USD"/>
    <n v="1425655349"/>
    <n v="1420471349"/>
    <b v="0"/>
    <n v="1"/>
    <b v="0"/>
    <x v="3"/>
    <n v="1"/>
    <n v="1"/>
    <x v="0"/>
    <x v="3"/>
  </r>
  <r>
    <n v="4400"/>
    <n v="10"/>
    <x v="2"/>
    <x v="1"/>
    <s v="GBP"/>
    <n v="1455753540"/>
    <n v="1452058282"/>
    <b v="0"/>
    <n v="1"/>
    <b v="0"/>
    <x v="3"/>
    <n v="1"/>
    <n v="10"/>
    <x v="0"/>
    <x v="3"/>
  </r>
  <r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5000"/>
    <n v="100"/>
    <x v="2"/>
    <x v="0"/>
    <s v="USD"/>
    <n v="1431702289"/>
    <n v="1426518289"/>
    <b v="0"/>
    <n v="1"/>
    <b v="0"/>
    <x v="3"/>
    <n v="2"/>
    <n v="100"/>
    <x v="0"/>
    <x v="3"/>
  </r>
  <r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50000"/>
    <n v="360"/>
    <x v="2"/>
    <x v="0"/>
    <s v="USD"/>
    <n v="1440101160"/>
    <n v="1436542030"/>
    <b v="0"/>
    <n v="3"/>
    <b v="0"/>
    <x v="3"/>
    <n v="1"/>
    <n v="120"/>
    <x v="0"/>
    <x v="3"/>
  </r>
  <r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1000"/>
    <n v="130"/>
    <x v="2"/>
    <x v="0"/>
    <s v="USD"/>
    <n v="1427423940"/>
    <n v="1422383318"/>
    <b v="0"/>
    <n v="2"/>
    <b v="0"/>
    <x v="3"/>
    <n v="13"/>
    <n v="65"/>
    <x v="0"/>
    <x v="3"/>
  </r>
  <r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00"/>
    <n v="0"/>
    <x v="2"/>
    <x v="0"/>
    <s v="USD"/>
    <n v="1460153054"/>
    <n v="1457564654"/>
    <b v="0"/>
    <n v="0"/>
    <b v="0"/>
    <x v="3"/>
    <n v="0"/>
    <e v="#DIV/0!"/>
    <x v="0"/>
    <x v="3"/>
  </r>
  <r>
    <n v="29000"/>
    <n v="250"/>
    <x v="2"/>
    <x v="1"/>
    <s v="GBP"/>
    <n v="1433064540"/>
    <n v="1428854344"/>
    <b v="0"/>
    <n v="2"/>
    <b v="0"/>
    <x v="3"/>
    <n v="1"/>
    <n v="125"/>
    <x v="0"/>
    <x v="3"/>
  </r>
  <r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8000"/>
    <n v="0"/>
    <x v="2"/>
    <x v="1"/>
    <s v="GBP"/>
    <n v="1433176105"/>
    <n v="1427992105"/>
    <b v="0"/>
    <n v="0"/>
    <b v="0"/>
    <x v="3"/>
    <n v="0"/>
    <e v="#DIV/0!"/>
    <x v="0"/>
    <x v="3"/>
  </r>
  <r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15000"/>
    <n v="60"/>
    <x v="2"/>
    <x v="0"/>
    <s v="USD"/>
    <n v="1433443151"/>
    <n v="1430851151"/>
    <b v="0"/>
    <n v="2"/>
    <b v="0"/>
    <x v="3"/>
    <n v="1"/>
    <n v="30"/>
    <x v="0"/>
    <x v="3"/>
  </r>
  <r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1000"/>
    <n v="401"/>
    <x v="2"/>
    <x v="0"/>
    <s v="USD"/>
    <n v="1434847859"/>
    <n v="1431391859"/>
    <b v="0"/>
    <n v="5"/>
    <b v="0"/>
    <x v="3"/>
    <n v="41"/>
    <n v="80.2"/>
    <x v="0"/>
    <x v="3"/>
  </r>
  <r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15000"/>
    <n v="50"/>
    <x v="2"/>
    <x v="0"/>
    <s v="USD"/>
    <n v="1457445069"/>
    <n v="1452261069"/>
    <b v="0"/>
    <n v="1"/>
    <b v="0"/>
    <x v="3"/>
    <n v="1"/>
    <n v="50"/>
    <x v="0"/>
    <x v="3"/>
  </r>
  <r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1000"/>
    <n v="250"/>
    <x v="2"/>
    <x v="2"/>
    <s v="AUD"/>
    <n v="1446984000"/>
    <n v="1445308730"/>
    <b v="0"/>
    <n v="5"/>
    <b v="0"/>
    <x v="3"/>
    <n v="25"/>
    <n v="50"/>
    <x v="0"/>
    <x v="3"/>
  </r>
  <r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13000"/>
    <n v="14750"/>
    <x v="0"/>
    <x v="0"/>
    <s v="USD"/>
    <n v="1324381790"/>
    <n v="1321357790"/>
    <b v="1"/>
    <n v="202"/>
    <b v="1"/>
    <x v="4"/>
    <n v="114"/>
    <n v="73.019801980198025"/>
    <x v="0"/>
    <x v="4"/>
  </r>
  <r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5000"/>
    <n v="15273"/>
    <x v="0"/>
    <x v="0"/>
    <s v="USD"/>
    <n v="1292665405"/>
    <n v="1288341805"/>
    <b v="1"/>
    <n v="223"/>
    <b v="1"/>
    <x v="4"/>
    <n v="306"/>
    <n v="68.488789237668158"/>
    <x v="0"/>
    <x v="4"/>
  </r>
  <r>
    <n v="5000"/>
    <n v="6705"/>
    <x v="0"/>
    <x v="0"/>
    <s v="USD"/>
    <n v="1287200340"/>
    <n v="1284042614"/>
    <b v="1"/>
    <n v="62"/>
    <b v="1"/>
    <x v="4"/>
    <n v="135"/>
    <n v="108.14516129032258"/>
    <x v="0"/>
    <x v="4"/>
  </r>
  <r>
    <n v="85000"/>
    <n v="86133"/>
    <x v="0"/>
    <x v="0"/>
    <s v="USD"/>
    <n v="1325961309"/>
    <n v="1322073309"/>
    <b v="1"/>
    <n v="146"/>
    <b v="1"/>
    <x v="4"/>
    <n v="102"/>
    <n v="589.95205479452056"/>
    <x v="0"/>
    <x v="4"/>
  </r>
  <r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13000"/>
    <n v="18083"/>
    <x v="0"/>
    <x v="0"/>
    <s v="USD"/>
    <n v="1363458467"/>
    <n v="1360866467"/>
    <b v="1"/>
    <n v="275"/>
    <b v="1"/>
    <x v="4"/>
    <n v="140"/>
    <n v="65.756363636363631"/>
    <x v="0"/>
    <x v="4"/>
  </r>
  <r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30000"/>
    <n v="57342"/>
    <x v="0"/>
    <x v="0"/>
    <s v="USD"/>
    <n v="1308359666"/>
    <n v="1305767666"/>
    <b v="1"/>
    <n v="688"/>
    <b v="1"/>
    <x v="4"/>
    <n v="192"/>
    <n v="83.345930232558146"/>
    <x v="0"/>
    <x v="4"/>
  </r>
  <r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10000"/>
    <n v="10640"/>
    <x v="0"/>
    <x v="0"/>
    <s v="USD"/>
    <n v="1279360740"/>
    <n v="1275415679"/>
    <b v="1"/>
    <n v="88"/>
    <b v="1"/>
    <x v="4"/>
    <n v="107"/>
    <n v="120.90909090909091"/>
    <x v="0"/>
    <x v="4"/>
  </r>
  <r>
    <n v="20000"/>
    <n v="21480"/>
    <x v="0"/>
    <x v="0"/>
    <s v="USD"/>
    <n v="1339080900"/>
    <n v="1334783704"/>
    <b v="1"/>
    <n v="220"/>
    <b v="1"/>
    <x v="4"/>
    <n v="108"/>
    <n v="97.63636363636364"/>
    <x v="0"/>
    <x v="4"/>
  </r>
  <r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x v="4"/>
    <n v="119"/>
    <n v="30.654485981308412"/>
    <x v="0"/>
    <x v="4"/>
  </r>
  <r>
    <n v="5000"/>
    <n v="5910"/>
    <x v="0"/>
    <x v="0"/>
    <s v="USD"/>
    <n v="1336747995"/>
    <n v="1334155995"/>
    <b v="1"/>
    <n v="91"/>
    <b v="1"/>
    <x v="4"/>
    <n v="119"/>
    <n v="64.945054945054949"/>
    <x v="0"/>
    <x v="4"/>
  </r>
  <r>
    <n v="5000"/>
    <n v="5555"/>
    <x v="0"/>
    <x v="0"/>
    <s v="USD"/>
    <n v="1273522560"/>
    <n v="1269928430"/>
    <b v="1"/>
    <n v="58"/>
    <b v="1"/>
    <x v="4"/>
    <n v="112"/>
    <n v="95.775862068965523"/>
    <x v="0"/>
    <x v="4"/>
  </r>
  <r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5000"/>
    <n v="5570"/>
    <x v="0"/>
    <x v="0"/>
    <s v="USD"/>
    <n v="1320640778"/>
    <n v="1316749178"/>
    <b v="1"/>
    <n v="111"/>
    <b v="1"/>
    <x v="4"/>
    <n v="112"/>
    <n v="50.18018018018018"/>
    <x v="0"/>
    <x v="4"/>
  </r>
  <r>
    <n v="100000"/>
    <n v="147233.76999999999"/>
    <x v="0"/>
    <x v="2"/>
    <s v="AUD"/>
    <n v="1487738622"/>
    <n v="1485146622"/>
    <b v="1"/>
    <n v="1596"/>
    <b v="1"/>
    <x v="4"/>
    <n v="148"/>
    <n v="92.251735588972423"/>
    <x v="0"/>
    <x v="4"/>
  </r>
  <r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3000"/>
    <n v="5323.01"/>
    <x v="0"/>
    <x v="0"/>
    <s v="USD"/>
    <n v="1272480540"/>
    <n v="1267220191"/>
    <b v="1"/>
    <n v="65"/>
    <b v="1"/>
    <x v="4"/>
    <n v="178"/>
    <n v="81.892461538461546"/>
    <x v="0"/>
    <x v="4"/>
  </r>
  <r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x v="4"/>
    <n v="109"/>
    <n v="65.298192771084331"/>
    <x v="0"/>
    <x v="4"/>
  </r>
  <r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65000"/>
    <n v="71748"/>
    <x v="0"/>
    <x v="0"/>
    <s v="USD"/>
    <n v="1432416219"/>
    <n v="1429824219"/>
    <b v="1"/>
    <n v="951"/>
    <b v="1"/>
    <x v="4"/>
    <n v="111"/>
    <n v="75.444794952681391"/>
    <x v="0"/>
    <x v="4"/>
  </r>
  <r>
    <n v="27000"/>
    <n v="40594"/>
    <x v="0"/>
    <x v="0"/>
    <s v="USD"/>
    <n v="1350003539"/>
    <n v="1347411539"/>
    <b v="1"/>
    <n v="415"/>
    <b v="1"/>
    <x v="4"/>
    <n v="151"/>
    <n v="97.816867469879512"/>
    <x v="0"/>
    <x v="4"/>
  </r>
  <r>
    <n v="17000"/>
    <n v="26744.11"/>
    <x v="0"/>
    <x v="0"/>
    <s v="USD"/>
    <n v="1488160860"/>
    <n v="1485237096"/>
    <b v="1"/>
    <n v="305"/>
    <b v="1"/>
    <x v="4"/>
    <n v="158"/>
    <n v="87.685606557377056"/>
    <x v="0"/>
    <x v="4"/>
  </r>
  <r>
    <n v="75000"/>
    <n v="117108"/>
    <x v="0"/>
    <x v="0"/>
    <s v="USD"/>
    <n v="1401459035"/>
    <n v="1397571035"/>
    <b v="1"/>
    <n v="2139"/>
    <b v="1"/>
    <x v="4"/>
    <n v="157"/>
    <n v="54.748948106591868"/>
    <x v="0"/>
    <x v="4"/>
  </r>
  <r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45000"/>
    <n v="45535"/>
    <x v="0"/>
    <x v="0"/>
    <s v="USD"/>
    <n v="1266876000"/>
    <n v="1263679492"/>
    <b v="1"/>
    <n v="179"/>
    <b v="1"/>
    <x v="4"/>
    <n v="102"/>
    <n v="254.38547486033519"/>
    <x v="0"/>
    <x v="4"/>
  </r>
  <r>
    <n v="18000"/>
    <n v="20569.05"/>
    <x v="0"/>
    <x v="0"/>
    <s v="USD"/>
    <n v="1306904340"/>
    <n v="1305219744"/>
    <b v="1"/>
    <n v="202"/>
    <b v="1"/>
    <x v="4"/>
    <n v="115"/>
    <n v="101.8269801980198"/>
    <x v="0"/>
    <x v="4"/>
  </r>
  <r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15000"/>
    <n v="16373"/>
    <x v="0"/>
    <x v="0"/>
    <s v="USD"/>
    <n v="1364236524"/>
    <n v="1360352124"/>
    <b v="1"/>
    <n v="135"/>
    <b v="1"/>
    <x v="4"/>
    <n v="110"/>
    <n v="121.28148148148148"/>
    <x v="0"/>
    <x v="4"/>
  </r>
  <r>
    <n v="15000"/>
    <n v="26445"/>
    <x v="0"/>
    <x v="0"/>
    <s v="USD"/>
    <n v="1351828800"/>
    <n v="1349160018"/>
    <b v="1"/>
    <n v="290"/>
    <b v="1"/>
    <x v="4"/>
    <n v="177"/>
    <n v="91.189655172413794"/>
    <x v="0"/>
    <x v="4"/>
  </r>
  <r>
    <n v="50000"/>
    <n v="51605.31"/>
    <x v="0"/>
    <x v="0"/>
    <s v="USD"/>
    <n v="1340683393"/>
    <n v="1337659393"/>
    <b v="1"/>
    <n v="447"/>
    <b v="1"/>
    <x v="4"/>
    <n v="104"/>
    <n v="115.44812080536913"/>
    <x v="0"/>
    <x v="4"/>
  </r>
  <r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5000"/>
    <n v="6001"/>
    <x v="0"/>
    <x v="0"/>
    <s v="USD"/>
    <n v="1367366460"/>
    <n v="1365791246"/>
    <b v="1"/>
    <n v="128"/>
    <b v="1"/>
    <x v="4"/>
    <n v="121"/>
    <n v="46.8828125"/>
    <x v="0"/>
    <x v="4"/>
  </r>
  <r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6000"/>
    <n v="26360"/>
    <x v="0"/>
    <x v="0"/>
    <s v="USD"/>
    <n v="1398009714"/>
    <n v="1395417714"/>
    <b v="1"/>
    <n v="131"/>
    <b v="1"/>
    <x v="4"/>
    <n v="102"/>
    <n v="201.22137404580153"/>
    <x v="0"/>
    <x v="4"/>
  </r>
  <r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50000"/>
    <n v="66554.559999999998"/>
    <x v="0"/>
    <x v="0"/>
    <s v="USD"/>
    <n v="1383264000"/>
    <n v="1378080409"/>
    <b v="1"/>
    <n v="665"/>
    <b v="1"/>
    <x v="4"/>
    <n v="134"/>
    <n v="100.08204511278196"/>
    <x v="0"/>
    <x v="4"/>
  </r>
  <r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10000"/>
    <n v="10046"/>
    <x v="0"/>
    <x v="0"/>
    <s v="USD"/>
    <n v="1330115638"/>
    <n v="1327523638"/>
    <b v="1"/>
    <n v="108"/>
    <b v="1"/>
    <x v="4"/>
    <n v="101"/>
    <n v="93.018518518518519"/>
    <x v="0"/>
    <x v="4"/>
  </r>
  <r>
    <n v="3000"/>
    <n v="4124"/>
    <x v="0"/>
    <x v="0"/>
    <s v="USD"/>
    <n v="1338601346"/>
    <n v="1336009346"/>
    <b v="1"/>
    <n v="82"/>
    <b v="1"/>
    <x v="4"/>
    <n v="138"/>
    <n v="50.292682926829265"/>
    <x v="0"/>
    <x v="4"/>
  </r>
  <r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7500"/>
    <n v="9775"/>
    <x v="0"/>
    <x v="0"/>
    <s v="USD"/>
    <n v="1331392049"/>
    <n v="1328800049"/>
    <b v="1"/>
    <n v="189"/>
    <b v="1"/>
    <x v="4"/>
    <n v="131"/>
    <n v="51.719576719576722"/>
    <x v="0"/>
    <x v="4"/>
  </r>
  <r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22000"/>
    <n v="24490"/>
    <x v="0"/>
    <x v="0"/>
    <s v="USD"/>
    <n v="1360276801"/>
    <n v="1357684801"/>
    <b v="1"/>
    <n v="576"/>
    <b v="1"/>
    <x v="4"/>
    <n v="112"/>
    <n v="42.517361111111114"/>
    <x v="0"/>
    <x v="4"/>
  </r>
  <r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1000"/>
    <n v="1041.29"/>
    <x v="0"/>
    <x v="0"/>
    <s v="USD"/>
    <n v="1319076000"/>
    <n v="1317788623"/>
    <b v="1"/>
    <n v="36"/>
    <b v="1"/>
    <x v="4"/>
    <n v="105"/>
    <n v="28.924722222222222"/>
    <x v="0"/>
    <x v="4"/>
  </r>
  <r>
    <n v="20000"/>
    <n v="20820.330000000002"/>
    <x v="0"/>
    <x v="0"/>
    <s v="USD"/>
    <n v="1325404740"/>
    <n v="1321852592"/>
    <b v="1"/>
    <n v="150"/>
    <b v="1"/>
    <x v="4"/>
    <n v="105"/>
    <n v="138.8022"/>
    <x v="0"/>
    <x v="4"/>
  </r>
  <r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1000"/>
    <n v="3851.5"/>
    <x v="0"/>
    <x v="0"/>
    <s v="USD"/>
    <n v="1362167988"/>
    <n v="1359575988"/>
    <b v="1"/>
    <n v="120"/>
    <b v="1"/>
    <x v="4"/>
    <n v="386"/>
    <n v="32.095833333333331"/>
    <x v="0"/>
    <x v="4"/>
  </r>
  <r>
    <n v="25000"/>
    <n v="25312"/>
    <x v="0"/>
    <x v="0"/>
    <s v="USD"/>
    <n v="1345660334"/>
    <n v="1343068334"/>
    <b v="1"/>
    <n v="126"/>
    <b v="1"/>
    <x v="4"/>
    <n v="102"/>
    <n v="200.88888888888889"/>
    <x v="0"/>
    <x v="4"/>
  </r>
  <r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5000"/>
    <n v="14166"/>
    <x v="0"/>
    <x v="0"/>
    <s v="USD"/>
    <n v="1364342151"/>
    <n v="1361753751"/>
    <b v="1"/>
    <n v="284"/>
    <b v="1"/>
    <x v="4"/>
    <n v="284"/>
    <n v="49.880281690140848"/>
    <x v="0"/>
    <x v="4"/>
  </r>
  <r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5400"/>
    <n v="6646"/>
    <x v="0"/>
    <x v="0"/>
    <s v="USD"/>
    <n v="1482307140"/>
    <n v="1479886966"/>
    <b v="1"/>
    <n v="58"/>
    <b v="1"/>
    <x v="4"/>
    <n v="124"/>
    <n v="114.58620689655173"/>
    <x v="0"/>
    <x v="4"/>
  </r>
  <r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50000"/>
    <n v="52198"/>
    <x v="0"/>
    <x v="0"/>
    <s v="USD"/>
    <n v="1482208233"/>
    <n v="1479184233"/>
    <b v="1"/>
    <n v="736"/>
    <b v="1"/>
    <x v="4"/>
    <n v="105"/>
    <n v="70.921195652173907"/>
    <x v="0"/>
    <x v="4"/>
  </r>
  <r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4000"/>
    <n v="5456"/>
    <x v="0"/>
    <x v="0"/>
    <s v="USD"/>
    <n v="1427011200"/>
    <n v="1424669929"/>
    <b v="1"/>
    <n v="34"/>
    <b v="1"/>
    <x v="4"/>
    <n v="137"/>
    <n v="160.47058823529412"/>
    <x v="0"/>
    <x v="4"/>
  </r>
  <r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100000"/>
    <n v="113015"/>
    <x v="0"/>
    <x v="0"/>
    <s v="USD"/>
    <n v="1446019200"/>
    <n v="1442420377"/>
    <b v="1"/>
    <n v="555"/>
    <b v="1"/>
    <x v="4"/>
    <n v="114"/>
    <n v="203.63063063063063"/>
    <x v="0"/>
    <x v="4"/>
  </r>
  <r>
    <n v="40000"/>
    <n v="50091"/>
    <x v="0"/>
    <x v="0"/>
    <s v="USD"/>
    <n v="1460038591"/>
    <n v="1457450191"/>
    <b v="1"/>
    <n v="266"/>
    <b v="1"/>
    <x v="4"/>
    <n v="126"/>
    <n v="188.31203007518798"/>
    <x v="0"/>
    <x v="4"/>
  </r>
  <r>
    <n v="10000"/>
    <n v="10119"/>
    <x v="0"/>
    <x v="0"/>
    <s v="USD"/>
    <n v="1431716400"/>
    <n v="1428423757"/>
    <b v="1"/>
    <n v="69"/>
    <b v="1"/>
    <x v="4"/>
    <n v="102"/>
    <n v="146.65217391304347"/>
    <x v="0"/>
    <x v="4"/>
  </r>
  <r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000"/>
    <n v="3035.05"/>
    <x v="0"/>
    <x v="0"/>
    <s v="USD"/>
    <n v="1426298708"/>
    <n v="1423710308"/>
    <b v="1"/>
    <n v="31"/>
    <b v="1"/>
    <x v="4"/>
    <n v="102"/>
    <n v="97.904838709677421"/>
    <x v="0"/>
    <x v="4"/>
  </r>
  <r>
    <n v="15000"/>
    <n v="16520.04"/>
    <x v="0"/>
    <x v="0"/>
    <s v="USD"/>
    <n v="1472864400"/>
    <n v="1468001290"/>
    <b v="1"/>
    <n v="236"/>
    <b v="1"/>
    <x v="4"/>
    <n v="111"/>
    <n v="70.000169491525426"/>
    <x v="0"/>
    <x v="4"/>
  </r>
  <r>
    <n v="6000"/>
    <n v="6485"/>
    <x v="0"/>
    <x v="0"/>
    <s v="USD"/>
    <n v="1430331268"/>
    <n v="1427739268"/>
    <b v="1"/>
    <n v="89"/>
    <b v="1"/>
    <x v="4"/>
    <n v="109"/>
    <n v="72.865168539325836"/>
    <x v="0"/>
    <x v="4"/>
  </r>
  <r>
    <n v="35000"/>
    <n v="43758"/>
    <x v="0"/>
    <x v="0"/>
    <s v="USD"/>
    <n v="1489006800"/>
    <n v="1486397007"/>
    <b v="1"/>
    <n v="299"/>
    <b v="1"/>
    <x v="4"/>
    <n v="126"/>
    <n v="146.34782608695653"/>
    <x v="0"/>
    <x v="4"/>
  </r>
  <r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55000"/>
    <n v="55201.52"/>
    <x v="0"/>
    <x v="0"/>
    <s v="USD"/>
    <n v="1461955465"/>
    <n v="1459363465"/>
    <b v="1"/>
    <n v="325"/>
    <b v="1"/>
    <x v="4"/>
    <n v="101"/>
    <n v="169.85083076923075"/>
    <x v="0"/>
    <x v="4"/>
  </r>
  <r>
    <n v="30000"/>
    <n v="30608.59"/>
    <x v="0"/>
    <x v="0"/>
    <s v="USD"/>
    <n v="1415934000"/>
    <n v="1413308545"/>
    <b v="1"/>
    <n v="524"/>
    <b v="1"/>
    <x v="4"/>
    <n v="103"/>
    <n v="58.413339694656486"/>
    <x v="0"/>
    <x v="4"/>
  </r>
  <r>
    <n v="33500"/>
    <n v="34198"/>
    <x v="0"/>
    <x v="0"/>
    <s v="USD"/>
    <n v="1433125200"/>
    <n v="1429312694"/>
    <b v="1"/>
    <n v="285"/>
    <b v="1"/>
    <x v="4"/>
    <n v="103"/>
    <n v="119.99298245614035"/>
    <x v="0"/>
    <x v="4"/>
  </r>
  <r>
    <n v="14500"/>
    <n v="17875"/>
    <x v="0"/>
    <x v="0"/>
    <s v="USD"/>
    <n v="1432161590"/>
    <n v="1429569590"/>
    <b v="1"/>
    <n v="179"/>
    <b v="1"/>
    <x v="4"/>
    <n v="124"/>
    <n v="99.860335195530723"/>
    <x v="0"/>
    <x v="4"/>
  </r>
  <r>
    <n v="10000"/>
    <n v="17028.88"/>
    <x v="0"/>
    <x v="0"/>
    <s v="USD"/>
    <n v="1444824021"/>
    <n v="1442232021"/>
    <b v="1"/>
    <n v="188"/>
    <b v="1"/>
    <x v="4"/>
    <n v="171"/>
    <n v="90.579148936170213"/>
    <x v="0"/>
    <x v="4"/>
  </r>
  <r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4000"/>
    <n v="43296"/>
    <x v="0"/>
    <x v="3"/>
    <s v="EUR"/>
    <n v="1460066954"/>
    <n v="1456614554"/>
    <b v="1"/>
    <n v="964"/>
    <b v="1"/>
    <x v="4"/>
    <n v="128"/>
    <n v="44.912863070539416"/>
    <x v="0"/>
    <x v="4"/>
  </r>
  <r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000"/>
    <n v="40690"/>
    <x v="0"/>
    <x v="0"/>
    <s v="USD"/>
    <n v="1417420994"/>
    <n v="1414738994"/>
    <b v="1"/>
    <n v="165"/>
    <b v="1"/>
    <x v="4"/>
    <n v="117"/>
    <n v="246.60606060606059"/>
    <x v="0"/>
    <x v="4"/>
  </r>
  <r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x v="4"/>
    <n v="104"/>
    <n v="193.04868913857678"/>
    <x v="0"/>
    <x v="4"/>
  </r>
  <r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12000"/>
    <n v="12165"/>
    <x v="0"/>
    <x v="0"/>
    <s v="USD"/>
    <n v="1437621060"/>
    <n v="1433799180"/>
    <b v="0"/>
    <n v="87"/>
    <b v="1"/>
    <x v="4"/>
    <n v="102"/>
    <n v="139.82758620689654"/>
    <x v="0"/>
    <x v="4"/>
  </r>
  <r>
    <n v="35000"/>
    <n v="38876.949999999997"/>
    <x v="0"/>
    <x v="0"/>
    <s v="USD"/>
    <n v="1416704506"/>
    <n v="1414108906"/>
    <b v="0"/>
    <n v="354"/>
    <b v="1"/>
    <x v="4"/>
    <n v="112"/>
    <n v="109.82189265536722"/>
    <x v="0"/>
    <x v="4"/>
  </r>
  <r>
    <n v="9665"/>
    <n v="12000"/>
    <x v="0"/>
    <x v="0"/>
    <s v="USD"/>
    <n v="1407456000"/>
    <n v="1405573391"/>
    <b v="0"/>
    <n v="86"/>
    <b v="1"/>
    <x v="4"/>
    <n v="125"/>
    <n v="139.53488372093022"/>
    <x v="0"/>
    <x v="4"/>
  </r>
  <r>
    <n v="8925"/>
    <n v="9044"/>
    <x v="0"/>
    <x v="0"/>
    <s v="USD"/>
    <n v="1272828120"/>
    <n v="1268934736"/>
    <b v="0"/>
    <n v="26"/>
    <b v="1"/>
    <x v="4"/>
    <n v="102"/>
    <n v="347.84615384615387"/>
    <x v="0"/>
    <x v="4"/>
  </r>
  <r>
    <n v="7000"/>
    <n v="7711.3"/>
    <x v="0"/>
    <x v="0"/>
    <s v="USD"/>
    <n v="1403323140"/>
    <n v="1400704672"/>
    <b v="0"/>
    <n v="113"/>
    <b v="1"/>
    <x v="4"/>
    <n v="111"/>
    <n v="68.24159292035398"/>
    <x v="0"/>
    <x v="4"/>
  </r>
  <r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8000"/>
    <n v="38500"/>
    <x v="0"/>
    <x v="0"/>
    <s v="USD"/>
    <n v="1337540518"/>
    <n v="1334948518"/>
    <b v="0"/>
    <n v="134"/>
    <b v="1"/>
    <x v="4"/>
    <n v="102"/>
    <n v="287.31343283582089"/>
    <x v="0"/>
    <x v="4"/>
  </r>
  <r>
    <n v="10000"/>
    <n v="10335.01"/>
    <x v="0"/>
    <x v="0"/>
    <s v="USD"/>
    <n v="1367384340"/>
    <n v="1363960278"/>
    <b v="0"/>
    <n v="119"/>
    <b v="1"/>
    <x v="4"/>
    <n v="104"/>
    <n v="86.84882352941176"/>
    <x v="0"/>
    <x v="4"/>
  </r>
  <r>
    <n v="12500"/>
    <n v="13014"/>
    <x v="0"/>
    <x v="0"/>
    <s v="USD"/>
    <n v="1426426322"/>
    <n v="1423405922"/>
    <b v="0"/>
    <n v="159"/>
    <b v="1"/>
    <x v="4"/>
    <n v="105"/>
    <n v="81.84905660377359"/>
    <x v="0"/>
    <x v="4"/>
  </r>
  <r>
    <n v="6500"/>
    <n v="7160.12"/>
    <x v="0"/>
    <x v="0"/>
    <s v="USD"/>
    <n v="1326633269"/>
    <n v="1324041269"/>
    <b v="0"/>
    <n v="167"/>
    <b v="1"/>
    <x v="4"/>
    <n v="111"/>
    <n v="42.874970059880241"/>
    <x v="0"/>
    <x v="4"/>
  </r>
  <r>
    <n v="25000"/>
    <n v="30505"/>
    <x v="0"/>
    <x v="0"/>
    <s v="USD"/>
    <n v="1483729500"/>
    <n v="1481137500"/>
    <b v="0"/>
    <n v="43"/>
    <b v="1"/>
    <x v="4"/>
    <n v="123"/>
    <n v="709.41860465116281"/>
    <x v="0"/>
    <x v="4"/>
  </r>
  <r>
    <n v="150000"/>
    <n v="171253"/>
    <x v="0"/>
    <x v="0"/>
    <s v="USD"/>
    <n v="1359743139"/>
    <n v="1355855139"/>
    <b v="0"/>
    <n v="1062"/>
    <b v="1"/>
    <x v="4"/>
    <n v="115"/>
    <n v="161.25517890772127"/>
    <x v="0"/>
    <x v="4"/>
  </r>
  <r>
    <n v="300"/>
    <n v="376"/>
    <x v="0"/>
    <x v="1"/>
    <s v="GBP"/>
    <n v="1459872000"/>
    <n v="1456408244"/>
    <b v="0"/>
    <n v="9"/>
    <b v="1"/>
    <x v="4"/>
    <n v="126"/>
    <n v="41.777777777777779"/>
    <x v="0"/>
    <x v="4"/>
  </r>
  <r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12000"/>
    <n v="13728"/>
    <x v="0"/>
    <x v="0"/>
    <s v="USD"/>
    <n v="1447484460"/>
    <n v="1444888868"/>
    <b v="0"/>
    <n v="133"/>
    <b v="1"/>
    <x v="4"/>
    <n v="115"/>
    <n v="103.21804511278195"/>
    <x v="0"/>
    <x v="4"/>
  </r>
  <r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15000"/>
    <n v="17412"/>
    <x v="0"/>
    <x v="0"/>
    <s v="USD"/>
    <n v="1336062672"/>
    <n v="1332174672"/>
    <b v="0"/>
    <n v="149"/>
    <b v="1"/>
    <x v="4"/>
    <n v="117"/>
    <n v="116.85906040268456"/>
    <x v="0"/>
    <x v="4"/>
  </r>
  <r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20000"/>
    <n v="22421"/>
    <x v="0"/>
    <x v="0"/>
    <s v="USD"/>
    <n v="1420569947"/>
    <n v="1417977947"/>
    <b v="0"/>
    <n v="383"/>
    <b v="1"/>
    <x v="4"/>
    <n v="113"/>
    <n v="58.540469973890339"/>
    <x v="0"/>
    <x v="4"/>
  </r>
  <r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600"/>
    <n v="601"/>
    <x v="0"/>
    <x v="0"/>
    <s v="USD"/>
    <n v="1439246991"/>
    <n v="1437950991"/>
    <b v="0"/>
    <n v="13"/>
    <b v="1"/>
    <x v="4"/>
    <n v="101"/>
    <n v="46.230769230769234"/>
    <x v="0"/>
    <x v="4"/>
  </r>
  <r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5000"/>
    <n v="6308"/>
    <x v="0"/>
    <x v="0"/>
    <s v="USD"/>
    <n v="1469670580"/>
    <n v="1467078580"/>
    <b v="0"/>
    <n v="71"/>
    <b v="1"/>
    <x v="4"/>
    <n v="127"/>
    <n v="88.845070422535215"/>
    <x v="0"/>
    <x v="4"/>
  </r>
  <r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50000"/>
    <n v="55223"/>
    <x v="0"/>
    <x v="0"/>
    <s v="USD"/>
    <n v="1381424452"/>
    <n v="1378746052"/>
    <b v="0"/>
    <n v="351"/>
    <b v="1"/>
    <x v="4"/>
    <n v="111"/>
    <n v="157.33048433048432"/>
    <x v="0"/>
    <x v="4"/>
  </r>
  <r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10000"/>
    <n v="10804.45"/>
    <x v="0"/>
    <x v="0"/>
    <s v="USD"/>
    <n v="1335562320"/>
    <n v="1332452960"/>
    <b v="0"/>
    <n v="184"/>
    <b v="1"/>
    <x v="4"/>
    <n v="109"/>
    <n v="58.719836956521746"/>
    <x v="0"/>
    <x v="4"/>
  </r>
  <r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7500"/>
    <n v="9387"/>
    <x v="0"/>
    <x v="0"/>
    <s v="USD"/>
    <n v="1430334126"/>
    <n v="1426446126"/>
    <b v="0"/>
    <n v="67"/>
    <b v="1"/>
    <x v="4"/>
    <n v="126"/>
    <n v="140.1044776119403"/>
    <x v="0"/>
    <x v="4"/>
  </r>
  <r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10000"/>
    <n v="11230.25"/>
    <x v="0"/>
    <x v="0"/>
    <s v="USD"/>
    <n v="1400297400"/>
    <n v="1397661347"/>
    <b v="0"/>
    <n v="62"/>
    <b v="1"/>
    <x v="4"/>
    <n v="113"/>
    <n v="181.13306451612902"/>
    <x v="0"/>
    <x v="4"/>
  </r>
  <r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5000"/>
    <n v="5263"/>
    <x v="0"/>
    <x v="0"/>
    <s v="USD"/>
    <n v="1312960080"/>
    <n v="1308900441"/>
    <b v="0"/>
    <n v="70"/>
    <b v="1"/>
    <x v="4"/>
    <n v="106"/>
    <n v="75.185714285714283"/>
    <x v="0"/>
    <x v="4"/>
  </r>
  <r>
    <n v="35000"/>
    <n v="36082"/>
    <x v="0"/>
    <x v="0"/>
    <s v="USD"/>
    <n v="1391641440"/>
    <n v="1389107062"/>
    <b v="0"/>
    <n v="271"/>
    <b v="1"/>
    <x v="4"/>
    <n v="104"/>
    <n v="133.14391143911439"/>
    <x v="0"/>
    <x v="4"/>
  </r>
  <r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6000"/>
    <n v="6086.26"/>
    <x v="0"/>
    <x v="0"/>
    <s v="USD"/>
    <n v="1383676790"/>
    <n v="1380217190"/>
    <b v="0"/>
    <n v="38"/>
    <b v="1"/>
    <x v="4"/>
    <n v="102"/>
    <n v="160.16473684210527"/>
    <x v="0"/>
    <x v="4"/>
  </r>
  <r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1000"/>
    <n v="1283"/>
    <x v="0"/>
    <x v="5"/>
    <s v="CAD"/>
    <n v="1434670397"/>
    <n v="1429486397"/>
    <b v="0"/>
    <n v="7"/>
    <b v="1"/>
    <x v="4"/>
    <n v="129"/>
    <n v="183.28571428571428"/>
    <x v="0"/>
    <x v="4"/>
  </r>
  <r>
    <n v="30000"/>
    <n v="30315"/>
    <x v="0"/>
    <x v="0"/>
    <s v="USD"/>
    <n v="1387688400"/>
    <n v="1384920804"/>
    <b v="0"/>
    <n v="241"/>
    <b v="1"/>
    <x v="4"/>
    <n v="102"/>
    <n v="125.78838174273859"/>
    <x v="0"/>
    <x v="4"/>
  </r>
  <r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12800"/>
    <n v="13451"/>
    <x v="0"/>
    <x v="0"/>
    <s v="USD"/>
    <n v="1342731811"/>
    <n v="1340139811"/>
    <b v="0"/>
    <n v="171"/>
    <b v="1"/>
    <x v="4"/>
    <n v="106"/>
    <n v="78.660818713450297"/>
    <x v="0"/>
    <x v="4"/>
  </r>
  <r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1400"/>
    <n v="1430.06"/>
    <x v="0"/>
    <x v="5"/>
    <s v="CAD"/>
    <n v="1413547200"/>
    <n v="1411417602"/>
    <b v="0"/>
    <n v="21"/>
    <b v="1"/>
    <x v="4"/>
    <n v="103"/>
    <n v="68.09809523809524"/>
    <x v="0"/>
    <x v="4"/>
  </r>
  <r>
    <n v="1000"/>
    <n v="1202.17"/>
    <x v="0"/>
    <x v="0"/>
    <s v="USD"/>
    <n v="1391851831"/>
    <n v="1389259831"/>
    <b v="0"/>
    <n v="25"/>
    <b v="1"/>
    <x v="4"/>
    <n v="121"/>
    <n v="48.086800000000004"/>
    <x v="0"/>
    <x v="4"/>
  </r>
  <r>
    <n v="10500"/>
    <n v="10526"/>
    <x v="0"/>
    <x v="0"/>
    <s v="USD"/>
    <n v="1365395580"/>
    <n v="1364426260"/>
    <b v="0"/>
    <n v="52"/>
    <b v="1"/>
    <x v="4"/>
    <n v="101"/>
    <n v="202.42307692307693"/>
    <x v="0"/>
    <x v="4"/>
  </r>
  <r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8000"/>
    <n v="8035"/>
    <x v="0"/>
    <x v="0"/>
    <s v="USD"/>
    <n v="1372536787"/>
    <n v="1367352787"/>
    <b v="0"/>
    <n v="73"/>
    <b v="1"/>
    <x v="4"/>
    <n v="101"/>
    <n v="110.06849315068493"/>
    <x v="0"/>
    <x v="4"/>
  </r>
  <r>
    <n v="3300"/>
    <n v="14.5"/>
    <x v="2"/>
    <x v="0"/>
    <s v="USD"/>
    <n v="1394772031"/>
    <n v="1392183631"/>
    <b v="0"/>
    <n v="3"/>
    <b v="0"/>
    <x v="5"/>
    <n v="1"/>
    <n v="4.833333333333333"/>
    <x v="0"/>
    <x v="5"/>
  </r>
  <r>
    <n v="15000"/>
    <n v="301"/>
    <x v="2"/>
    <x v="0"/>
    <s v="USD"/>
    <n v="1440157656"/>
    <n v="1434973656"/>
    <b v="0"/>
    <n v="6"/>
    <b v="0"/>
    <x v="5"/>
    <n v="3"/>
    <n v="50.166666666666664"/>
    <x v="0"/>
    <x v="5"/>
  </r>
  <r>
    <n v="40000"/>
    <n v="430"/>
    <x v="2"/>
    <x v="0"/>
    <s v="USD"/>
    <n v="1410416097"/>
    <n v="1407824097"/>
    <b v="0"/>
    <n v="12"/>
    <b v="0"/>
    <x v="5"/>
    <n v="2"/>
    <n v="35.833333333333336"/>
    <x v="0"/>
    <x v="5"/>
  </r>
  <r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50000"/>
    <n v="6"/>
    <x v="2"/>
    <x v="0"/>
    <s v="USD"/>
    <n v="1448660404"/>
    <n v="1443472804"/>
    <b v="0"/>
    <n v="2"/>
    <b v="0"/>
    <x v="5"/>
    <n v="1"/>
    <n v="3"/>
    <x v="0"/>
    <x v="5"/>
  </r>
  <r>
    <n v="10000"/>
    <n v="133"/>
    <x v="2"/>
    <x v="0"/>
    <s v="USD"/>
    <n v="1456851914"/>
    <n v="1454259914"/>
    <b v="0"/>
    <n v="8"/>
    <b v="0"/>
    <x v="5"/>
    <n v="2"/>
    <n v="16.625"/>
    <x v="0"/>
    <x v="5"/>
  </r>
  <r>
    <n v="6500"/>
    <n v="0"/>
    <x v="2"/>
    <x v="0"/>
    <s v="USD"/>
    <n v="1445540340"/>
    <n v="1444340940"/>
    <b v="0"/>
    <n v="0"/>
    <b v="0"/>
    <x v="5"/>
    <n v="0"/>
    <e v="#DIV/0!"/>
    <x v="0"/>
    <x v="5"/>
  </r>
  <r>
    <n v="12000"/>
    <n v="676"/>
    <x v="2"/>
    <x v="0"/>
    <s v="USD"/>
    <n v="1402956000"/>
    <n v="1400523845"/>
    <b v="0"/>
    <n v="13"/>
    <b v="0"/>
    <x v="5"/>
    <n v="6"/>
    <n v="52"/>
    <x v="0"/>
    <x v="5"/>
  </r>
  <r>
    <n v="5000"/>
    <n v="0"/>
    <x v="2"/>
    <x v="0"/>
    <s v="USD"/>
    <n v="1259297940"/>
    <n v="1252964282"/>
    <b v="0"/>
    <n v="0"/>
    <b v="0"/>
    <x v="5"/>
    <n v="0"/>
    <e v="#DIV/0!"/>
    <x v="0"/>
    <x v="5"/>
  </r>
  <r>
    <n v="1000"/>
    <n v="24"/>
    <x v="2"/>
    <x v="0"/>
    <s v="USD"/>
    <n v="1378866867"/>
    <n v="1377570867"/>
    <b v="0"/>
    <n v="5"/>
    <b v="0"/>
    <x v="5"/>
    <n v="3"/>
    <n v="4.8"/>
    <x v="0"/>
    <x v="5"/>
  </r>
  <r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3000"/>
    <n v="0"/>
    <x v="2"/>
    <x v="0"/>
    <s v="USD"/>
    <n v="1444576022"/>
    <n v="1439392022"/>
    <b v="0"/>
    <n v="0"/>
    <b v="0"/>
    <x v="5"/>
    <n v="0"/>
    <e v="#DIV/0!"/>
    <x v="0"/>
    <x v="5"/>
  </r>
  <r>
    <n v="2500"/>
    <n v="125"/>
    <x v="2"/>
    <x v="0"/>
    <s v="USD"/>
    <n v="1385931702"/>
    <n v="1383076902"/>
    <b v="0"/>
    <n v="2"/>
    <b v="0"/>
    <x v="5"/>
    <n v="5"/>
    <n v="62.5"/>
    <x v="0"/>
    <x v="5"/>
  </r>
  <r>
    <n v="110000"/>
    <n v="3"/>
    <x v="2"/>
    <x v="0"/>
    <s v="USD"/>
    <n v="1379094980"/>
    <n v="1376502980"/>
    <b v="0"/>
    <n v="3"/>
    <b v="0"/>
    <x v="5"/>
    <n v="1"/>
    <n v="1"/>
    <x v="0"/>
    <x v="5"/>
  </r>
  <r>
    <n v="1000"/>
    <n v="0"/>
    <x v="2"/>
    <x v="0"/>
    <s v="USD"/>
    <n v="1375260113"/>
    <n v="1372668113"/>
    <b v="0"/>
    <n v="0"/>
    <b v="0"/>
    <x v="5"/>
    <n v="0"/>
    <e v="#DIV/0!"/>
    <x v="0"/>
    <x v="5"/>
  </r>
  <r>
    <n v="7000"/>
    <n v="0"/>
    <x v="2"/>
    <x v="5"/>
    <s v="CAD"/>
    <n v="1475912326"/>
    <n v="1470728326"/>
    <b v="0"/>
    <n v="0"/>
    <b v="0"/>
    <x v="5"/>
    <n v="0"/>
    <e v="#DIV/0!"/>
    <x v="0"/>
    <x v="5"/>
  </r>
  <r>
    <n v="20000"/>
    <n v="1876"/>
    <x v="2"/>
    <x v="0"/>
    <s v="USD"/>
    <n v="1447830958"/>
    <n v="1445235358"/>
    <b v="0"/>
    <n v="11"/>
    <b v="0"/>
    <x v="5"/>
    <n v="10"/>
    <n v="170.54545454545453"/>
    <x v="0"/>
    <x v="5"/>
  </r>
  <r>
    <n v="450"/>
    <n v="0"/>
    <x v="2"/>
    <x v="0"/>
    <s v="USD"/>
    <n v="1413569818"/>
    <n v="1412705818"/>
    <b v="0"/>
    <n v="0"/>
    <b v="0"/>
    <x v="5"/>
    <n v="0"/>
    <e v="#DIV/0!"/>
    <x v="0"/>
    <x v="5"/>
  </r>
  <r>
    <n v="5000"/>
    <n v="5"/>
    <x v="2"/>
    <x v="0"/>
    <s v="USD"/>
    <n v="1458859153"/>
    <n v="1456270753"/>
    <b v="0"/>
    <n v="1"/>
    <b v="0"/>
    <x v="5"/>
    <n v="1"/>
    <n v="5"/>
    <x v="0"/>
    <x v="5"/>
  </r>
  <r>
    <n v="400"/>
    <n v="0"/>
    <x v="2"/>
    <x v="1"/>
    <s v="GBP"/>
    <n v="1383418996"/>
    <n v="1380826996"/>
    <b v="0"/>
    <n v="0"/>
    <b v="0"/>
    <x v="5"/>
    <n v="0"/>
    <e v="#DIV/0!"/>
    <x v="0"/>
    <x v="5"/>
  </r>
  <r>
    <n v="17000"/>
    <n v="6691"/>
    <x v="2"/>
    <x v="0"/>
    <s v="USD"/>
    <n v="1424380783"/>
    <n v="1421788783"/>
    <b v="0"/>
    <n v="17"/>
    <b v="0"/>
    <x v="5"/>
    <n v="40"/>
    <n v="393.58823529411762"/>
    <x v="0"/>
    <x v="5"/>
  </r>
  <r>
    <n v="10000"/>
    <n v="10"/>
    <x v="2"/>
    <x v="5"/>
    <s v="CAD"/>
    <n v="1391991701"/>
    <n v="1389399701"/>
    <b v="0"/>
    <n v="2"/>
    <b v="0"/>
    <x v="5"/>
    <n v="1"/>
    <n v="5"/>
    <x v="0"/>
    <x v="5"/>
  </r>
  <r>
    <n v="1000"/>
    <n v="50"/>
    <x v="2"/>
    <x v="0"/>
    <s v="USD"/>
    <n v="1329342361"/>
    <n v="1324158361"/>
    <b v="0"/>
    <n v="1"/>
    <b v="0"/>
    <x v="5"/>
    <n v="5"/>
    <n v="50"/>
    <x v="0"/>
    <x v="5"/>
  </r>
  <r>
    <n v="60000"/>
    <n v="2"/>
    <x v="2"/>
    <x v="0"/>
    <s v="USD"/>
    <n v="1432195375"/>
    <n v="1430899375"/>
    <b v="0"/>
    <n v="2"/>
    <b v="0"/>
    <x v="5"/>
    <n v="1"/>
    <n v="1"/>
    <x v="0"/>
    <x v="5"/>
  </r>
  <r>
    <n v="10500"/>
    <n v="766"/>
    <x v="2"/>
    <x v="0"/>
    <s v="USD"/>
    <n v="1425434420"/>
    <n v="1422842420"/>
    <b v="0"/>
    <n v="16"/>
    <b v="0"/>
    <x v="5"/>
    <n v="8"/>
    <n v="47.875"/>
    <x v="0"/>
    <x v="5"/>
  </r>
  <r>
    <n v="30000"/>
    <n v="5"/>
    <x v="2"/>
    <x v="1"/>
    <s v="GBP"/>
    <n v="1364041163"/>
    <n v="1361884763"/>
    <b v="0"/>
    <n v="1"/>
    <b v="0"/>
    <x v="5"/>
    <n v="1"/>
    <n v="5"/>
    <x v="0"/>
    <x v="5"/>
  </r>
  <r>
    <n v="2500"/>
    <n v="82.01"/>
    <x v="2"/>
    <x v="0"/>
    <s v="USD"/>
    <n v="1400091095"/>
    <n v="1398363095"/>
    <b v="0"/>
    <n v="4"/>
    <b v="0"/>
    <x v="5"/>
    <n v="4"/>
    <n v="20.502500000000001"/>
    <x v="0"/>
    <x v="5"/>
  </r>
  <r>
    <n v="2000"/>
    <n v="45"/>
    <x v="2"/>
    <x v="1"/>
    <s v="GBP"/>
    <n v="1382017085"/>
    <n v="1379425085"/>
    <b v="0"/>
    <n v="5"/>
    <b v="0"/>
    <x v="5"/>
    <n v="3"/>
    <n v="9"/>
    <x v="0"/>
    <x v="5"/>
  </r>
  <r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750"/>
    <n v="480"/>
    <x v="2"/>
    <x v="0"/>
    <s v="USD"/>
    <n v="1431536015"/>
    <n v="1428944015"/>
    <b v="0"/>
    <n v="12"/>
    <b v="0"/>
    <x v="5"/>
    <n v="64"/>
    <n v="40"/>
    <x v="0"/>
    <x v="5"/>
  </r>
  <r>
    <n v="94875"/>
    <n v="26"/>
    <x v="2"/>
    <x v="0"/>
    <s v="USD"/>
    <n v="1424375279"/>
    <n v="1422992879"/>
    <b v="0"/>
    <n v="2"/>
    <b v="0"/>
    <x v="5"/>
    <n v="1"/>
    <n v="13"/>
    <x v="0"/>
    <x v="5"/>
  </r>
  <r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65000"/>
    <n v="45"/>
    <x v="2"/>
    <x v="0"/>
    <s v="USD"/>
    <n v="1334622660"/>
    <n v="1330733022"/>
    <b v="0"/>
    <n v="2"/>
    <b v="0"/>
    <x v="5"/>
    <n v="1"/>
    <n v="22.5"/>
    <x v="0"/>
    <x v="5"/>
  </r>
  <r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10000"/>
    <n v="821"/>
    <x v="2"/>
    <x v="1"/>
    <s v="GBP"/>
    <n v="1368550060"/>
    <n v="1365958060"/>
    <b v="0"/>
    <n v="49"/>
    <b v="0"/>
    <x v="5"/>
    <n v="9"/>
    <n v="16.755102040816325"/>
    <x v="0"/>
    <x v="5"/>
  </r>
  <r>
    <n v="39000"/>
    <n v="25"/>
    <x v="2"/>
    <x v="0"/>
    <s v="USD"/>
    <n v="1321201327"/>
    <n v="1316013727"/>
    <b v="0"/>
    <n v="1"/>
    <b v="0"/>
    <x v="5"/>
    <n v="1"/>
    <n v="25"/>
    <x v="0"/>
    <x v="5"/>
  </r>
  <r>
    <n v="8500"/>
    <n v="25"/>
    <x v="2"/>
    <x v="0"/>
    <s v="USD"/>
    <n v="1401595200"/>
    <n v="1398862875"/>
    <b v="0"/>
    <n v="2"/>
    <b v="0"/>
    <x v="5"/>
    <n v="1"/>
    <n v="12.5"/>
    <x v="0"/>
    <x v="5"/>
  </r>
  <r>
    <n v="550"/>
    <n v="0"/>
    <x v="2"/>
    <x v="1"/>
    <s v="GBP"/>
    <n v="1370204367"/>
    <n v="1368476367"/>
    <b v="0"/>
    <n v="0"/>
    <b v="0"/>
    <x v="5"/>
    <n v="0"/>
    <e v="#DIV/0!"/>
    <x v="0"/>
    <x v="5"/>
  </r>
  <r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55000"/>
    <n v="1250"/>
    <x v="2"/>
    <x v="0"/>
    <s v="USD"/>
    <n v="1316883753"/>
    <n v="1311699753"/>
    <b v="0"/>
    <n v="11"/>
    <b v="0"/>
    <x v="5"/>
    <n v="3"/>
    <n v="113.63636363636364"/>
    <x v="0"/>
    <x v="5"/>
  </r>
  <r>
    <n v="1010"/>
    <n v="1"/>
    <x v="2"/>
    <x v="12"/>
    <s v="EUR"/>
    <n v="1463602935"/>
    <n v="1461874935"/>
    <b v="0"/>
    <n v="1"/>
    <b v="0"/>
    <x v="5"/>
    <n v="1"/>
    <n v="1"/>
    <x v="0"/>
    <x v="5"/>
  </r>
  <r>
    <n v="512"/>
    <n v="138"/>
    <x v="2"/>
    <x v="0"/>
    <s v="USD"/>
    <n v="1403837574"/>
    <n v="1402455174"/>
    <b v="0"/>
    <n v="8"/>
    <b v="0"/>
    <x v="5"/>
    <n v="27"/>
    <n v="17.25"/>
    <x v="0"/>
    <x v="5"/>
  </r>
  <r>
    <n v="10000"/>
    <n v="76"/>
    <x v="2"/>
    <x v="0"/>
    <s v="USD"/>
    <n v="1347057464"/>
    <n v="1344465464"/>
    <b v="0"/>
    <n v="5"/>
    <b v="0"/>
    <x v="5"/>
    <n v="1"/>
    <n v="15.2"/>
    <x v="0"/>
    <x v="5"/>
  </r>
  <r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7500"/>
    <n v="0"/>
    <x v="2"/>
    <x v="0"/>
    <s v="USD"/>
    <n v="1341978665"/>
    <n v="1336795283"/>
    <b v="0"/>
    <n v="0"/>
    <b v="0"/>
    <x v="5"/>
    <n v="0"/>
    <e v="#DIV/0!"/>
    <x v="0"/>
    <x v="5"/>
  </r>
  <r>
    <n v="6000"/>
    <n v="0"/>
    <x v="2"/>
    <x v="1"/>
    <s v="GBP"/>
    <n v="1409960724"/>
    <n v="1404776724"/>
    <b v="0"/>
    <n v="0"/>
    <b v="0"/>
    <x v="5"/>
    <n v="0"/>
    <e v="#DIV/0!"/>
    <x v="0"/>
    <x v="5"/>
  </r>
  <r>
    <n v="5000"/>
    <n v="51"/>
    <x v="2"/>
    <x v="0"/>
    <s v="USD"/>
    <n v="1389844800"/>
    <n v="1385524889"/>
    <b v="0"/>
    <n v="2"/>
    <b v="0"/>
    <x v="5"/>
    <n v="2"/>
    <n v="25.5"/>
    <x v="0"/>
    <x v="5"/>
  </r>
  <r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800"/>
    <n v="141"/>
    <x v="2"/>
    <x v="0"/>
    <s v="USD"/>
    <n v="1408831718"/>
    <n v="1406239718"/>
    <b v="0"/>
    <n v="5"/>
    <b v="0"/>
    <x v="5"/>
    <n v="18"/>
    <n v="28.2"/>
    <x v="0"/>
    <x v="5"/>
  </r>
  <r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3300"/>
    <n v="1"/>
    <x v="2"/>
    <x v="0"/>
    <s v="USD"/>
    <n v="1487318029"/>
    <n v="1484726029"/>
    <b v="0"/>
    <n v="1"/>
    <b v="0"/>
    <x v="5"/>
    <n v="1"/>
    <n v="1"/>
    <x v="0"/>
    <x v="5"/>
  </r>
  <r>
    <n v="2000"/>
    <n v="0"/>
    <x v="2"/>
    <x v="0"/>
    <s v="USD"/>
    <n v="1430877843"/>
    <n v="1428285843"/>
    <b v="0"/>
    <n v="0"/>
    <b v="0"/>
    <x v="5"/>
    <n v="0"/>
    <e v="#DIV/0!"/>
    <x v="0"/>
    <x v="5"/>
  </r>
  <r>
    <n v="220000"/>
    <n v="4906.59"/>
    <x v="2"/>
    <x v="0"/>
    <s v="USD"/>
    <n v="1401767940"/>
    <n v="1398727441"/>
    <b v="0"/>
    <n v="124"/>
    <b v="0"/>
    <x v="5"/>
    <n v="3"/>
    <n v="39.569274193548388"/>
    <x v="0"/>
    <x v="5"/>
  </r>
  <r>
    <n v="1500"/>
    <n v="0"/>
    <x v="2"/>
    <x v="0"/>
    <s v="USD"/>
    <n v="1337371334"/>
    <n v="1332187334"/>
    <b v="0"/>
    <n v="0"/>
    <b v="0"/>
    <x v="5"/>
    <n v="0"/>
    <e v="#DIV/0!"/>
    <x v="0"/>
    <x v="5"/>
  </r>
  <r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0000"/>
    <n v="7764"/>
    <x v="2"/>
    <x v="0"/>
    <s v="USD"/>
    <n v="1376049615"/>
    <n v="1373457615"/>
    <b v="0"/>
    <n v="140"/>
    <b v="0"/>
    <x v="5"/>
    <n v="20"/>
    <n v="55.457142857142856"/>
    <x v="0"/>
    <x v="5"/>
  </r>
  <r>
    <n v="30000"/>
    <n v="1830"/>
    <x v="2"/>
    <x v="0"/>
    <s v="USD"/>
    <n v="1349885289"/>
    <n v="1347293289"/>
    <b v="0"/>
    <n v="21"/>
    <b v="0"/>
    <x v="5"/>
    <n v="7"/>
    <n v="87.142857142857139"/>
    <x v="0"/>
    <x v="5"/>
  </r>
  <r>
    <n v="10000"/>
    <n v="10"/>
    <x v="2"/>
    <x v="0"/>
    <s v="USD"/>
    <n v="1460644440"/>
    <n v="1458336690"/>
    <b v="0"/>
    <n v="1"/>
    <b v="0"/>
    <x v="5"/>
    <n v="1"/>
    <n v="10"/>
    <x v="0"/>
    <x v="5"/>
  </r>
  <r>
    <n v="15000"/>
    <n v="7530"/>
    <x v="2"/>
    <x v="1"/>
    <s v="GBP"/>
    <n v="1359434672"/>
    <n v="1354250672"/>
    <b v="0"/>
    <n v="147"/>
    <b v="0"/>
    <x v="5"/>
    <n v="51"/>
    <n v="51.224489795918366"/>
    <x v="0"/>
    <x v="5"/>
  </r>
  <r>
    <n v="80000"/>
    <n v="149"/>
    <x v="2"/>
    <x v="1"/>
    <s v="GBP"/>
    <n v="1446766372"/>
    <n v="1443220372"/>
    <b v="0"/>
    <n v="11"/>
    <b v="0"/>
    <x v="5"/>
    <n v="1"/>
    <n v="13.545454545454545"/>
    <x v="0"/>
    <x v="5"/>
  </r>
  <r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550000"/>
    <n v="50"/>
    <x v="2"/>
    <x v="2"/>
    <s v="AUD"/>
    <n v="1401662239"/>
    <n v="1399070239"/>
    <b v="0"/>
    <n v="1"/>
    <b v="0"/>
    <x v="5"/>
    <n v="1"/>
    <n v="50"/>
    <x v="0"/>
    <x v="5"/>
  </r>
  <r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74997"/>
    <n v="215"/>
    <x v="2"/>
    <x v="0"/>
    <s v="USD"/>
    <n v="1325763180"/>
    <n v="1323084816"/>
    <b v="0"/>
    <n v="3"/>
    <b v="0"/>
    <x v="5"/>
    <n v="1"/>
    <n v="71.666666666666671"/>
    <x v="0"/>
    <x v="5"/>
  </r>
  <r>
    <n v="1000"/>
    <n v="0"/>
    <x v="2"/>
    <x v="0"/>
    <s v="USD"/>
    <n v="1345677285"/>
    <n v="1343085285"/>
    <b v="0"/>
    <n v="0"/>
    <b v="0"/>
    <x v="5"/>
    <n v="0"/>
    <e v="#DIV/0!"/>
    <x v="0"/>
    <x v="5"/>
  </r>
  <r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20000"/>
    <n v="31"/>
    <x v="2"/>
    <x v="0"/>
    <s v="USD"/>
    <n v="1404356400"/>
    <n v="1402343765"/>
    <b v="0"/>
    <n v="3"/>
    <b v="0"/>
    <x v="5"/>
    <n v="1"/>
    <n v="10.333333333333334"/>
    <x v="0"/>
    <x v="5"/>
  </r>
  <r>
    <n v="7000"/>
    <n v="0"/>
    <x v="2"/>
    <x v="0"/>
    <s v="USD"/>
    <n v="1437076305"/>
    <n v="1434484305"/>
    <b v="0"/>
    <n v="0"/>
    <b v="0"/>
    <x v="5"/>
    <n v="0"/>
    <e v="#DIV/0!"/>
    <x v="0"/>
    <x v="5"/>
  </r>
  <r>
    <n v="60000"/>
    <n v="1"/>
    <x v="2"/>
    <x v="0"/>
    <s v="USD"/>
    <n v="1392070874"/>
    <n v="1386886874"/>
    <b v="0"/>
    <n v="1"/>
    <b v="0"/>
    <x v="5"/>
    <n v="1"/>
    <n v="1"/>
    <x v="0"/>
    <x v="5"/>
  </r>
  <r>
    <n v="4480"/>
    <n v="30"/>
    <x v="2"/>
    <x v="0"/>
    <s v="USD"/>
    <n v="1419483600"/>
    <n v="1414889665"/>
    <b v="0"/>
    <n v="3"/>
    <b v="0"/>
    <x v="5"/>
    <n v="1"/>
    <n v="10"/>
    <x v="0"/>
    <x v="5"/>
  </r>
  <r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6500"/>
    <n v="215"/>
    <x v="2"/>
    <x v="0"/>
    <s v="USD"/>
    <n v="1273356960"/>
    <n v="1268255751"/>
    <b v="0"/>
    <n v="4"/>
    <b v="0"/>
    <x v="5"/>
    <n v="4"/>
    <n v="53.75"/>
    <x v="0"/>
    <x v="5"/>
  </r>
  <r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20000"/>
    <n v="230"/>
    <x v="2"/>
    <x v="0"/>
    <s v="USD"/>
    <n v="1332073025"/>
    <n v="1329484625"/>
    <b v="0"/>
    <n v="4"/>
    <b v="0"/>
    <x v="5"/>
    <n v="2"/>
    <n v="57.5"/>
    <x v="0"/>
    <x v="5"/>
  </r>
  <r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24500"/>
    <n v="335"/>
    <x v="2"/>
    <x v="0"/>
    <s v="USD"/>
    <n v="1334097387"/>
    <n v="1328916987"/>
    <b v="0"/>
    <n v="5"/>
    <b v="0"/>
    <x v="5"/>
    <n v="2"/>
    <n v="67"/>
    <x v="0"/>
    <x v="5"/>
  </r>
  <r>
    <n v="12000"/>
    <n v="52"/>
    <x v="2"/>
    <x v="0"/>
    <s v="USD"/>
    <n v="1451010086"/>
    <n v="1447122086"/>
    <b v="0"/>
    <n v="14"/>
    <b v="0"/>
    <x v="5"/>
    <n v="1"/>
    <n v="3.7142857142857144"/>
    <x v="0"/>
    <x v="5"/>
  </r>
  <r>
    <n v="200000"/>
    <n v="250"/>
    <x v="2"/>
    <x v="0"/>
    <s v="USD"/>
    <n v="1376140520"/>
    <n v="1373548520"/>
    <b v="0"/>
    <n v="1"/>
    <b v="0"/>
    <x v="5"/>
    <n v="1"/>
    <n v="250"/>
    <x v="0"/>
    <x v="5"/>
  </r>
  <r>
    <n v="20000"/>
    <n v="640"/>
    <x v="2"/>
    <x v="0"/>
    <s v="USD"/>
    <n v="1350687657"/>
    <n v="1346799657"/>
    <b v="0"/>
    <n v="10"/>
    <b v="0"/>
    <x v="5"/>
    <n v="4"/>
    <n v="64"/>
    <x v="0"/>
    <x v="5"/>
  </r>
  <r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00"/>
    <n v="10"/>
    <x v="2"/>
    <x v="1"/>
    <s v="GBP"/>
    <n v="1435504170"/>
    <n v="1432912170"/>
    <b v="0"/>
    <n v="1"/>
    <b v="0"/>
    <x v="5"/>
    <n v="1"/>
    <n v="10"/>
    <x v="0"/>
    <x v="5"/>
  </r>
  <r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000"/>
    <n v="150"/>
    <x v="2"/>
    <x v="0"/>
    <s v="USD"/>
    <n v="1365228982"/>
    <n v="1362640582"/>
    <b v="0"/>
    <n v="5"/>
    <b v="0"/>
    <x v="5"/>
    <n v="3"/>
    <n v="30"/>
    <x v="0"/>
    <x v="5"/>
  </r>
  <r>
    <n v="8000"/>
    <n v="11"/>
    <x v="2"/>
    <x v="0"/>
    <s v="USD"/>
    <n v="1479667727"/>
    <n v="1475776127"/>
    <b v="0"/>
    <n v="2"/>
    <b v="0"/>
    <x v="5"/>
    <n v="1"/>
    <n v="5.5"/>
    <x v="0"/>
    <x v="5"/>
  </r>
  <r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1500"/>
    <n v="50"/>
    <x v="2"/>
    <x v="5"/>
    <s v="CAD"/>
    <n v="1407595447"/>
    <n v="1405003447"/>
    <b v="0"/>
    <n v="3"/>
    <b v="0"/>
    <x v="5"/>
    <n v="4"/>
    <n v="16.666666666666668"/>
    <x v="0"/>
    <x v="5"/>
  </r>
  <r>
    <n v="97000"/>
    <n v="24651"/>
    <x v="2"/>
    <x v="0"/>
    <s v="USD"/>
    <n v="1451389601"/>
    <n v="1447933601"/>
    <b v="0"/>
    <n v="34"/>
    <b v="0"/>
    <x v="5"/>
    <n v="26"/>
    <n v="725.02941176470586"/>
    <x v="0"/>
    <x v="5"/>
  </r>
  <r>
    <n v="5000"/>
    <n v="0"/>
    <x v="2"/>
    <x v="1"/>
    <s v="GBP"/>
    <n v="1432752080"/>
    <n v="1427568080"/>
    <b v="0"/>
    <n v="0"/>
    <b v="0"/>
    <x v="5"/>
    <n v="0"/>
    <e v="#DIV/0!"/>
    <x v="0"/>
    <x v="5"/>
  </r>
  <r>
    <n v="15000"/>
    <n v="205"/>
    <x v="2"/>
    <x v="0"/>
    <s v="USD"/>
    <n v="1486046761"/>
    <n v="1483454761"/>
    <b v="0"/>
    <n v="3"/>
    <b v="0"/>
    <x v="5"/>
    <n v="2"/>
    <n v="68.333333333333329"/>
    <x v="0"/>
    <x v="5"/>
  </r>
  <r>
    <n v="7175"/>
    <n v="0"/>
    <x v="2"/>
    <x v="0"/>
    <s v="USD"/>
    <n v="1441550760"/>
    <n v="1438958824"/>
    <b v="0"/>
    <n v="0"/>
    <b v="0"/>
    <x v="5"/>
    <n v="0"/>
    <e v="#DIV/0!"/>
    <x v="0"/>
    <x v="5"/>
  </r>
  <r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000"/>
    <n v="5105"/>
    <x v="0"/>
    <x v="1"/>
    <s v="GBP"/>
    <n v="1449766261"/>
    <n v="1447174261"/>
    <b v="0"/>
    <n v="34"/>
    <b v="1"/>
    <x v="6"/>
    <n v="103"/>
    <n v="150.14705882352942"/>
    <x v="1"/>
    <x v="6"/>
  </r>
  <r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1200"/>
    <n v="1565"/>
    <x v="0"/>
    <x v="5"/>
    <s v="CAD"/>
    <n v="1484110800"/>
    <n v="1482281094"/>
    <b v="0"/>
    <n v="18"/>
    <b v="1"/>
    <x v="6"/>
    <n v="131"/>
    <n v="86.944444444444443"/>
    <x v="1"/>
    <x v="6"/>
  </r>
  <r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x v="6"/>
    <n v="124"/>
    <n v="71.242774566473983"/>
    <x v="1"/>
    <x v="6"/>
  </r>
  <r>
    <n v="2000"/>
    <n v="2004"/>
    <x v="0"/>
    <x v="1"/>
    <s v="GBP"/>
    <n v="1463394365"/>
    <n v="1461320765"/>
    <b v="0"/>
    <n v="17"/>
    <b v="1"/>
    <x v="6"/>
    <n v="101"/>
    <n v="117.88235294117646"/>
    <x v="1"/>
    <x v="6"/>
  </r>
  <r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3300"/>
    <n v="3902.5"/>
    <x v="0"/>
    <x v="1"/>
    <s v="GBP"/>
    <n v="1438624800"/>
    <n v="1435133807"/>
    <b v="0"/>
    <n v="39"/>
    <b v="1"/>
    <x v="6"/>
    <n v="119"/>
    <n v="100.06410256410257"/>
    <x v="1"/>
    <x v="6"/>
  </r>
  <r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000"/>
    <n v="15121"/>
    <x v="0"/>
    <x v="0"/>
    <s v="USD"/>
    <n v="1463166263"/>
    <n v="1460574263"/>
    <b v="0"/>
    <n v="60"/>
    <b v="1"/>
    <x v="6"/>
    <n v="303"/>
    <n v="252.01666666666668"/>
    <x v="1"/>
    <x v="6"/>
  </r>
  <r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15000"/>
    <n v="1"/>
    <x v="2"/>
    <x v="0"/>
    <s v="USD"/>
    <n v="1423078606"/>
    <n v="1420486606"/>
    <b v="0"/>
    <n v="1"/>
    <b v="0"/>
    <x v="7"/>
    <n v="1"/>
    <n v="1"/>
    <x v="2"/>
    <x v="7"/>
  </r>
  <r>
    <n v="4500"/>
    <n v="25"/>
    <x v="2"/>
    <x v="0"/>
    <s v="USD"/>
    <n v="1446080834"/>
    <n v="1443488834"/>
    <b v="0"/>
    <n v="1"/>
    <b v="0"/>
    <x v="7"/>
    <n v="1"/>
    <n v="25"/>
    <x v="2"/>
    <x v="7"/>
  </r>
  <r>
    <n v="250000"/>
    <n v="1"/>
    <x v="2"/>
    <x v="0"/>
    <s v="USD"/>
    <n v="1462293716"/>
    <n v="1457113316"/>
    <b v="0"/>
    <n v="1"/>
    <b v="0"/>
    <x v="7"/>
    <n v="1"/>
    <n v="1"/>
    <x v="2"/>
    <x v="7"/>
  </r>
  <r>
    <n v="22000"/>
    <n v="70"/>
    <x v="2"/>
    <x v="2"/>
    <s v="AUD"/>
    <n v="1414807962"/>
    <n v="1412215962"/>
    <b v="0"/>
    <n v="2"/>
    <b v="0"/>
    <x v="7"/>
    <n v="1"/>
    <n v="35"/>
    <x v="2"/>
    <x v="7"/>
  </r>
  <r>
    <n v="500"/>
    <n v="6"/>
    <x v="2"/>
    <x v="0"/>
    <s v="USD"/>
    <n v="1467647160"/>
    <n v="1465055160"/>
    <b v="0"/>
    <n v="2"/>
    <b v="0"/>
    <x v="7"/>
    <n v="2"/>
    <n v="3"/>
    <x v="2"/>
    <x v="7"/>
  </r>
  <r>
    <n v="50000"/>
    <n v="13692"/>
    <x v="2"/>
    <x v="6"/>
    <s v="EUR"/>
    <n v="1447600389"/>
    <n v="1444140789"/>
    <b v="0"/>
    <n v="34"/>
    <b v="0"/>
    <x v="7"/>
    <n v="28"/>
    <n v="402.70588235294116"/>
    <x v="2"/>
    <x v="7"/>
  </r>
  <r>
    <n v="60000"/>
    <n v="52"/>
    <x v="2"/>
    <x v="0"/>
    <s v="USD"/>
    <n v="1445097715"/>
    <n v="1441209715"/>
    <b v="0"/>
    <n v="2"/>
    <b v="0"/>
    <x v="7"/>
    <n v="1"/>
    <n v="26"/>
    <x v="2"/>
    <x v="7"/>
  </r>
  <r>
    <n v="7500"/>
    <n v="0"/>
    <x v="2"/>
    <x v="1"/>
    <s v="GBP"/>
    <n v="1455122564"/>
    <n v="1452530564"/>
    <b v="0"/>
    <n v="0"/>
    <b v="0"/>
    <x v="7"/>
    <n v="0"/>
    <e v="#DIV/0!"/>
    <x v="2"/>
    <x v="7"/>
  </r>
  <r>
    <n v="10000"/>
    <n v="9"/>
    <x v="2"/>
    <x v="1"/>
    <s v="GBP"/>
    <n v="1446154848"/>
    <n v="1443562848"/>
    <b v="0"/>
    <n v="1"/>
    <b v="0"/>
    <x v="7"/>
    <n v="1"/>
    <n v="9"/>
    <x v="2"/>
    <x v="7"/>
  </r>
  <r>
    <n v="2500"/>
    <n v="68"/>
    <x v="2"/>
    <x v="1"/>
    <s v="GBP"/>
    <n v="1436368622"/>
    <n v="1433776622"/>
    <b v="0"/>
    <n v="8"/>
    <b v="0"/>
    <x v="7"/>
    <n v="3"/>
    <n v="8.5"/>
    <x v="2"/>
    <x v="7"/>
  </r>
  <r>
    <n v="5000"/>
    <n v="35"/>
    <x v="2"/>
    <x v="5"/>
    <s v="CAD"/>
    <n v="1485838800"/>
    <n v="1484756245"/>
    <b v="0"/>
    <n v="4"/>
    <b v="0"/>
    <x v="7"/>
    <n v="1"/>
    <n v="8.75"/>
    <x v="2"/>
    <x v="7"/>
  </r>
  <r>
    <n v="75000"/>
    <n v="3781"/>
    <x v="2"/>
    <x v="0"/>
    <s v="USD"/>
    <n v="1438451580"/>
    <n v="1434609424"/>
    <b v="0"/>
    <n v="28"/>
    <b v="0"/>
    <x v="7"/>
    <n v="6"/>
    <n v="135.03571428571428"/>
    <x v="2"/>
    <x v="7"/>
  </r>
  <r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25000"/>
    <n v="123"/>
    <x v="2"/>
    <x v="0"/>
    <s v="USD"/>
    <n v="1415988991"/>
    <n v="1413393391"/>
    <b v="0"/>
    <n v="6"/>
    <b v="0"/>
    <x v="7"/>
    <n v="1"/>
    <n v="20.5"/>
    <x v="2"/>
    <x v="7"/>
  </r>
  <r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7500"/>
    <n v="0"/>
    <x v="2"/>
    <x v="1"/>
    <s v="GBP"/>
    <n v="1465720143"/>
    <n v="1463128143"/>
    <b v="0"/>
    <n v="0"/>
    <b v="0"/>
    <x v="7"/>
    <n v="0"/>
    <e v="#DIV/0!"/>
    <x v="2"/>
    <x v="7"/>
  </r>
  <r>
    <n v="8000"/>
    <n v="200"/>
    <x v="2"/>
    <x v="0"/>
    <s v="USD"/>
    <n v="1452112717"/>
    <n v="1449520717"/>
    <b v="0"/>
    <n v="1"/>
    <b v="0"/>
    <x v="7"/>
    <n v="3"/>
    <n v="200"/>
    <x v="2"/>
    <x v="7"/>
  </r>
  <r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750"/>
    <n v="0"/>
    <x v="2"/>
    <x v="0"/>
    <s v="USD"/>
    <n v="1427227905"/>
    <n v="1424639505"/>
    <b v="0"/>
    <n v="0"/>
    <b v="0"/>
    <x v="7"/>
    <n v="0"/>
    <e v="#DIV/0!"/>
    <x v="2"/>
    <x v="7"/>
  </r>
  <r>
    <n v="240000"/>
    <n v="50"/>
    <x v="2"/>
    <x v="0"/>
    <s v="USD"/>
    <n v="1449989260"/>
    <n v="1447397260"/>
    <b v="0"/>
    <n v="1"/>
    <b v="0"/>
    <x v="7"/>
    <n v="1"/>
    <n v="50"/>
    <x v="2"/>
    <x v="7"/>
  </r>
  <r>
    <n v="100000"/>
    <n v="12"/>
    <x v="2"/>
    <x v="5"/>
    <s v="CAD"/>
    <n v="1418841045"/>
    <n v="1416249045"/>
    <b v="0"/>
    <n v="3"/>
    <b v="0"/>
    <x v="7"/>
    <n v="1"/>
    <n v="4"/>
    <x v="2"/>
    <x v="7"/>
  </r>
  <r>
    <n v="15000"/>
    <n v="55"/>
    <x v="2"/>
    <x v="0"/>
    <s v="USD"/>
    <n v="1445874513"/>
    <n v="1442850513"/>
    <b v="0"/>
    <n v="2"/>
    <b v="0"/>
    <x v="7"/>
    <n v="1"/>
    <n v="27.5"/>
    <x v="2"/>
    <x v="7"/>
  </r>
  <r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75000"/>
    <n v="68"/>
    <x v="2"/>
    <x v="2"/>
    <s v="AUD"/>
    <n v="1424137247"/>
    <n v="1421545247"/>
    <b v="0"/>
    <n v="2"/>
    <b v="0"/>
    <x v="7"/>
    <n v="1"/>
    <n v="34"/>
    <x v="2"/>
    <x v="7"/>
  </r>
  <r>
    <n v="18000"/>
    <n v="1"/>
    <x v="2"/>
    <x v="6"/>
    <s v="EUR"/>
    <n v="1457822275"/>
    <n v="1455230275"/>
    <b v="0"/>
    <n v="1"/>
    <b v="0"/>
    <x v="7"/>
    <n v="1"/>
    <n v="1"/>
    <x v="2"/>
    <x v="7"/>
  </r>
  <r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000"/>
    <n v="1"/>
    <x v="2"/>
    <x v="0"/>
    <s v="USD"/>
    <n v="1468513533"/>
    <n v="1465921533"/>
    <b v="0"/>
    <n v="1"/>
    <b v="0"/>
    <x v="7"/>
    <n v="1"/>
    <n v="1"/>
    <x v="2"/>
    <x v="7"/>
  </r>
  <r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24500"/>
    <n v="245"/>
    <x v="2"/>
    <x v="4"/>
    <s v="NZD"/>
    <n v="1452942000"/>
    <n v="1449785223"/>
    <b v="0"/>
    <n v="5"/>
    <b v="0"/>
    <x v="7"/>
    <n v="1"/>
    <n v="49"/>
    <x v="2"/>
    <x v="7"/>
  </r>
  <r>
    <n v="2500"/>
    <n v="20"/>
    <x v="2"/>
    <x v="5"/>
    <s v="CAD"/>
    <n v="1451679612"/>
    <n v="1449087612"/>
    <b v="0"/>
    <n v="1"/>
    <b v="0"/>
    <x v="7"/>
    <n v="1"/>
    <n v="20"/>
    <x v="2"/>
    <x v="7"/>
  </r>
  <r>
    <n v="85000"/>
    <n v="142"/>
    <x v="2"/>
    <x v="0"/>
    <s v="USD"/>
    <n v="1455822569"/>
    <n v="1453230569"/>
    <b v="0"/>
    <n v="1"/>
    <b v="0"/>
    <x v="7"/>
    <n v="1"/>
    <n v="142"/>
    <x v="2"/>
    <x v="7"/>
  </r>
  <r>
    <n v="25000"/>
    <n v="106"/>
    <x v="2"/>
    <x v="0"/>
    <s v="USD"/>
    <n v="1437969540"/>
    <n v="1436297723"/>
    <b v="0"/>
    <n v="2"/>
    <b v="0"/>
    <x v="7"/>
    <n v="1"/>
    <n v="53"/>
    <x v="2"/>
    <x v="7"/>
  </r>
  <r>
    <n v="2500"/>
    <n v="0"/>
    <x v="2"/>
    <x v="0"/>
    <s v="USD"/>
    <n v="1446660688"/>
    <n v="1444065088"/>
    <b v="0"/>
    <n v="0"/>
    <b v="0"/>
    <x v="7"/>
    <n v="0"/>
    <e v="#DIV/0!"/>
    <x v="2"/>
    <x v="7"/>
  </r>
  <r>
    <n v="88888"/>
    <n v="346"/>
    <x v="2"/>
    <x v="0"/>
    <s v="USD"/>
    <n v="1421543520"/>
    <n v="1416445931"/>
    <b v="0"/>
    <n v="9"/>
    <b v="0"/>
    <x v="7"/>
    <n v="1"/>
    <n v="38.444444444444443"/>
    <x v="2"/>
    <x v="7"/>
  </r>
  <r>
    <n v="11180"/>
    <n v="80"/>
    <x v="2"/>
    <x v="1"/>
    <s v="GBP"/>
    <n v="1476873507"/>
    <n v="1474281507"/>
    <b v="0"/>
    <n v="4"/>
    <b v="0"/>
    <x v="7"/>
    <n v="1"/>
    <n v="20"/>
    <x v="2"/>
    <x v="7"/>
  </r>
  <r>
    <n v="60000"/>
    <n v="259"/>
    <x v="2"/>
    <x v="12"/>
    <s v="EUR"/>
    <n v="1434213443"/>
    <n v="1431621443"/>
    <b v="0"/>
    <n v="4"/>
    <b v="0"/>
    <x v="7"/>
    <n v="1"/>
    <n v="64.75"/>
    <x v="2"/>
    <x v="7"/>
  </r>
  <r>
    <n v="80000"/>
    <n v="1"/>
    <x v="2"/>
    <x v="0"/>
    <s v="USD"/>
    <n v="1427537952"/>
    <n v="1422357552"/>
    <b v="0"/>
    <n v="1"/>
    <b v="0"/>
    <x v="7"/>
    <n v="1"/>
    <n v="1"/>
    <x v="2"/>
    <x v="7"/>
  </r>
  <r>
    <n v="5000"/>
    <n v="10"/>
    <x v="2"/>
    <x v="0"/>
    <s v="USD"/>
    <n v="1463753302"/>
    <n v="1458569302"/>
    <b v="0"/>
    <n v="1"/>
    <b v="0"/>
    <x v="7"/>
    <n v="1"/>
    <n v="10"/>
    <x v="2"/>
    <x v="7"/>
  </r>
  <r>
    <n v="125000"/>
    <n v="14"/>
    <x v="2"/>
    <x v="1"/>
    <s v="GBP"/>
    <n v="1441633993"/>
    <n v="1439560393"/>
    <b v="0"/>
    <n v="7"/>
    <b v="0"/>
    <x v="7"/>
    <n v="1"/>
    <n v="2"/>
    <x v="2"/>
    <x v="7"/>
  </r>
  <r>
    <n v="12000"/>
    <n v="175"/>
    <x v="2"/>
    <x v="0"/>
    <s v="USD"/>
    <n v="1419539223"/>
    <n v="1416947223"/>
    <b v="0"/>
    <n v="5"/>
    <b v="0"/>
    <x v="7"/>
    <n v="2"/>
    <n v="35"/>
    <x v="2"/>
    <x v="7"/>
  </r>
  <r>
    <n v="3000"/>
    <n v="1"/>
    <x v="2"/>
    <x v="0"/>
    <s v="USD"/>
    <n v="1474580867"/>
    <n v="1471988867"/>
    <b v="0"/>
    <n v="1"/>
    <b v="0"/>
    <x v="7"/>
    <n v="1"/>
    <n v="1"/>
    <x v="2"/>
    <x v="7"/>
  </r>
  <r>
    <n v="400"/>
    <n v="0"/>
    <x v="2"/>
    <x v="0"/>
    <s v="USD"/>
    <n v="1438474704"/>
    <n v="1435882704"/>
    <b v="0"/>
    <n v="0"/>
    <b v="0"/>
    <x v="7"/>
    <n v="0"/>
    <e v="#DIV/0!"/>
    <x v="2"/>
    <x v="7"/>
  </r>
  <r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9000"/>
    <n v="1"/>
    <x v="2"/>
    <x v="0"/>
    <s v="USD"/>
    <n v="1426800687"/>
    <n v="1424212287"/>
    <b v="0"/>
    <n v="1"/>
    <b v="0"/>
    <x v="7"/>
    <n v="1"/>
    <n v="1"/>
    <x v="2"/>
    <x v="7"/>
  </r>
  <r>
    <n v="1000"/>
    <n v="10"/>
    <x v="2"/>
    <x v="0"/>
    <s v="USD"/>
    <n v="1426522316"/>
    <n v="1423933916"/>
    <b v="0"/>
    <n v="2"/>
    <b v="0"/>
    <x v="7"/>
    <n v="1"/>
    <n v="5"/>
    <x v="2"/>
    <x v="7"/>
  </r>
  <r>
    <n v="9000"/>
    <n v="0"/>
    <x v="2"/>
    <x v="1"/>
    <s v="GBP"/>
    <n v="1448928000"/>
    <n v="1444123377"/>
    <b v="0"/>
    <n v="0"/>
    <b v="0"/>
    <x v="7"/>
    <n v="0"/>
    <e v="#DIV/0!"/>
    <x v="2"/>
    <x v="7"/>
  </r>
  <r>
    <n v="10000"/>
    <n v="56"/>
    <x v="2"/>
    <x v="0"/>
    <s v="USD"/>
    <n v="1424032207"/>
    <n v="1421440207"/>
    <b v="0"/>
    <n v="4"/>
    <b v="0"/>
    <x v="7"/>
    <n v="1"/>
    <n v="14"/>
    <x v="2"/>
    <x v="7"/>
  </r>
  <r>
    <n v="30000"/>
    <n v="2725"/>
    <x v="2"/>
    <x v="5"/>
    <s v="CAD"/>
    <n v="1429207833"/>
    <n v="1426615833"/>
    <b v="0"/>
    <n v="7"/>
    <b v="0"/>
    <x v="7"/>
    <n v="10"/>
    <n v="389.28571428571428"/>
    <x v="2"/>
    <x v="7"/>
  </r>
  <r>
    <n v="9000"/>
    <n v="301"/>
    <x v="2"/>
    <x v="13"/>
    <s v="EUR"/>
    <n v="1479410886"/>
    <n v="1474223286"/>
    <b v="0"/>
    <n v="2"/>
    <b v="0"/>
    <x v="7"/>
    <n v="4"/>
    <n v="150.5"/>
    <x v="2"/>
    <x v="7"/>
  </r>
  <r>
    <n v="7500"/>
    <n v="1"/>
    <x v="2"/>
    <x v="0"/>
    <s v="USD"/>
    <n v="1436366699"/>
    <n v="1435070699"/>
    <b v="0"/>
    <n v="1"/>
    <b v="0"/>
    <x v="7"/>
    <n v="1"/>
    <n v="1"/>
    <x v="2"/>
    <x v="7"/>
  </r>
  <r>
    <n v="5000"/>
    <n v="223"/>
    <x v="2"/>
    <x v="1"/>
    <s v="GBP"/>
    <n v="1454936460"/>
    <n v="1452259131"/>
    <b v="0"/>
    <n v="9"/>
    <b v="0"/>
    <x v="7"/>
    <n v="5"/>
    <n v="24.777777777777779"/>
    <x v="2"/>
    <x v="7"/>
  </r>
  <r>
    <n v="100000"/>
    <n v="61"/>
    <x v="2"/>
    <x v="0"/>
    <s v="USD"/>
    <n v="1437570130"/>
    <n v="1434978130"/>
    <b v="0"/>
    <n v="2"/>
    <b v="0"/>
    <x v="7"/>
    <n v="1"/>
    <n v="30.5"/>
    <x v="2"/>
    <x v="7"/>
  </r>
  <r>
    <n v="7500"/>
    <n v="250"/>
    <x v="2"/>
    <x v="0"/>
    <s v="USD"/>
    <n v="1417584860"/>
    <n v="1414992860"/>
    <b v="0"/>
    <n v="1"/>
    <b v="0"/>
    <x v="7"/>
    <n v="4"/>
    <n v="250"/>
    <x v="2"/>
    <x v="7"/>
  </r>
  <r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25000"/>
    <n v="26"/>
    <x v="2"/>
    <x v="0"/>
    <s v="USD"/>
    <n v="1460832206"/>
    <n v="1458240206"/>
    <b v="0"/>
    <n v="2"/>
    <b v="0"/>
    <x v="7"/>
    <n v="1"/>
    <n v="13"/>
    <x v="2"/>
    <x v="7"/>
  </r>
  <r>
    <n v="100000"/>
    <n v="426"/>
    <x v="2"/>
    <x v="0"/>
    <s v="USD"/>
    <n v="1430703638"/>
    <n v="1426815638"/>
    <b v="0"/>
    <n v="8"/>
    <b v="0"/>
    <x v="7"/>
    <n v="1"/>
    <n v="53.25"/>
    <x v="2"/>
    <x v="7"/>
  </r>
  <r>
    <n v="20000"/>
    <n v="6"/>
    <x v="2"/>
    <x v="0"/>
    <s v="USD"/>
    <n v="1478122292"/>
    <n v="1475530292"/>
    <b v="0"/>
    <n v="2"/>
    <b v="0"/>
    <x v="7"/>
    <n v="1"/>
    <n v="3"/>
    <x v="2"/>
    <x v="7"/>
  </r>
  <r>
    <n v="7500"/>
    <n v="20"/>
    <x v="2"/>
    <x v="0"/>
    <s v="USD"/>
    <n v="1469980800"/>
    <n v="1466787335"/>
    <b v="0"/>
    <n v="2"/>
    <b v="0"/>
    <x v="7"/>
    <n v="1"/>
    <n v="10"/>
    <x v="2"/>
    <x v="7"/>
  </r>
  <r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0000"/>
    <n v="31"/>
    <x v="2"/>
    <x v="0"/>
    <s v="USD"/>
    <n v="1425827760"/>
    <n v="1423769402"/>
    <b v="0"/>
    <n v="2"/>
    <b v="0"/>
    <x v="7"/>
    <n v="1"/>
    <n v="15.5"/>
    <x v="2"/>
    <x v="7"/>
  </r>
  <r>
    <n v="5000"/>
    <n v="100"/>
    <x v="1"/>
    <x v="0"/>
    <s v="USD"/>
    <n v="1431198562"/>
    <n v="1426014562"/>
    <b v="0"/>
    <n v="1"/>
    <b v="0"/>
    <x v="7"/>
    <n v="2"/>
    <n v="100"/>
    <x v="2"/>
    <x v="7"/>
  </r>
  <r>
    <n v="10000"/>
    <n v="140"/>
    <x v="1"/>
    <x v="5"/>
    <s v="CAD"/>
    <n v="1419626139"/>
    <n v="1417034139"/>
    <b v="0"/>
    <n v="6"/>
    <b v="0"/>
    <x v="7"/>
    <n v="2"/>
    <n v="23.333333333333332"/>
    <x v="2"/>
    <x v="7"/>
  </r>
  <r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1500"/>
    <n v="0"/>
    <x v="1"/>
    <x v="0"/>
    <s v="USD"/>
    <n v="1409187056"/>
    <n v="1406595056"/>
    <b v="0"/>
    <n v="0"/>
    <b v="0"/>
    <x v="7"/>
    <n v="0"/>
    <e v="#DIV/0!"/>
    <x v="2"/>
    <x v="7"/>
  </r>
  <r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5000"/>
    <n v="10"/>
    <x v="1"/>
    <x v="9"/>
    <s v="EUR"/>
    <n v="1432479600"/>
    <n v="1428507409"/>
    <b v="0"/>
    <n v="1"/>
    <b v="0"/>
    <x v="7"/>
    <n v="1"/>
    <n v="10"/>
    <x v="2"/>
    <x v="7"/>
  </r>
  <r>
    <n v="250"/>
    <n v="0"/>
    <x v="1"/>
    <x v="0"/>
    <s v="USD"/>
    <n v="1448225336"/>
    <n v="1445629736"/>
    <b v="0"/>
    <n v="0"/>
    <b v="0"/>
    <x v="7"/>
    <n v="0"/>
    <e v="#DIV/0!"/>
    <x v="2"/>
    <x v="7"/>
  </r>
  <r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780"/>
    <n v="5"/>
    <x v="1"/>
    <x v="1"/>
    <s v="GBP"/>
    <n v="1448761744"/>
    <n v="1446166144"/>
    <b v="0"/>
    <n v="1"/>
    <b v="0"/>
    <x v="7"/>
    <n v="1"/>
    <n v="5"/>
    <x v="2"/>
    <x v="7"/>
  </r>
  <r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0000"/>
    <n v="12818"/>
    <x v="1"/>
    <x v="0"/>
    <s v="USD"/>
    <n v="1443675540"/>
    <n v="1441022120"/>
    <b v="0"/>
    <n v="121"/>
    <b v="0"/>
    <x v="7"/>
    <n v="22"/>
    <n v="105.93388429752066"/>
    <x v="2"/>
    <x v="7"/>
  </r>
  <r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515"/>
    <n v="0"/>
    <x v="1"/>
    <x v="4"/>
    <s v="NZD"/>
    <n v="1443149759"/>
    <n v="1440557759"/>
    <b v="0"/>
    <n v="0"/>
    <b v="0"/>
    <x v="7"/>
    <n v="0"/>
    <e v="#DIV/0!"/>
    <x v="2"/>
    <x v="7"/>
  </r>
  <r>
    <n v="5000"/>
    <n v="0"/>
    <x v="1"/>
    <x v="6"/>
    <s v="EUR"/>
    <n v="1488013307"/>
    <n v="1485421307"/>
    <b v="0"/>
    <n v="0"/>
    <b v="0"/>
    <x v="7"/>
    <n v="0"/>
    <e v="#DIV/0!"/>
    <x v="2"/>
    <x v="7"/>
  </r>
  <r>
    <n v="2000"/>
    <n v="60"/>
    <x v="1"/>
    <x v="1"/>
    <s v="GBP"/>
    <n v="1431072843"/>
    <n v="1427184843"/>
    <b v="0"/>
    <n v="3"/>
    <b v="0"/>
    <x v="7"/>
    <n v="3"/>
    <n v="20"/>
    <x v="2"/>
    <x v="7"/>
  </r>
  <r>
    <n v="400"/>
    <n v="0"/>
    <x v="1"/>
    <x v="0"/>
    <s v="USD"/>
    <n v="1449689203"/>
    <n v="1447097203"/>
    <b v="0"/>
    <n v="0"/>
    <b v="0"/>
    <x v="7"/>
    <n v="0"/>
    <e v="#DIV/0!"/>
    <x v="2"/>
    <x v="7"/>
  </r>
  <r>
    <n v="2500000"/>
    <n v="1"/>
    <x v="1"/>
    <x v="0"/>
    <s v="USD"/>
    <n v="1416933390"/>
    <n v="1411745790"/>
    <b v="0"/>
    <n v="1"/>
    <b v="0"/>
    <x v="7"/>
    <n v="1"/>
    <n v="1"/>
    <x v="2"/>
    <x v="7"/>
  </r>
  <r>
    <n v="30000"/>
    <n v="300"/>
    <x v="1"/>
    <x v="5"/>
    <s v="CAD"/>
    <n v="1408986738"/>
    <n v="1405098738"/>
    <b v="0"/>
    <n v="1"/>
    <b v="0"/>
    <x v="7"/>
    <n v="1"/>
    <n v="300"/>
    <x v="2"/>
    <x v="7"/>
  </r>
  <r>
    <n v="25000"/>
    <n v="261"/>
    <x v="1"/>
    <x v="0"/>
    <s v="USD"/>
    <n v="1467934937"/>
    <n v="1465342937"/>
    <b v="0"/>
    <n v="3"/>
    <b v="0"/>
    <x v="7"/>
    <n v="2"/>
    <n v="87"/>
    <x v="2"/>
    <x v="7"/>
  </r>
  <r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5000"/>
    <n v="0"/>
    <x v="1"/>
    <x v="0"/>
    <s v="USD"/>
    <n v="1431647041"/>
    <n v="1429055041"/>
    <b v="0"/>
    <n v="0"/>
    <b v="0"/>
    <x v="7"/>
    <n v="0"/>
    <e v="#DIV/0!"/>
    <x v="2"/>
    <x v="7"/>
  </r>
  <r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25000"/>
    <n v="4345"/>
    <x v="1"/>
    <x v="0"/>
    <s v="USD"/>
    <n v="1439644920"/>
    <n v="1436793939"/>
    <b v="0"/>
    <n v="39"/>
    <b v="0"/>
    <x v="7"/>
    <n v="18"/>
    <n v="111.41025641025641"/>
    <x v="2"/>
    <x v="7"/>
  </r>
  <r>
    <n v="450000"/>
    <n v="90"/>
    <x v="1"/>
    <x v="11"/>
    <s v="SEK"/>
    <n v="1457996400"/>
    <n v="1452842511"/>
    <b v="0"/>
    <n v="1"/>
    <b v="0"/>
    <x v="7"/>
    <n v="1"/>
    <n v="90"/>
    <x v="2"/>
    <x v="7"/>
  </r>
  <r>
    <n v="5000"/>
    <n v="0"/>
    <x v="1"/>
    <x v="0"/>
    <s v="USD"/>
    <n v="1405269457"/>
    <n v="1402677457"/>
    <b v="0"/>
    <n v="0"/>
    <b v="0"/>
    <x v="7"/>
    <n v="0"/>
    <e v="#DIV/0!"/>
    <x v="2"/>
    <x v="7"/>
  </r>
  <r>
    <n v="200000"/>
    <n v="350"/>
    <x v="1"/>
    <x v="2"/>
    <s v="AUD"/>
    <n v="1463239108"/>
    <n v="1460647108"/>
    <b v="0"/>
    <n v="3"/>
    <b v="0"/>
    <x v="7"/>
    <n v="1"/>
    <n v="116.66666666666667"/>
    <x v="2"/>
    <x v="7"/>
  </r>
  <r>
    <n v="11999"/>
    <n v="10"/>
    <x v="1"/>
    <x v="0"/>
    <s v="USD"/>
    <n v="1441516200"/>
    <n v="1438959121"/>
    <b v="0"/>
    <n v="1"/>
    <b v="0"/>
    <x v="7"/>
    <n v="1"/>
    <n v="10"/>
    <x v="2"/>
    <x v="7"/>
  </r>
  <r>
    <n v="50000"/>
    <n v="690"/>
    <x v="1"/>
    <x v="5"/>
    <s v="CAD"/>
    <n v="1464460329"/>
    <n v="1461954729"/>
    <b v="0"/>
    <n v="9"/>
    <b v="0"/>
    <x v="7"/>
    <n v="2"/>
    <n v="76.666666666666671"/>
    <x v="2"/>
    <x v="7"/>
  </r>
  <r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10000"/>
    <n v="1245"/>
    <x v="1"/>
    <x v="0"/>
    <s v="USD"/>
    <n v="1466204400"/>
    <n v="1463469062"/>
    <b v="0"/>
    <n v="25"/>
    <b v="0"/>
    <x v="7"/>
    <n v="13"/>
    <n v="49.8"/>
    <x v="2"/>
    <x v="7"/>
  </r>
  <r>
    <n v="5000"/>
    <n v="1"/>
    <x v="1"/>
    <x v="0"/>
    <s v="USD"/>
    <n v="1424989029"/>
    <n v="1422397029"/>
    <b v="0"/>
    <n v="1"/>
    <b v="0"/>
    <x v="7"/>
    <n v="1"/>
    <n v="1"/>
    <x v="2"/>
    <x v="7"/>
  </r>
  <r>
    <n v="25000"/>
    <n v="2"/>
    <x v="1"/>
    <x v="0"/>
    <s v="USD"/>
    <n v="1428804762"/>
    <n v="1426212762"/>
    <b v="0"/>
    <n v="1"/>
    <b v="0"/>
    <x v="7"/>
    <n v="1"/>
    <n v="2"/>
    <x v="2"/>
    <x v="7"/>
  </r>
  <r>
    <n v="2000"/>
    <n v="4"/>
    <x v="1"/>
    <x v="1"/>
    <s v="GBP"/>
    <n v="1433587620"/>
    <n v="1430996150"/>
    <b v="0"/>
    <n v="1"/>
    <b v="0"/>
    <x v="7"/>
    <n v="1"/>
    <n v="4"/>
    <x v="2"/>
    <x v="7"/>
  </r>
  <r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200000"/>
    <n v="18"/>
    <x v="1"/>
    <x v="12"/>
    <s v="EUR"/>
    <n v="1490447662"/>
    <n v="1485267262"/>
    <b v="0"/>
    <n v="6"/>
    <b v="0"/>
    <x v="7"/>
    <n v="1"/>
    <n v="3"/>
    <x v="2"/>
    <x v="7"/>
  </r>
  <r>
    <n v="1000000"/>
    <n v="1"/>
    <x v="1"/>
    <x v="0"/>
    <s v="USD"/>
    <n v="1413208795"/>
    <n v="1408024795"/>
    <b v="0"/>
    <n v="1"/>
    <b v="0"/>
    <x v="7"/>
    <n v="1"/>
    <n v="1"/>
    <x v="2"/>
    <x v="7"/>
  </r>
  <r>
    <n v="70"/>
    <n v="101"/>
    <x v="0"/>
    <x v="6"/>
    <s v="EUR"/>
    <n v="1480028400"/>
    <n v="1478685915"/>
    <b v="0"/>
    <n v="2"/>
    <b v="1"/>
    <x v="8"/>
    <n v="145"/>
    <n v="50.5"/>
    <x v="2"/>
    <x v="8"/>
  </r>
  <r>
    <n v="40000"/>
    <n v="47665"/>
    <x v="0"/>
    <x v="0"/>
    <s v="USD"/>
    <n v="1439473248"/>
    <n v="1436881248"/>
    <b v="0"/>
    <n v="315"/>
    <b v="1"/>
    <x v="8"/>
    <n v="120"/>
    <n v="151.31746031746033"/>
    <x v="2"/>
    <x v="8"/>
  </r>
  <r>
    <n v="20000"/>
    <n v="292097"/>
    <x v="0"/>
    <x v="12"/>
    <s v="EUR"/>
    <n v="1439998674"/>
    <n v="1436888274"/>
    <b v="0"/>
    <n v="2174"/>
    <b v="1"/>
    <x v="8"/>
    <n v="1461"/>
    <n v="134.3592456301748"/>
    <x v="2"/>
    <x v="8"/>
  </r>
  <r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25000"/>
    <n v="75029.48"/>
    <x v="0"/>
    <x v="0"/>
    <s v="USD"/>
    <n v="1414544400"/>
    <n v="1410883139"/>
    <b v="0"/>
    <n v="1021"/>
    <b v="1"/>
    <x v="8"/>
    <n v="301"/>
    <n v="73.486268364348675"/>
    <x v="2"/>
    <x v="8"/>
  </r>
  <r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2000"/>
    <n v="2141"/>
    <x v="0"/>
    <x v="5"/>
    <s v="CAD"/>
    <n v="1458235549"/>
    <n v="1455647149"/>
    <b v="0"/>
    <n v="17"/>
    <b v="1"/>
    <x v="8"/>
    <n v="108"/>
    <n v="125.94117647058823"/>
    <x v="2"/>
    <x v="8"/>
  </r>
  <r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1500"/>
    <n v="1686"/>
    <x v="0"/>
    <x v="0"/>
    <s v="USD"/>
    <n v="1418953984"/>
    <n v="1413766384"/>
    <b v="0"/>
    <n v="48"/>
    <b v="1"/>
    <x v="8"/>
    <n v="113"/>
    <n v="35.125"/>
    <x v="2"/>
    <x v="8"/>
  </r>
  <r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3000"/>
    <n v="3014"/>
    <x v="0"/>
    <x v="0"/>
    <s v="USD"/>
    <n v="1480613650"/>
    <n v="1478018050"/>
    <b v="0"/>
    <n v="28"/>
    <b v="1"/>
    <x v="8"/>
    <n v="101"/>
    <n v="107.64285714285714"/>
    <x v="2"/>
    <x v="8"/>
  </r>
  <r>
    <n v="75000"/>
    <n v="106084.5"/>
    <x v="0"/>
    <x v="0"/>
    <s v="USD"/>
    <n v="1440082240"/>
    <n v="1436885440"/>
    <b v="0"/>
    <n v="1107"/>
    <b v="1"/>
    <x v="8"/>
    <n v="142"/>
    <n v="95.830623306233065"/>
    <x v="2"/>
    <x v="8"/>
  </r>
  <r>
    <n v="12000"/>
    <n v="32075"/>
    <x v="0"/>
    <x v="0"/>
    <s v="USD"/>
    <n v="1436396313"/>
    <n v="1433804313"/>
    <b v="0"/>
    <n v="1013"/>
    <b v="1"/>
    <x v="8"/>
    <n v="268"/>
    <n v="31.663376110562684"/>
    <x v="2"/>
    <x v="8"/>
  </r>
  <r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28888"/>
    <n v="30177"/>
    <x v="0"/>
    <x v="0"/>
    <s v="USD"/>
    <n v="1437933600"/>
    <n v="1435117889"/>
    <b v="0"/>
    <n v="276"/>
    <b v="1"/>
    <x v="8"/>
    <n v="105"/>
    <n v="109.33695652173913"/>
    <x v="2"/>
    <x v="8"/>
  </r>
  <r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50000"/>
    <n v="1529"/>
    <x v="2"/>
    <x v="0"/>
    <s v="USD"/>
    <n v="1415558879"/>
    <n v="1412963279"/>
    <b v="0"/>
    <n v="18"/>
    <b v="0"/>
    <x v="8"/>
    <n v="4"/>
    <n v="84.944444444444443"/>
    <x v="2"/>
    <x v="8"/>
  </r>
  <r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39000"/>
    <n v="156"/>
    <x v="2"/>
    <x v="0"/>
    <s v="USD"/>
    <n v="1421404247"/>
    <n v="1418812247"/>
    <b v="0"/>
    <n v="4"/>
    <b v="0"/>
    <x v="8"/>
    <n v="1"/>
    <n v="39"/>
    <x v="2"/>
    <x v="8"/>
  </r>
  <r>
    <n v="200000"/>
    <n v="700"/>
    <x v="2"/>
    <x v="8"/>
    <s v="DKK"/>
    <n v="1437250456"/>
    <n v="1434658456"/>
    <b v="0"/>
    <n v="7"/>
    <b v="0"/>
    <x v="8"/>
    <n v="1"/>
    <n v="100"/>
    <x v="2"/>
    <x v="8"/>
  </r>
  <r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200000"/>
    <n v="8"/>
    <x v="2"/>
    <x v="0"/>
    <s v="USD"/>
    <n v="1408305498"/>
    <n v="1405713498"/>
    <b v="0"/>
    <n v="4"/>
    <b v="0"/>
    <x v="8"/>
    <n v="1"/>
    <n v="2"/>
    <x v="2"/>
    <x v="8"/>
  </r>
  <r>
    <n v="50000"/>
    <n v="5010"/>
    <x v="2"/>
    <x v="13"/>
    <s v="EUR"/>
    <n v="1477731463"/>
    <n v="1474275463"/>
    <b v="0"/>
    <n v="28"/>
    <b v="0"/>
    <x v="8"/>
    <n v="11"/>
    <n v="178.92857142857142"/>
    <x v="2"/>
    <x v="8"/>
  </r>
  <r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90000"/>
    <n v="26349"/>
    <x v="2"/>
    <x v="13"/>
    <s v="EUR"/>
    <n v="1466323800"/>
    <n v="1463418120"/>
    <b v="0"/>
    <n v="310"/>
    <b v="0"/>
    <x v="8"/>
    <n v="30"/>
    <n v="84.99677419354839"/>
    <x v="2"/>
    <x v="8"/>
  </r>
  <r>
    <n v="30000"/>
    <n v="11828"/>
    <x v="2"/>
    <x v="0"/>
    <s v="USD"/>
    <n v="1421208000"/>
    <n v="1418315852"/>
    <b v="0"/>
    <n v="15"/>
    <b v="0"/>
    <x v="8"/>
    <n v="40"/>
    <n v="788.5333333333333"/>
    <x v="2"/>
    <x v="8"/>
  </r>
  <r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100000"/>
    <n v="205"/>
    <x v="2"/>
    <x v="0"/>
    <s v="USD"/>
    <n v="1409602217"/>
    <n v="1405714217"/>
    <b v="0"/>
    <n v="3"/>
    <b v="0"/>
    <x v="8"/>
    <n v="1"/>
    <n v="68.333333333333329"/>
    <x v="2"/>
    <x v="8"/>
  </r>
  <r>
    <n v="50000"/>
    <n v="15"/>
    <x v="2"/>
    <x v="0"/>
    <s v="USD"/>
    <n v="1407811627"/>
    <n v="1402627627"/>
    <b v="0"/>
    <n v="2"/>
    <b v="0"/>
    <x v="8"/>
    <n v="1"/>
    <n v="7.5"/>
    <x v="2"/>
    <x v="8"/>
  </r>
  <r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100000"/>
    <n v="1471"/>
    <x v="2"/>
    <x v="5"/>
    <s v="CAD"/>
    <n v="1423333581"/>
    <n v="1420741581"/>
    <b v="0"/>
    <n v="24"/>
    <b v="0"/>
    <x v="8"/>
    <n v="2"/>
    <n v="61.291666666666664"/>
    <x v="2"/>
    <x v="8"/>
  </r>
  <r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57000"/>
    <n v="8827"/>
    <x v="2"/>
    <x v="0"/>
    <s v="USD"/>
    <n v="1472920909"/>
    <n v="1467736909"/>
    <b v="0"/>
    <n v="94"/>
    <b v="0"/>
    <x v="8"/>
    <n v="16"/>
    <n v="93.90425531914893"/>
    <x v="2"/>
    <x v="8"/>
  </r>
  <r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2500"/>
    <n v="1"/>
    <x v="2"/>
    <x v="0"/>
    <s v="USD"/>
    <n v="1477509604"/>
    <n v="1474917604"/>
    <b v="0"/>
    <n v="1"/>
    <b v="0"/>
    <x v="8"/>
    <n v="1"/>
    <n v="1"/>
    <x v="2"/>
    <x v="8"/>
  </r>
  <r>
    <n v="50000"/>
    <n v="53"/>
    <x v="2"/>
    <x v="0"/>
    <s v="USD"/>
    <n v="1489512122"/>
    <n v="1486923722"/>
    <b v="0"/>
    <n v="4"/>
    <b v="0"/>
    <x v="8"/>
    <n v="1"/>
    <n v="13.25"/>
    <x v="2"/>
    <x v="8"/>
  </r>
  <r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320000"/>
    <n v="23948"/>
    <x v="2"/>
    <x v="0"/>
    <s v="USD"/>
    <n v="1406257200"/>
    <n v="1403176891"/>
    <b v="0"/>
    <n v="135"/>
    <b v="0"/>
    <x v="8"/>
    <n v="8"/>
    <n v="177.39259259259259"/>
    <x v="2"/>
    <x v="8"/>
  </r>
  <r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20000"/>
    <n v="2468"/>
    <x v="2"/>
    <x v="0"/>
    <s v="USD"/>
    <n v="1473400800"/>
    <n v="1469718841"/>
    <b v="0"/>
    <n v="34"/>
    <b v="0"/>
    <x v="8"/>
    <n v="13"/>
    <n v="72.588235294117652"/>
    <x v="2"/>
    <x v="8"/>
  </r>
  <r>
    <n v="50000"/>
    <n v="260"/>
    <x v="2"/>
    <x v="0"/>
    <s v="USD"/>
    <n v="1435711246"/>
    <n v="1433292046"/>
    <b v="0"/>
    <n v="10"/>
    <b v="0"/>
    <x v="8"/>
    <n v="1"/>
    <n v="26"/>
    <x v="2"/>
    <x v="8"/>
  </r>
  <r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100000"/>
    <n v="35338"/>
    <x v="2"/>
    <x v="0"/>
    <s v="USD"/>
    <n v="1430421827"/>
    <n v="1427829827"/>
    <b v="0"/>
    <n v="296"/>
    <b v="0"/>
    <x v="8"/>
    <n v="36"/>
    <n v="119.38513513513513"/>
    <x v="2"/>
    <x v="8"/>
  </r>
  <r>
    <n v="150000"/>
    <n v="590"/>
    <x v="2"/>
    <x v="0"/>
    <s v="USD"/>
    <n v="1485964559"/>
    <n v="1483372559"/>
    <b v="0"/>
    <n v="7"/>
    <b v="0"/>
    <x v="8"/>
    <n v="1"/>
    <n v="84.285714285714292"/>
    <x v="2"/>
    <x v="8"/>
  </r>
  <r>
    <n v="60000"/>
    <n v="636"/>
    <x v="2"/>
    <x v="0"/>
    <s v="USD"/>
    <n v="1414758620"/>
    <n v="1412166620"/>
    <b v="0"/>
    <n v="7"/>
    <b v="0"/>
    <x v="8"/>
    <n v="2"/>
    <n v="90.857142857142861"/>
    <x v="2"/>
    <x v="8"/>
  </r>
  <r>
    <n v="175000"/>
    <n v="1"/>
    <x v="2"/>
    <x v="9"/>
    <s v="EUR"/>
    <n v="1406326502"/>
    <n v="1403734502"/>
    <b v="0"/>
    <n v="1"/>
    <b v="0"/>
    <x v="8"/>
    <n v="1"/>
    <n v="1"/>
    <x v="2"/>
    <x v="8"/>
  </r>
  <r>
    <n v="5000"/>
    <n v="2319"/>
    <x v="2"/>
    <x v="12"/>
    <s v="EUR"/>
    <n v="1454502789"/>
    <n v="1453206789"/>
    <b v="0"/>
    <n v="114"/>
    <b v="0"/>
    <x v="8"/>
    <n v="47"/>
    <n v="20.342105263157894"/>
    <x v="2"/>
    <x v="8"/>
  </r>
  <r>
    <n v="100000"/>
    <n v="15390"/>
    <x v="2"/>
    <x v="0"/>
    <s v="USD"/>
    <n v="1411005600"/>
    <n v="1408141245"/>
    <b v="0"/>
    <n v="29"/>
    <b v="0"/>
    <x v="8"/>
    <n v="16"/>
    <n v="530.68965517241384"/>
    <x v="2"/>
    <x v="8"/>
  </r>
  <r>
    <n v="130000"/>
    <n v="107148.74"/>
    <x v="2"/>
    <x v="0"/>
    <s v="USD"/>
    <n v="1385136000"/>
    <n v="1381923548"/>
    <b v="0"/>
    <n v="890"/>
    <b v="0"/>
    <x v="8"/>
    <n v="83"/>
    <n v="120.39184269662923"/>
    <x v="2"/>
    <x v="8"/>
  </r>
  <r>
    <n v="15000"/>
    <n v="403"/>
    <x v="2"/>
    <x v="3"/>
    <s v="EUR"/>
    <n v="1484065881"/>
    <n v="1481473881"/>
    <b v="0"/>
    <n v="31"/>
    <b v="0"/>
    <x v="8"/>
    <n v="3"/>
    <n v="13"/>
    <x v="2"/>
    <x v="8"/>
  </r>
  <r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40000"/>
    <n v="8837"/>
    <x v="2"/>
    <x v="1"/>
    <s v="GBP"/>
    <n v="1410616600"/>
    <n v="1405432600"/>
    <b v="0"/>
    <n v="369"/>
    <b v="0"/>
    <x v="8"/>
    <n v="23"/>
    <n v="23.948509485094849"/>
    <x v="2"/>
    <x v="8"/>
  </r>
  <r>
    <n v="15000"/>
    <n v="61"/>
    <x v="2"/>
    <x v="0"/>
    <s v="USD"/>
    <n v="1417741159"/>
    <n v="1415149159"/>
    <b v="0"/>
    <n v="2"/>
    <b v="0"/>
    <x v="8"/>
    <n v="1"/>
    <n v="30.5"/>
    <x v="2"/>
    <x v="8"/>
  </r>
  <r>
    <n v="1200"/>
    <n v="0"/>
    <x v="2"/>
    <x v="5"/>
    <s v="CAD"/>
    <n v="1408495440"/>
    <n v="1405640302"/>
    <b v="0"/>
    <n v="0"/>
    <b v="0"/>
    <x v="8"/>
    <n v="0"/>
    <e v="#DIV/0!"/>
    <x v="2"/>
    <x v="8"/>
  </r>
  <r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48500"/>
    <n v="105"/>
    <x v="2"/>
    <x v="0"/>
    <s v="USD"/>
    <n v="1455466832"/>
    <n v="1452874832"/>
    <b v="0"/>
    <n v="4"/>
    <b v="0"/>
    <x v="8"/>
    <n v="1"/>
    <n v="26.25"/>
    <x v="2"/>
    <x v="8"/>
  </r>
  <r>
    <n v="25000"/>
    <n v="199"/>
    <x v="2"/>
    <x v="13"/>
    <s v="EUR"/>
    <n v="1465130532"/>
    <n v="1462538532"/>
    <b v="0"/>
    <n v="1"/>
    <b v="0"/>
    <x v="8"/>
    <n v="1"/>
    <n v="199"/>
    <x v="2"/>
    <x v="8"/>
  </r>
  <r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27500"/>
    <n v="1389"/>
    <x v="2"/>
    <x v="0"/>
    <s v="USD"/>
    <n v="1446693040"/>
    <n v="1443233440"/>
    <b v="0"/>
    <n v="12"/>
    <b v="0"/>
    <x v="8"/>
    <n v="6"/>
    <n v="115.75"/>
    <x v="2"/>
    <x v="8"/>
  </r>
  <r>
    <n v="7000"/>
    <n v="715"/>
    <x v="2"/>
    <x v="0"/>
    <s v="USD"/>
    <n v="1417392000"/>
    <n v="1414511307"/>
    <b v="0"/>
    <n v="16"/>
    <b v="0"/>
    <x v="8"/>
    <n v="11"/>
    <n v="44.6875"/>
    <x v="2"/>
    <x v="8"/>
  </r>
  <r>
    <n v="100000"/>
    <n v="305"/>
    <x v="2"/>
    <x v="0"/>
    <s v="USD"/>
    <n v="1409949002"/>
    <n v="1407357002"/>
    <b v="0"/>
    <n v="4"/>
    <b v="0"/>
    <x v="8"/>
    <n v="1"/>
    <n v="76.25"/>
    <x v="2"/>
    <x v="8"/>
  </r>
  <r>
    <n v="12000"/>
    <n v="90"/>
    <x v="2"/>
    <x v="0"/>
    <s v="USD"/>
    <n v="1487397540"/>
    <n v="1484684247"/>
    <b v="0"/>
    <n v="4"/>
    <b v="0"/>
    <x v="8"/>
    <n v="1"/>
    <n v="22.5"/>
    <x v="2"/>
    <x v="8"/>
  </r>
  <r>
    <n v="15000"/>
    <n v="194"/>
    <x v="2"/>
    <x v="0"/>
    <s v="USD"/>
    <n v="1456189076"/>
    <n v="1454979476"/>
    <b v="0"/>
    <n v="10"/>
    <b v="0"/>
    <x v="8"/>
    <n v="2"/>
    <n v="19.399999999999999"/>
    <x v="2"/>
    <x v="8"/>
  </r>
  <r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8200"/>
    <n v="10013"/>
    <x v="0"/>
    <x v="0"/>
    <s v="USD"/>
    <n v="1406900607"/>
    <n v="1403012607"/>
    <b v="0"/>
    <n v="119"/>
    <b v="1"/>
    <x v="9"/>
    <n v="123"/>
    <n v="84.142857142857139"/>
    <x v="3"/>
    <x v="9"/>
  </r>
  <r>
    <n v="25000"/>
    <n v="33006"/>
    <x v="0"/>
    <x v="0"/>
    <s v="USD"/>
    <n v="1333909178"/>
    <n v="1331320778"/>
    <b v="0"/>
    <n v="153"/>
    <b v="1"/>
    <x v="9"/>
    <n v="133"/>
    <n v="215.72549019607843"/>
    <x v="3"/>
    <x v="9"/>
  </r>
  <r>
    <n v="5000"/>
    <n v="5469"/>
    <x v="0"/>
    <x v="0"/>
    <s v="USD"/>
    <n v="1438228740"/>
    <n v="1435606549"/>
    <b v="0"/>
    <n v="100"/>
    <b v="1"/>
    <x v="9"/>
    <n v="110"/>
    <n v="54.69"/>
    <x v="3"/>
    <x v="9"/>
  </r>
  <r>
    <n v="7000"/>
    <n v="7383.01"/>
    <x v="0"/>
    <x v="0"/>
    <s v="USD"/>
    <n v="1309447163"/>
    <n v="1306855163"/>
    <b v="0"/>
    <n v="143"/>
    <b v="1"/>
    <x v="9"/>
    <n v="106"/>
    <n v="51.62944055944056"/>
    <x v="3"/>
    <x v="9"/>
  </r>
  <r>
    <n v="20000"/>
    <n v="20070"/>
    <x v="0"/>
    <x v="0"/>
    <s v="USD"/>
    <n v="1450018912"/>
    <n v="1447426912"/>
    <b v="0"/>
    <n v="140"/>
    <b v="1"/>
    <x v="9"/>
    <n v="101"/>
    <n v="143.35714285714286"/>
    <x v="3"/>
    <x v="9"/>
  </r>
  <r>
    <n v="2500"/>
    <n v="2535"/>
    <x v="0"/>
    <x v="0"/>
    <s v="USD"/>
    <n v="1365728487"/>
    <n v="1363136487"/>
    <b v="0"/>
    <n v="35"/>
    <b v="1"/>
    <x v="9"/>
    <n v="102"/>
    <n v="72.428571428571431"/>
    <x v="3"/>
    <x v="9"/>
  </r>
  <r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20000"/>
    <n v="26438"/>
    <x v="0"/>
    <x v="0"/>
    <s v="USD"/>
    <n v="1323280391"/>
    <n v="1320688391"/>
    <b v="0"/>
    <n v="265"/>
    <b v="1"/>
    <x v="9"/>
    <n v="133"/>
    <n v="99.766037735849054"/>
    <x v="3"/>
    <x v="9"/>
  </r>
  <r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2500"/>
    <n v="3012"/>
    <x v="0"/>
    <x v="1"/>
    <s v="GBP"/>
    <n v="1387533892"/>
    <n v="1384941892"/>
    <b v="0"/>
    <n v="169"/>
    <b v="1"/>
    <x v="9"/>
    <n v="121"/>
    <n v="17.822485207100591"/>
    <x v="3"/>
    <x v="9"/>
  </r>
  <r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47000"/>
    <n v="53771"/>
    <x v="0"/>
    <x v="0"/>
    <s v="USD"/>
    <n v="1417653540"/>
    <n v="1414975346"/>
    <b v="0"/>
    <n v="229"/>
    <b v="1"/>
    <x v="9"/>
    <n v="115"/>
    <n v="234.80786026200875"/>
    <x v="3"/>
    <x v="9"/>
  </r>
  <r>
    <n v="3600"/>
    <n v="11345"/>
    <x v="0"/>
    <x v="0"/>
    <s v="USD"/>
    <n v="1385009940"/>
    <n v="1383327440"/>
    <b v="0"/>
    <n v="108"/>
    <b v="1"/>
    <x v="9"/>
    <n v="316"/>
    <n v="105.04629629629629"/>
    <x v="3"/>
    <x v="9"/>
  </r>
  <r>
    <n v="5000"/>
    <n v="6120"/>
    <x v="0"/>
    <x v="0"/>
    <s v="USD"/>
    <n v="1392408000"/>
    <n v="1390890987"/>
    <b v="0"/>
    <n v="108"/>
    <b v="1"/>
    <x v="9"/>
    <n v="123"/>
    <n v="56.666666666666664"/>
    <x v="3"/>
    <x v="9"/>
  </r>
  <r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6000"/>
    <n v="9500"/>
    <x v="0"/>
    <x v="0"/>
    <s v="USD"/>
    <n v="1407758629"/>
    <n v="1404907429"/>
    <b v="0"/>
    <n v="139"/>
    <b v="1"/>
    <x v="9"/>
    <n v="159"/>
    <n v="68.345323741007192"/>
    <x v="3"/>
    <x v="9"/>
  </r>
  <r>
    <n v="3000"/>
    <n v="3222"/>
    <x v="0"/>
    <x v="0"/>
    <s v="USD"/>
    <n v="1434857482"/>
    <n v="1433647882"/>
    <b v="0"/>
    <n v="19"/>
    <b v="1"/>
    <x v="9"/>
    <n v="108"/>
    <n v="169.57894736842104"/>
    <x v="3"/>
    <x v="9"/>
  </r>
  <r>
    <n v="13000"/>
    <n v="13293.8"/>
    <x v="0"/>
    <x v="0"/>
    <s v="USD"/>
    <n v="1370964806"/>
    <n v="1367940806"/>
    <b v="0"/>
    <n v="94"/>
    <b v="1"/>
    <x v="9"/>
    <n v="103"/>
    <n v="141.42340425531913"/>
    <x v="3"/>
    <x v="9"/>
  </r>
  <r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5000"/>
    <n v="5116"/>
    <x v="0"/>
    <x v="0"/>
    <s v="USD"/>
    <n v="1355439503"/>
    <n v="1352847503"/>
    <b v="0"/>
    <n v="62"/>
    <b v="1"/>
    <x v="9"/>
    <n v="103"/>
    <n v="82.516129032258064"/>
    <x v="3"/>
    <x v="9"/>
  </r>
  <r>
    <n v="2220"/>
    <n v="3976"/>
    <x v="0"/>
    <x v="0"/>
    <s v="USD"/>
    <n v="1367588645"/>
    <n v="1364996645"/>
    <b v="0"/>
    <n v="74"/>
    <b v="1"/>
    <x v="9"/>
    <n v="180"/>
    <n v="53.729729729729726"/>
    <x v="3"/>
    <x v="9"/>
  </r>
  <r>
    <n v="2987"/>
    <n v="3318"/>
    <x v="0"/>
    <x v="0"/>
    <s v="USD"/>
    <n v="1348372740"/>
    <n v="1346806909"/>
    <b v="0"/>
    <n v="97"/>
    <b v="1"/>
    <x v="9"/>
    <n v="112"/>
    <n v="34.206185567010309"/>
    <x v="3"/>
    <x v="9"/>
  </r>
  <r>
    <n v="7000"/>
    <n v="7003"/>
    <x v="0"/>
    <x v="9"/>
    <s v="EUR"/>
    <n v="1421319240"/>
    <n v="1418649019"/>
    <b v="0"/>
    <n v="55"/>
    <b v="1"/>
    <x v="9"/>
    <n v="101"/>
    <n v="127.32727272727273"/>
    <x v="3"/>
    <x v="9"/>
  </r>
  <r>
    <n v="2000"/>
    <n v="2005"/>
    <x v="0"/>
    <x v="0"/>
    <s v="USD"/>
    <n v="1407701966"/>
    <n v="1405109966"/>
    <b v="0"/>
    <n v="44"/>
    <b v="1"/>
    <x v="9"/>
    <n v="101"/>
    <n v="45.56818181818182"/>
    <x v="3"/>
    <x v="9"/>
  </r>
  <r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4290"/>
    <n v="5"/>
    <x v="2"/>
    <x v="1"/>
    <s v="GBP"/>
    <n v="1376563408"/>
    <n v="1373971408"/>
    <b v="0"/>
    <n v="1"/>
    <b v="0"/>
    <x v="10"/>
    <n v="1"/>
    <n v="5"/>
    <x v="3"/>
    <x v="10"/>
  </r>
  <r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000"/>
    <n v="2521"/>
    <x v="2"/>
    <x v="0"/>
    <s v="USD"/>
    <n v="1413723684"/>
    <n v="1411131684"/>
    <b v="0"/>
    <n v="44"/>
    <b v="0"/>
    <x v="10"/>
    <n v="37"/>
    <n v="57.295454545454547"/>
    <x v="3"/>
    <x v="10"/>
  </r>
  <r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5000"/>
    <n v="177"/>
    <x v="2"/>
    <x v="0"/>
    <s v="USD"/>
    <n v="1432178810"/>
    <n v="1429586810"/>
    <b v="0"/>
    <n v="3"/>
    <b v="0"/>
    <x v="10"/>
    <n v="4"/>
    <n v="59"/>
    <x v="3"/>
    <x v="10"/>
  </r>
  <r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4000"/>
    <n v="1656"/>
    <x v="2"/>
    <x v="0"/>
    <s v="USD"/>
    <n v="1388102094"/>
    <n v="1385510094"/>
    <b v="0"/>
    <n v="52"/>
    <b v="0"/>
    <x v="10"/>
    <n v="42"/>
    <n v="31.846153846153847"/>
    <x v="3"/>
    <x v="10"/>
  </r>
  <r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38000"/>
    <n v="10"/>
    <x v="2"/>
    <x v="0"/>
    <s v="USD"/>
    <n v="1454183202"/>
    <n v="1449863202"/>
    <b v="0"/>
    <n v="1"/>
    <b v="0"/>
    <x v="10"/>
    <n v="1"/>
    <n v="10"/>
    <x v="3"/>
    <x v="10"/>
  </r>
  <r>
    <n v="1500"/>
    <n v="50"/>
    <x v="2"/>
    <x v="0"/>
    <s v="USD"/>
    <n v="1257047940"/>
    <n v="1252718519"/>
    <b v="0"/>
    <n v="1"/>
    <b v="0"/>
    <x v="10"/>
    <n v="4"/>
    <n v="50"/>
    <x v="3"/>
    <x v="10"/>
  </r>
  <r>
    <n v="3759"/>
    <n v="32"/>
    <x v="2"/>
    <x v="1"/>
    <s v="GBP"/>
    <n v="1431298860"/>
    <n v="1428341985"/>
    <b v="0"/>
    <n v="2"/>
    <b v="0"/>
    <x v="10"/>
    <n v="1"/>
    <n v="16"/>
    <x v="3"/>
    <x v="10"/>
  </r>
  <r>
    <n v="500"/>
    <n v="351"/>
    <x v="2"/>
    <x v="0"/>
    <s v="USD"/>
    <n v="1393181018"/>
    <n v="1390589018"/>
    <b v="0"/>
    <n v="9"/>
    <b v="0"/>
    <x v="10"/>
    <n v="71"/>
    <n v="39"/>
    <x v="3"/>
    <x v="10"/>
  </r>
  <r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000"/>
    <n v="3598"/>
    <x v="2"/>
    <x v="0"/>
    <s v="USD"/>
    <n v="1444539600"/>
    <n v="1441297645"/>
    <b v="0"/>
    <n v="57"/>
    <b v="0"/>
    <x v="10"/>
    <n v="52"/>
    <n v="63.122807017543863"/>
    <x v="3"/>
    <x v="10"/>
  </r>
  <r>
    <n v="3000"/>
    <n v="21"/>
    <x v="2"/>
    <x v="0"/>
    <s v="USD"/>
    <n v="1375313577"/>
    <n v="1372721577"/>
    <b v="0"/>
    <n v="3"/>
    <b v="0"/>
    <x v="10"/>
    <n v="1"/>
    <n v="7"/>
    <x v="3"/>
    <x v="10"/>
  </r>
  <r>
    <n v="500"/>
    <n v="2"/>
    <x v="2"/>
    <x v="0"/>
    <s v="USD"/>
    <n v="1398876680"/>
    <n v="1396284680"/>
    <b v="0"/>
    <n v="1"/>
    <b v="0"/>
    <x v="10"/>
    <n v="1"/>
    <n v="2"/>
    <x v="3"/>
    <x v="10"/>
  </r>
  <r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x v="11"/>
    <n v="134"/>
    <n v="42.609200000000001"/>
    <x v="4"/>
    <x v="11"/>
  </r>
  <r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1500"/>
    <n v="2222"/>
    <x v="0"/>
    <x v="0"/>
    <s v="USD"/>
    <n v="1335564000"/>
    <n v="1332182049"/>
    <b v="0"/>
    <n v="35"/>
    <b v="1"/>
    <x v="11"/>
    <n v="149"/>
    <n v="63.485714285714288"/>
    <x v="4"/>
    <x v="11"/>
  </r>
  <r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1200"/>
    <n v="1370"/>
    <x v="0"/>
    <x v="0"/>
    <s v="USD"/>
    <n v="1383318226"/>
    <n v="1380726226"/>
    <b v="0"/>
    <n v="17"/>
    <b v="1"/>
    <x v="11"/>
    <n v="115"/>
    <n v="80.588235294117652"/>
    <x v="4"/>
    <x v="11"/>
  </r>
  <r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1700"/>
    <n v="1860"/>
    <x v="0"/>
    <x v="0"/>
    <s v="USD"/>
    <n v="1358755140"/>
    <n v="1357187280"/>
    <b v="0"/>
    <n v="14"/>
    <b v="1"/>
    <x v="11"/>
    <n v="110"/>
    <n v="132.85714285714286"/>
    <x v="4"/>
    <x v="11"/>
  </r>
  <r>
    <n v="10000"/>
    <n v="14437.46"/>
    <x v="0"/>
    <x v="0"/>
    <s v="USD"/>
    <n v="1359680939"/>
    <n v="1357088939"/>
    <b v="0"/>
    <n v="156"/>
    <b v="1"/>
    <x v="11"/>
    <n v="145"/>
    <n v="92.547820512820508"/>
    <x v="4"/>
    <x v="11"/>
  </r>
  <r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2500"/>
    <n v="2511.11"/>
    <x v="0"/>
    <x v="0"/>
    <s v="USD"/>
    <n v="1383861483"/>
    <n v="1381265883"/>
    <b v="0"/>
    <n v="60"/>
    <b v="1"/>
    <x v="11"/>
    <n v="101"/>
    <n v="41.851833333333339"/>
    <x v="4"/>
    <x v="11"/>
  </r>
  <r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8000"/>
    <n v="8425"/>
    <x v="0"/>
    <x v="0"/>
    <s v="USD"/>
    <n v="1315242360"/>
    <n v="1310438737"/>
    <b v="0"/>
    <n v="53"/>
    <b v="1"/>
    <x v="11"/>
    <n v="106"/>
    <n v="158.96226415094338"/>
    <x v="4"/>
    <x v="11"/>
  </r>
  <r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10000"/>
    <n v="10135"/>
    <x v="0"/>
    <x v="0"/>
    <s v="USD"/>
    <n v="1379279400"/>
    <n v="1376687485"/>
    <b v="0"/>
    <n v="90"/>
    <b v="1"/>
    <x v="11"/>
    <n v="102"/>
    <n v="112.61111111111111"/>
    <x v="4"/>
    <x v="11"/>
  </r>
  <r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5000"/>
    <n v="5001"/>
    <x v="0"/>
    <x v="0"/>
    <s v="USD"/>
    <n v="1335542446"/>
    <n v="1332950446"/>
    <b v="0"/>
    <n v="28"/>
    <b v="1"/>
    <x v="11"/>
    <n v="101"/>
    <n v="178.60714285714286"/>
    <x v="4"/>
    <x v="11"/>
  </r>
  <r>
    <n v="1500"/>
    <n v="2282"/>
    <x v="0"/>
    <x v="1"/>
    <s v="GBP"/>
    <n v="1410431054"/>
    <n v="1407839054"/>
    <b v="0"/>
    <n v="56"/>
    <b v="1"/>
    <x v="11"/>
    <n v="153"/>
    <n v="40.75"/>
    <x v="4"/>
    <x v="11"/>
  </r>
  <r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6000"/>
    <n v="6080"/>
    <x v="0"/>
    <x v="0"/>
    <s v="USD"/>
    <n v="1347854700"/>
    <n v="1343867524"/>
    <b v="0"/>
    <n v="75"/>
    <b v="1"/>
    <x v="11"/>
    <n v="102"/>
    <n v="81.066666666666663"/>
    <x v="4"/>
    <x v="11"/>
  </r>
  <r>
    <n v="2300"/>
    <n v="2835"/>
    <x v="0"/>
    <x v="0"/>
    <s v="USD"/>
    <n v="1306630800"/>
    <n v="1304376478"/>
    <b v="0"/>
    <n v="38"/>
    <b v="1"/>
    <x v="11"/>
    <n v="124"/>
    <n v="74.60526315789474"/>
    <x v="4"/>
    <x v="11"/>
  </r>
  <r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00"/>
    <n v="8355"/>
    <x v="0"/>
    <x v="0"/>
    <s v="USD"/>
    <n v="1315413339"/>
    <n v="1312821339"/>
    <b v="0"/>
    <n v="71"/>
    <b v="1"/>
    <x v="11"/>
    <n v="105"/>
    <n v="117.67605633802818"/>
    <x v="4"/>
    <x v="11"/>
  </r>
  <r>
    <n v="4000"/>
    <n v="4205"/>
    <x v="0"/>
    <x v="0"/>
    <s v="USD"/>
    <n v="1488333600"/>
    <n v="1485270311"/>
    <b v="0"/>
    <n v="57"/>
    <b v="1"/>
    <x v="11"/>
    <n v="106"/>
    <n v="73.771929824561397"/>
    <x v="4"/>
    <x v="11"/>
  </r>
  <r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1000"/>
    <n v="1273"/>
    <x v="0"/>
    <x v="0"/>
    <s v="USD"/>
    <n v="1306865040"/>
    <n v="1305568201"/>
    <b v="0"/>
    <n v="28"/>
    <b v="1"/>
    <x v="11"/>
    <n v="128"/>
    <n v="45.464285714285715"/>
    <x v="4"/>
    <x v="11"/>
  </r>
  <r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x v="11"/>
    <n v="116"/>
    <n v="39.31"/>
    <x v="4"/>
    <x v="11"/>
  </r>
  <r>
    <n v="1500"/>
    <n v="2056.66"/>
    <x v="0"/>
    <x v="0"/>
    <s v="USD"/>
    <n v="1331441940"/>
    <n v="1326810211"/>
    <b v="0"/>
    <n v="23"/>
    <b v="1"/>
    <x v="11"/>
    <n v="138"/>
    <n v="89.419999999999987"/>
    <x v="4"/>
    <x v="11"/>
  </r>
  <r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2000"/>
    <n v="2681"/>
    <x v="0"/>
    <x v="0"/>
    <s v="USD"/>
    <n v="1402290000"/>
    <n v="1399666342"/>
    <b v="0"/>
    <n v="38"/>
    <b v="1"/>
    <x v="11"/>
    <n v="135"/>
    <n v="70.55263157894737"/>
    <x v="4"/>
    <x v="11"/>
  </r>
  <r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3000"/>
    <n v="3575"/>
    <x v="0"/>
    <x v="0"/>
    <s v="USD"/>
    <n v="1349477050"/>
    <n v="1346885050"/>
    <b v="0"/>
    <n v="69"/>
    <b v="1"/>
    <x v="11"/>
    <n v="120"/>
    <n v="51.811594202898547"/>
    <x v="4"/>
    <x v="11"/>
  </r>
  <r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1600"/>
    <n v="2150.1"/>
    <x v="0"/>
    <x v="0"/>
    <s v="USD"/>
    <n v="1271573940"/>
    <n v="1268459318"/>
    <b v="0"/>
    <n v="54"/>
    <b v="1"/>
    <x v="11"/>
    <n v="135"/>
    <n v="39.816666666666663"/>
    <x v="4"/>
    <x v="11"/>
  </r>
  <r>
    <n v="12500"/>
    <n v="12554"/>
    <x v="0"/>
    <x v="0"/>
    <s v="USD"/>
    <n v="1351495284"/>
    <n v="1349335284"/>
    <b v="0"/>
    <n v="99"/>
    <b v="1"/>
    <x v="11"/>
    <n v="101"/>
    <n v="126.8080808080808"/>
    <x v="4"/>
    <x v="11"/>
  </r>
  <r>
    <n v="5500"/>
    <n v="5580"/>
    <x v="0"/>
    <x v="0"/>
    <s v="USD"/>
    <n v="1332719730"/>
    <n v="1330908930"/>
    <b v="0"/>
    <n v="49"/>
    <b v="1"/>
    <x v="11"/>
    <n v="102"/>
    <n v="113.87755102040816"/>
    <x v="4"/>
    <x v="11"/>
  </r>
  <r>
    <n v="300"/>
    <n v="310"/>
    <x v="0"/>
    <x v="0"/>
    <s v="USD"/>
    <n v="1329248940"/>
    <n v="1326972107"/>
    <b v="0"/>
    <n v="11"/>
    <b v="1"/>
    <x v="11"/>
    <n v="104"/>
    <n v="28.181818181818183"/>
    <x v="4"/>
    <x v="11"/>
  </r>
  <r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1500"/>
    <n v="3500"/>
    <x v="0"/>
    <x v="0"/>
    <s v="USD"/>
    <n v="1335540694"/>
    <n v="1332948694"/>
    <b v="0"/>
    <n v="20"/>
    <b v="1"/>
    <x v="11"/>
    <n v="234"/>
    <n v="175"/>
    <x v="4"/>
    <x v="11"/>
  </r>
  <r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5500"/>
    <n v="7206"/>
    <x v="0"/>
    <x v="0"/>
    <s v="USD"/>
    <n v="1372651140"/>
    <n v="1369770292"/>
    <b v="0"/>
    <n v="75"/>
    <b v="1"/>
    <x v="11"/>
    <n v="132"/>
    <n v="96.08"/>
    <x v="4"/>
    <x v="11"/>
  </r>
  <r>
    <n v="2000"/>
    <n v="2345"/>
    <x v="0"/>
    <x v="0"/>
    <s v="USD"/>
    <n v="1337396400"/>
    <n v="1333709958"/>
    <b v="0"/>
    <n v="40"/>
    <b v="1"/>
    <x v="11"/>
    <n v="118"/>
    <n v="58.625"/>
    <x v="4"/>
    <x v="11"/>
  </r>
  <r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2000"/>
    <n v="2908"/>
    <x v="0"/>
    <x v="0"/>
    <s v="USD"/>
    <n v="1326835985"/>
    <n v="1324243985"/>
    <b v="0"/>
    <n v="61"/>
    <b v="1"/>
    <x v="11"/>
    <n v="146"/>
    <n v="47.672131147540981"/>
    <x v="4"/>
    <x v="11"/>
  </r>
  <r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10000"/>
    <n v="12041.66"/>
    <x v="0"/>
    <x v="0"/>
    <s v="USD"/>
    <n v="1474694787"/>
    <n v="1472102787"/>
    <b v="0"/>
    <n v="190"/>
    <b v="1"/>
    <x v="12"/>
    <n v="121"/>
    <n v="63.37715789473684"/>
    <x v="4"/>
    <x v="12"/>
  </r>
  <r>
    <n v="5000"/>
    <n v="5066"/>
    <x v="0"/>
    <x v="0"/>
    <s v="USD"/>
    <n v="1415653663"/>
    <n v="1413058063"/>
    <b v="1"/>
    <n v="94"/>
    <b v="1"/>
    <x v="12"/>
    <n v="102"/>
    <n v="53.893617021276597"/>
    <x v="4"/>
    <x v="12"/>
  </r>
  <r>
    <n v="2500"/>
    <n v="2608"/>
    <x v="0"/>
    <x v="5"/>
    <s v="CAD"/>
    <n v="1381723140"/>
    <n v="1378735983"/>
    <b v="1"/>
    <n v="39"/>
    <b v="1"/>
    <x v="12"/>
    <n v="105"/>
    <n v="66.871794871794876"/>
    <x v="4"/>
    <x v="12"/>
  </r>
  <r>
    <n v="3000"/>
    <n v="8014"/>
    <x v="0"/>
    <x v="0"/>
    <s v="USD"/>
    <n v="1481184000"/>
    <n v="1479708680"/>
    <b v="0"/>
    <n v="127"/>
    <b v="1"/>
    <x v="12"/>
    <n v="268"/>
    <n v="63.102362204724407"/>
    <x v="4"/>
    <x v="12"/>
  </r>
  <r>
    <n v="3000"/>
    <n v="5824"/>
    <x v="0"/>
    <x v="0"/>
    <s v="USD"/>
    <n v="1414817940"/>
    <n v="1411489552"/>
    <b v="1"/>
    <n v="159"/>
    <b v="1"/>
    <x v="12"/>
    <n v="195"/>
    <n v="36.628930817610062"/>
    <x v="4"/>
    <x v="12"/>
  </r>
  <r>
    <n v="5000"/>
    <n v="6019.01"/>
    <x v="0"/>
    <x v="0"/>
    <s v="USD"/>
    <n v="1473047940"/>
    <n v="1469595396"/>
    <b v="0"/>
    <n v="177"/>
    <b v="1"/>
    <x v="12"/>
    <n v="121"/>
    <n v="34.005706214689269"/>
    <x v="4"/>
    <x v="12"/>
  </r>
  <r>
    <n v="1100"/>
    <n v="1342.01"/>
    <x v="0"/>
    <x v="1"/>
    <s v="GBP"/>
    <n v="1394460000"/>
    <n v="1393233855"/>
    <b v="0"/>
    <n v="47"/>
    <b v="1"/>
    <x v="12"/>
    <n v="123"/>
    <n v="28.553404255319148"/>
    <x v="4"/>
    <x v="12"/>
  </r>
  <r>
    <n v="10"/>
    <n v="10"/>
    <x v="0"/>
    <x v="0"/>
    <s v="USD"/>
    <n v="1436555376"/>
    <n v="1433963376"/>
    <b v="0"/>
    <n v="1"/>
    <b v="1"/>
    <x v="12"/>
    <n v="100"/>
    <n v="10"/>
    <x v="4"/>
    <x v="12"/>
  </r>
  <r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4000"/>
    <n v="6207"/>
    <x v="0"/>
    <x v="0"/>
    <s v="USD"/>
    <n v="1461560340"/>
    <n v="1458762717"/>
    <b v="0"/>
    <n v="133"/>
    <b v="1"/>
    <x v="12"/>
    <n v="156"/>
    <n v="46.669172932330824"/>
    <x v="4"/>
    <x v="12"/>
  </r>
  <r>
    <n v="2000"/>
    <n v="2609"/>
    <x v="0"/>
    <x v="6"/>
    <s v="EUR"/>
    <n v="1469994300"/>
    <n v="1464815253"/>
    <b v="0"/>
    <n v="70"/>
    <b v="1"/>
    <x v="12"/>
    <n v="131"/>
    <n v="37.271428571428572"/>
    <x v="4"/>
    <x v="12"/>
  </r>
  <r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27800"/>
    <n v="32865.300000000003"/>
    <x v="0"/>
    <x v="0"/>
    <s v="USD"/>
    <n v="1482901546"/>
    <n v="1480309546"/>
    <b v="0"/>
    <n v="499"/>
    <b v="1"/>
    <x v="12"/>
    <n v="119"/>
    <n v="65.8623246492986"/>
    <x v="4"/>
    <x v="12"/>
  </r>
  <r>
    <n v="1450"/>
    <n v="1500"/>
    <x v="0"/>
    <x v="0"/>
    <s v="USD"/>
    <n v="1469329217"/>
    <n v="1466737217"/>
    <b v="0"/>
    <n v="47"/>
    <b v="1"/>
    <x v="12"/>
    <n v="104"/>
    <n v="31.914893617021278"/>
    <x v="4"/>
    <x v="12"/>
  </r>
  <r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1200"/>
    <n v="1728.07"/>
    <x v="0"/>
    <x v="1"/>
    <s v="GBP"/>
    <n v="1429138740"/>
    <n v="1426528418"/>
    <b v="0"/>
    <n v="76"/>
    <b v="1"/>
    <x v="12"/>
    <n v="145"/>
    <n v="22.737763157894737"/>
    <x v="4"/>
    <x v="12"/>
  </r>
  <r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14000"/>
    <n v="2540"/>
    <x v="2"/>
    <x v="0"/>
    <s v="USD"/>
    <n v="1385123713"/>
    <n v="1382528113"/>
    <b v="0"/>
    <n v="48"/>
    <b v="0"/>
    <x v="13"/>
    <n v="19"/>
    <n v="52.916666666666664"/>
    <x v="4"/>
    <x v="13"/>
  </r>
  <r>
    <n v="4500"/>
    <n v="101"/>
    <x v="2"/>
    <x v="0"/>
    <s v="USD"/>
    <n v="1474067404"/>
    <n v="1471475404"/>
    <b v="0"/>
    <n v="2"/>
    <b v="0"/>
    <x v="13"/>
    <n v="3"/>
    <n v="50.5"/>
    <x v="4"/>
    <x v="13"/>
  </r>
  <r>
    <n v="50000"/>
    <n v="170"/>
    <x v="2"/>
    <x v="1"/>
    <s v="GBP"/>
    <n v="1384179548"/>
    <n v="1381583948"/>
    <b v="0"/>
    <n v="4"/>
    <b v="0"/>
    <x v="13"/>
    <n v="1"/>
    <n v="42.5"/>
    <x v="4"/>
    <x v="13"/>
  </r>
  <r>
    <n v="2000"/>
    <n v="90"/>
    <x v="2"/>
    <x v="0"/>
    <s v="USD"/>
    <n v="1329014966"/>
    <n v="1326422966"/>
    <b v="0"/>
    <n v="5"/>
    <b v="0"/>
    <x v="13"/>
    <n v="5"/>
    <n v="18"/>
    <x v="4"/>
    <x v="13"/>
  </r>
  <r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2200"/>
    <n v="45"/>
    <x v="2"/>
    <x v="0"/>
    <s v="USD"/>
    <n v="1358361197"/>
    <n v="1353177197"/>
    <b v="0"/>
    <n v="2"/>
    <b v="0"/>
    <x v="13"/>
    <n v="3"/>
    <n v="22.5"/>
    <x v="4"/>
    <x v="13"/>
  </r>
  <r>
    <n v="3500"/>
    <n v="640"/>
    <x v="2"/>
    <x v="0"/>
    <s v="USD"/>
    <n v="1425136200"/>
    <n v="1421853518"/>
    <b v="0"/>
    <n v="11"/>
    <b v="0"/>
    <x v="13"/>
    <n v="19"/>
    <n v="58.18181818181818"/>
    <x v="4"/>
    <x v="13"/>
  </r>
  <r>
    <n v="5000"/>
    <n v="1201"/>
    <x v="2"/>
    <x v="0"/>
    <s v="USD"/>
    <n v="1259643540"/>
    <n v="1254450706"/>
    <b v="0"/>
    <n v="11"/>
    <b v="0"/>
    <x v="13"/>
    <n v="25"/>
    <n v="109.18181818181819"/>
    <x v="4"/>
    <x v="13"/>
  </r>
  <r>
    <n v="45000"/>
    <n v="50"/>
    <x v="2"/>
    <x v="0"/>
    <s v="USD"/>
    <n v="1389055198"/>
    <n v="1386463198"/>
    <b v="0"/>
    <n v="1"/>
    <b v="0"/>
    <x v="13"/>
    <n v="1"/>
    <n v="50"/>
    <x v="4"/>
    <x v="13"/>
  </r>
  <r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20000"/>
    <n v="62"/>
    <x v="2"/>
    <x v="1"/>
    <s v="GBP"/>
    <n v="1377995523"/>
    <n v="1375403523"/>
    <b v="0"/>
    <n v="5"/>
    <b v="0"/>
    <x v="13"/>
    <n v="1"/>
    <n v="12.4"/>
    <x v="4"/>
    <x v="13"/>
  </r>
  <r>
    <n v="6000"/>
    <n v="325"/>
    <x v="2"/>
    <x v="0"/>
    <s v="USD"/>
    <n v="1385735295"/>
    <n v="1383139695"/>
    <b v="0"/>
    <n v="12"/>
    <b v="0"/>
    <x v="13"/>
    <n v="6"/>
    <n v="27.083333333333332"/>
    <x v="4"/>
    <x v="13"/>
  </r>
  <r>
    <n v="8000"/>
    <n v="65"/>
    <x v="2"/>
    <x v="0"/>
    <s v="USD"/>
    <n v="1299786527"/>
    <n v="1295898527"/>
    <b v="0"/>
    <n v="2"/>
    <b v="0"/>
    <x v="13"/>
    <n v="1"/>
    <n v="32.5"/>
    <x v="4"/>
    <x v="13"/>
  </r>
  <r>
    <n v="3500"/>
    <n v="45"/>
    <x v="2"/>
    <x v="0"/>
    <s v="USD"/>
    <n v="1352610040"/>
    <n v="1349150440"/>
    <b v="0"/>
    <n v="5"/>
    <b v="0"/>
    <x v="13"/>
    <n v="2"/>
    <n v="9"/>
    <x v="4"/>
    <x v="13"/>
  </r>
  <r>
    <n v="3000"/>
    <n v="730"/>
    <x v="2"/>
    <x v="0"/>
    <s v="USD"/>
    <n v="1367676034"/>
    <n v="1365084034"/>
    <b v="0"/>
    <n v="21"/>
    <b v="0"/>
    <x v="13"/>
    <n v="25"/>
    <n v="34.761904761904759"/>
    <x v="4"/>
    <x v="13"/>
  </r>
  <r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5000"/>
    <n v="65"/>
    <x v="2"/>
    <x v="0"/>
    <s v="USD"/>
    <n v="1293082524"/>
    <n v="1290490524"/>
    <b v="0"/>
    <n v="2"/>
    <b v="0"/>
    <x v="13"/>
    <n v="2"/>
    <n v="32.5"/>
    <x v="4"/>
    <x v="13"/>
  </r>
  <r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3750"/>
    <n v="30"/>
    <x v="2"/>
    <x v="0"/>
    <s v="USD"/>
    <n v="1326520886"/>
    <n v="1322632886"/>
    <b v="0"/>
    <n v="1"/>
    <b v="0"/>
    <x v="14"/>
    <n v="1"/>
    <n v="30"/>
    <x v="4"/>
    <x v="14"/>
  </r>
  <r>
    <n v="1500"/>
    <n v="302"/>
    <x v="2"/>
    <x v="0"/>
    <s v="USD"/>
    <n v="1315341550"/>
    <n v="1312490350"/>
    <b v="0"/>
    <n v="14"/>
    <b v="0"/>
    <x v="14"/>
    <n v="21"/>
    <n v="21.571428571428573"/>
    <x v="4"/>
    <x v="14"/>
  </r>
  <r>
    <n v="5000"/>
    <n v="2001"/>
    <x v="2"/>
    <x v="0"/>
    <s v="USD"/>
    <n v="1456957635"/>
    <n v="1451773635"/>
    <b v="0"/>
    <n v="24"/>
    <b v="0"/>
    <x v="14"/>
    <n v="41"/>
    <n v="83.375"/>
    <x v="4"/>
    <x v="14"/>
  </r>
  <r>
    <n v="2000"/>
    <n v="20"/>
    <x v="2"/>
    <x v="0"/>
    <s v="USD"/>
    <n v="1336789860"/>
    <n v="1331666146"/>
    <b v="0"/>
    <n v="2"/>
    <b v="0"/>
    <x v="14"/>
    <n v="1"/>
    <n v="10"/>
    <x v="4"/>
    <x v="14"/>
  </r>
  <r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1000"/>
    <n v="72"/>
    <x v="2"/>
    <x v="0"/>
    <s v="USD"/>
    <n v="1314856800"/>
    <n v="1311789885"/>
    <b v="0"/>
    <n v="4"/>
    <b v="0"/>
    <x v="14"/>
    <n v="8"/>
    <n v="18"/>
    <x v="4"/>
    <x v="14"/>
  </r>
  <r>
    <n v="25000"/>
    <n v="2360.3200000000002"/>
    <x v="2"/>
    <x v="0"/>
    <s v="USD"/>
    <n v="1412534943"/>
    <n v="1409942943"/>
    <b v="0"/>
    <n v="32"/>
    <b v="0"/>
    <x v="14"/>
    <n v="10"/>
    <n v="73.760000000000005"/>
    <x v="4"/>
    <x v="14"/>
  </r>
  <r>
    <n v="3000"/>
    <n v="125"/>
    <x v="2"/>
    <x v="0"/>
    <s v="USD"/>
    <n v="1385055979"/>
    <n v="1382460379"/>
    <b v="0"/>
    <n v="4"/>
    <b v="0"/>
    <x v="14"/>
    <n v="5"/>
    <n v="31.25"/>
    <x v="4"/>
    <x v="14"/>
  </r>
  <r>
    <n v="8000"/>
    <n v="260"/>
    <x v="2"/>
    <x v="0"/>
    <s v="USD"/>
    <n v="1408581930"/>
    <n v="1405989930"/>
    <b v="0"/>
    <n v="9"/>
    <b v="0"/>
    <x v="14"/>
    <n v="4"/>
    <n v="28.888888888888889"/>
    <x v="4"/>
    <x v="14"/>
  </r>
  <r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2000"/>
    <n v="200"/>
    <x v="2"/>
    <x v="0"/>
    <s v="USD"/>
    <n v="1427920363"/>
    <n v="1425331963"/>
    <b v="0"/>
    <n v="5"/>
    <b v="0"/>
    <x v="14"/>
    <n v="10"/>
    <n v="40"/>
    <x v="4"/>
    <x v="14"/>
  </r>
  <r>
    <n v="20000"/>
    <n v="7834"/>
    <x v="2"/>
    <x v="0"/>
    <s v="USD"/>
    <n v="1465169610"/>
    <n v="1462577610"/>
    <b v="0"/>
    <n v="53"/>
    <b v="0"/>
    <x v="14"/>
    <n v="40"/>
    <n v="147.81132075471697"/>
    <x v="4"/>
    <x v="14"/>
  </r>
  <r>
    <n v="8000"/>
    <n v="195"/>
    <x v="2"/>
    <x v="0"/>
    <s v="USD"/>
    <n v="1287975829"/>
    <n v="1284087829"/>
    <b v="0"/>
    <n v="7"/>
    <b v="0"/>
    <x v="14"/>
    <n v="3"/>
    <n v="27.857142857142858"/>
    <x v="4"/>
    <x v="14"/>
  </r>
  <r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2500"/>
    <n v="70"/>
    <x v="2"/>
    <x v="0"/>
    <s v="USD"/>
    <n v="1326651110"/>
    <n v="1322763110"/>
    <b v="0"/>
    <n v="2"/>
    <b v="0"/>
    <x v="14"/>
    <n v="3"/>
    <n v="35"/>
    <x v="4"/>
    <x v="14"/>
  </r>
  <r>
    <n v="750"/>
    <n v="280"/>
    <x v="2"/>
    <x v="0"/>
    <s v="USD"/>
    <n v="1306549362"/>
    <n v="1302661362"/>
    <b v="0"/>
    <n v="8"/>
    <b v="0"/>
    <x v="14"/>
    <n v="38"/>
    <n v="35"/>
    <x v="4"/>
    <x v="14"/>
  </r>
  <r>
    <n v="5000"/>
    <n v="21"/>
    <x v="2"/>
    <x v="0"/>
    <s v="USD"/>
    <n v="1459365802"/>
    <n v="1456777402"/>
    <b v="0"/>
    <n v="2"/>
    <b v="0"/>
    <x v="13"/>
    <n v="1"/>
    <n v="10.5"/>
    <x v="4"/>
    <x v="13"/>
  </r>
  <r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30000"/>
    <n v="90"/>
    <x v="2"/>
    <x v="0"/>
    <s v="USD"/>
    <n v="1409412600"/>
    <n v="1404947422"/>
    <b v="0"/>
    <n v="3"/>
    <b v="0"/>
    <x v="13"/>
    <n v="1"/>
    <n v="30"/>
    <x v="4"/>
    <x v="13"/>
  </r>
  <r>
    <n v="5000"/>
    <n v="160"/>
    <x v="2"/>
    <x v="0"/>
    <s v="USD"/>
    <n v="1348367100"/>
    <n v="1346180780"/>
    <b v="0"/>
    <n v="4"/>
    <b v="0"/>
    <x v="13"/>
    <n v="4"/>
    <n v="40"/>
    <x v="4"/>
    <x v="13"/>
  </r>
  <r>
    <n v="50000"/>
    <n v="151"/>
    <x v="2"/>
    <x v="0"/>
    <s v="USD"/>
    <n v="1451786137"/>
    <n v="1449194137"/>
    <b v="0"/>
    <n v="3"/>
    <b v="0"/>
    <x v="13"/>
    <n v="1"/>
    <n v="50.333333333333336"/>
    <x v="4"/>
    <x v="13"/>
  </r>
  <r>
    <n v="6500"/>
    <n v="196"/>
    <x v="2"/>
    <x v="0"/>
    <s v="USD"/>
    <n v="1295847926"/>
    <n v="1290663926"/>
    <b v="0"/>
    <n v="6"/>
    <b v="0"/>
    <x v="13"/>
    <n v="4"/>
    <n v="32.666666666666664"/>
    <x v="4"/>
    <x v="13"/>
  </r>
  <r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16000"/>
    <n v="520"/>
    <x v="2"/>
    <x v="0"/>
    <s v="USD"/>
    <n v="1343016000"/>
    <n v="1340296440"/>
    <b v="0"/>
    <n v="8"/>
    <b v="0"/>
    <x v="13"/>
    <n v="4"/>
    <n v="65"/>
    <x v="4"/>
    <x v="13"/>
  </r>
  <r>
    <n v="550"/>
    <n v="123"/>
    <x v="2"/>
    <x v="1"/>
    <s v="GBP"/>
    <n v="1488546319"/>
    <n v="1483362319"/>
    <b v="0"/>
    <n v="5"/>
    <b v="0"/>
    <x v="13"/>
    <n v="23"/>
    <n v="24.6"/>
    <x v="4"/>
    <x v="13"/>
  </r>
  <r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3500"/>
    <n v="30"/>
    <x v="2"/>
    <x v="0"/>
    <s v="USD"/>
    <n v="1355197047"/>
    <n v="1350009447"/>
    <b v="0"/>
    <n v="2"/>
    <b v="0"/>
    <x v="13"/>
    <n v="1"/>
    <n v="15"/>
    <x v="4"/>
    <x v="13"/>
  </r>
  <r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5000"/>
    <n v="30"/>
    <x v="2"/>
    <x v="0"/>
    <s v="USD"/>
    <n v="1405305000"/>
    <n v="1402612730"/>
    <b v="0"/>
    <n v="1"/>
    <b v="0"/>
    <x v="13"/>
    <n v="1"/>
    <n v="30"/>
    <x v="4"/>
    <x v="13"/>
  </r>
  <r>
    <n v="3900"/>
    <n v="196"/>
    <x v="2"/>
    <x v="1"/>
    <s v="GBP"/>
    <n v="1417474761"/>
    <n v="1414879161"/>
    <b v="0"/>
    <n v="10"/>
    <b v="0"/>
    <x v="13"/>
    <n v="6"/>
    <n v="19.600000000000001"/>
    <x v="4"/>
    <x v="13"/>
  </r>
  <r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27000"/>
    <n v="5680"/>
    <x v="2"/>
    <x v="0"/>
    <s v="USD"/>
    <n v="1412167393"/>
    <n v="1409143393"/>
    <b v="0"/>
    <n v="30"/>
    <b v="0"/>
    <x v="13"/>
    <n v="22"/>
    <n v="189.33333333333334"/>
    <x v="4"/>
    <x v="13"/>
  </r>
  <r>
    <n v="15000"/>
    <n v="330"/>
    <x v="2"/>
    <x v="0"/>
    <s v="USD"/>
    <n v="1416614523"/>
    <n v="1414018923"/>
    <b v="0"/>
    <n v="6"/>
    <b v="0"/>
    <x v="13"/>
    <n v="3"/>
    <n v="55"/>
    <x v="4"/>
    <x v="13"/>
  </r>
  <r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6000"/>
    <n v="160"/>
    <x v="2"/>
    <x v="0"/>
    <s v="USD"/>
    <n v="1385590111"/>
    <n v="1382994511"/>
    <b v="0"/>
    <n v="5"/>
    <b v="0"/>
    <x v="13"/>
    <n v="3"/>
    <n v="32"/>
    <x v="4"/>
    <x v="13"/>
  </r>
  <r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00"/>
    <n v="345"/>
    <x v="2"/>
    <x v="0"/>
    <s v="USD"/>
    <n v="1277501520"/>
    <n v="1273874306"/>
    <b v="0"/>
    <n v="5"/>
    <b v="0"/>
    <x v="13"/>
    <n v="39"/>
    <n v="69"/>
    <x v="4"/>
    <x v="13"/>
  </r>
  <r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2000"/>
    <n v="120"/>
    <x v="2"/>
    <x v="0"/>
    <s v="USD"/>
    <n v="1399867409"/>
    <n v="1394683409"/>
    <b v="0"/>
    <n v="2"/>
    <b v="0"/>
    <x v="13"/>
    <n v="7"/>
    <n v="60"/>
    <x v="4"/>
    <x v="13"/>
  </r>
  <r>
    <n v="5000"/>
    <n v="1520"/>
    <x v="2"/>
    <x v="5"/>
    <s v="CAD"/>
    <n v="1399183200"/>
    <n v="1396633284"/>
    <b v="0"/>
    <n v="30"/>
    <b v="0"/>
    <x v="13"/>
    <n v="31"/>
    <n v="50.666666666666664"/>
    <x v="4"/>
    <x v="13"/>
  </r>
  <r>
    <n v="3500"/>
    <n v="50"/>
    <x v="2"/>
    <x v="0"/>
    <s v="USD"/>
    <n v="1454054429"/>
    <n v="1451462429"/>
    <b v="0"/>
    <n v="2"/>
    <b v="0"/>
    <x v="13"/>
    <n v="2"/>
    <n v="25"/>
    <x v="4"/>
    <x v="13"/>
  </r>
  <r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3500"/>
    <n v="40"/>
    <x v="2"/>
    <x v="0"/>
    <s v="USD"/>
    <n v="1383509357"/>
    <n v="1380913757"/>
    <b v="0"/>
    <n v="2"/>
    <b v="0"/>
    <x v="13"/>
    <n v="2"/>
    <n v="20"/>
    <x v="4"/>
    <x v="13"/>
  </r>
  <r>
    <n v="7000"/>
    <n v="25"/>
    <x v="2"/>
    <x v="0"/>
    <s v="USD"/>
    <n v="1346585448"/>
    <n v="1343993448"/>
    <b v="0"/>
    <n v="1"/>
    <b v="0"/>
    <x v="13"/>
    <n v="1"/>
    <n v="25"/>
    <x v="4"/>
    <x v="13"/>
  </r>
  <r>
    <n v="2750"/>
    <n v="40"/>
    <x v="2"/>
    <x v="0"/>
    <s v="USD"/>
    <n v="1372622280"/>
    <n v="1369246738"/>
    <b v="0"/>
    <n v="2"/>
    <b v="0"/>
    <x v="13"/>
    <n v="2"/>
    <n v="20"/>
    <x v="4"/>
    <x v="13"/>
  </r>
  <r>
    <n v="9000"/>
    <n v="1544"/>
    <x v="2"/>
    <x v="0"/>
    <s v="USD"/>
    <n v="1439251926"/>
    <n v="1435363926"/>
    <b v="0"/>
    <n v="14"/>
    <b v="0"/>
    <x v="8"/>
    <n v="18"/>
    <n v="110.28571428571429"/>
    <x v="2"/>
    <x v="8"/>
  </r>
  <r>
    <n v="50000"/>
    <n v="1161"/>
    <x v="2"/>
    <x v="0"/>
    <s v="USD"/>
    <n v="1486693145"/>
    <n v="1484101145"/>
    <b v="0"/>
    <n v="31"/>
    <b v="0"/>
    <x v="8"/>
    <n v="3"/>
    <n v="37.451612903225808"/>
    <x v="2"/>
    <x v="8"/>
  </r>
  <r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50000"/>
    <n v="6663"/>
    <x v="2"/>
    <x v="0"/>
    <s v="USD"/>
    <n v="1460988000"/>
    <n v="1458050450"/>
    <b v="0"/>
    <n v="96"/>
    <b v="0"/>
    <x v="8"/>
    <n v="14"/>
    <n v="69.40625"/>
    <x v="2"/>
    <x v="8"/>
  </r>
  <r>
    <n v="100000"/>
    <n v="2484"/>
    <x v="2"/>
    <x v="6"/>
    <s v="EUR"/>
    <n v="1487462340"/>
    <n v="1482958626"/>
    <b v="0"/>
    <n v="16"/>
    <b v="0"/>
    <x v="8"/>
    <n v="3"/>
    <n v="155.25"/>
    <x v="2"/>
    <x v="8"/>
  </r>
  <r>
    <n v="15000"/>
    <n v="286"/>
    <x v="2"/>
    <x v="0"/>
    <s v="USD"/>
    <n v="1473444048"/>
    <n v="1470852048"/>
    <b v="0"/>
    <n v="5"/>
    <b v="0"/>
    <x v="8"/>
    <n v="2"/>
    <n v="57.2"/>
    <x v="2"/>
    <x v="8"/>
  </r>
  <r>
    <n v="850"/>
    <n v="0"/>
    <x v="2"/>
    <x v="0"/>
    <s v="USD"/>
    <n v="1467312306"/>
    <n v="1462128306"/>
    <b v="0"/>
    <n v="0"/>
    <b v="0"/>
    <x v="8"/>
    <n v="0"/>
    <e v="#DIV/0!"/>
    <x v="2"/>
    <x v="8"/>
  </r>
  <r>
    <n v="4000"/>
    <n v="480"/>
    <x v="2"/>
    <x v="9"/>
    <s v="EUR"/>
    <n v="1457812364"/>
    <n v="1455220364"/>
    <b v="0"/>
    <n v="8"/>
    <b v="0"/>
    <x v="8"/>
    <n v="12"/>
    <n v="60"/>
    <x v="2"/>
    <x v="8"/>
  </r>
  <r>
    <n v="20000"/>
    <n v="273"/>
    <x v="2"/>
    <x v="12"/>
    <s v="EUR"/>
    <n v="1456016576"/>
    <n v="1450832576"/>
    <b v="0"/>
    <n v="7"/>
    <b v="0"/>
    <x v="8"/>
    <n v="2"/>
    <n v="39"/>
    <x v="2"/>
    <x v="8"/>
  </r>
  <r>
    <n v="5000"/>
    <n v="1402"/>
    <x v="2"/>
    <x v="5"/>
    <s v="CAD"/>
    <n v="1453053661"/>
    <n v="1450461661"/>
    <b v="0"/>
    <n v="24"/>
    <b v="0"/>
    <x v="8"/>
    <n v="29"/>
    <n v="58.416666666666664"/>
    <x v="2"/>
    <x v="8"/>
  </r>
  <r>
    <n v="50000"/>
    <n v="19195"/>
    <x v="2"/>
    <x v="0"/>
    <s v="USD"/>
    <n v="1465054872"/>
    <n v="1461166872"/>
    <b v="0"/>
    <n v="121"/>
    <b v="0"/>
    <x v="8"/>
    <n v="39"/>
    <n v="158.63636363636363"/>
    <x v="2"/>
    <x v="8"/>
  </r>
  <r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15000"/>
    <n v="126"/>
    <x v="2"/>
    <x v="0"/>
    <s v="USD"/>
    <n v="1422158199"/>
    <n v="1419566199"/>
    <b v="0"/>
    <n v="5"/>
    <b v="0"/>
    <x v="8"/>
    <n v="1"/>
    <n v="25.2"/>
    <x v="2"/>
    <x v="8"/>
  </r>
  <r>
    <n v="15000"/>
    <n v="6511"/>
    <x v="2"/>
    <x v="0"/>
    <s v="USD"/>
    <n v="1440100839"/>
    <n v="1436472039"/>
    <b v="0"/>
    <n v="73"/>
    <b v="0"/>
    <x v="8"/>
    <n v="44"/>
    <n v="89.191780821917803"/>
    <x v="2"/>
    <x v="8"/>
  </r>
  <r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7777"/>
    <n v="881"/>
    <x v="2"/>
    <x v="0"/>
    <s v="USD"/>
    <n v="1428641940"/>
    <n v="1426792563"/>
    <b v="0"/>
    <n v="17"/>
    <b v="0"/>
    <x v="8"/>
    <n v="12"/>
    <n v="51.823529411764703"/>
    <x v="2"/>
    <x v="8"/>
  </r>
  <r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55650"/>
    <n v="25655"/>
    <x v="2"/>
    <x v="0"/>
    <s v="USD"/>
    <n v="1489500155"/>
    <n v="1485874955"/>
    <b v="0"/>
    <n v="188"/>
    <b v="0"/>
    <x v="8"/>
    <n v="47"/>
    <n v="136.46276595744681"/>
    <x v="2"/>
    <x v="8"/>
  </r>
  <r>
    <n v="95000"/>
    <n v="40079"/>
    <x v="2"/>
    <x v="0"/>
    <s v="USD"/>
    <n v="1487617200"/>
    <n v="1483634335"/>
    <b v="0"/>
    <n v="110"/>
    <b v="0"/>
    <x v="8"/>
    <n v="43"/>
    <n v="364.35454545454547"/>
    <x v="2"/>
    <x v="8"/>
  </r>
  <r>
    <n v="2500"/>
    <n v="712"/>
    <x v="2"/>
    <x v="0"/>
    <s v="USD"/>
    <n v="1455210353"/>
    <n v="1451927153"/>
    <b v="0"/>
    <n v="37"/>
    <b v="0"/>
    <x v="8"/>
    <n v="29"/>
    <n v="19.243243243243242"/>
    <x v="2"/>
    <x v="8"/>
  </r>
  <r>
    <n v="35000"/>
    <n v="377"/>
    <x v="2"/>
    <x v="0"/>
    <s v="USD"/>
    <n v="1476717319"/>
    <n v="1473693319"/>
    <b v="0"/>
    <n v="9"/>
    <b v="0"/>
    <x v="8"/>
    <n v="2"/>
    <n v="41.888888888888886"/>
    <x v="2"/>
    <x v="8"/>
  </r>
  <r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25000"/>
    <n v="298"/>
    <x v="2"/>
    <x v="0"/>
    <s v="USD"/>
    <n v="1477454340"/>
    <n v="1474676646"/>
    <b v="0"/>
    <n v="6"/>
    <b v="0"/>
    <x v="8"/>
    <n v="2"/>
    <n v="49.666666666666664"/>
    <x v="2"/>
    <x v="8"/>
  </r>
  <r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8000"/>
    <n v="106"/>
    <x v="2"/>
    <x v="0"/>
    <s v="USD"/>
    <n v="1408134034"/>
    <n v="1405542034"/>
    <b v="0"/>
    <n v="4"/>
    <b v="0"/>
    <x v="8"/>
    <n v="2"/>
    <n v="26.5"/>
    <x v="2"/>
    <x v="8"/>
  </r>
  <r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100000"/>
    <n v="226"/>
    <x v="2"/>
    <x v="0"/>
    <s v="USD"/>
    <n v="1433178060"/>
    <n v="1429290060"/>
    <b v="0"/>
    <n v="5"/>
    <b v="0"/>
    <x v="8"/>
    <n v="1"/>
    <n v="45.2"/>
    <x v="2"/>
    <x v="8"/>
  </r>
  <r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20000"/>
    <n v="411"/>
    <x v="2"/>
    <x v="0"/>
    <s v="USD"/>
    <n v="1447032093"/>
    <n v="1441844493"/>
    <b v="0"/>
    <n v="8"/>
    <b v="0"/>
    <x v="8"/>
    <n v="3"/>
    <n v="51.375"/>
    <x v="2"/>
    <x v="8"/>
  </r>
  <r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172889"/>
    <n v="97273"/>
    <x v="2"/>
    <x v="11"/>
    <s v="SEK"/>
    <n v="1456385101"/>
    <n v="1453793101"/>
    <b v="0"/>
    <n v="123"/>
    <b v="0"/>
    <x v="8"/>
    <n v="57"/>
    <n v="790.83739837398377"/>
    <x v="2"/>
    <x v="8"/>
  </r>
  <r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88888"/>
    <n v="11"/>
    <x v="2"/>
    <x v="0"/>
    <s v="USD"/>
    <n v="1407624222"/>
    <n v="1405032222"/>
    <b v="0"/>
    <n v="4"/>
    <b v="0"/>
    <x v="8"/>
    <n v="1"/>
    <n v="2.75"/>
    <x v="2"/>
    <x v="8"/>
  </r>
  <r>
    <n v="17500"/>
    <n v="3"/>
    <x v="2"/>
    <x v="0"/>
    <s v="USD"/>
    <n v="1475431486"/>
    <n v="1472839486"/>
    <b v="0"/>
    <n v="3"/>
    <b v="0"/>
    <x v="8"/>
    <n v="1"/>
    <n v="1"/>
    <x v="2"/>
    <x v="8"/>
  </r>
  <r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10000"/>
    <n v="106"/>
    <x v="2"/>
    <x v="0"/>
    <s v="USD"/>
    <n v="1427507208"/>
    <n v="1424918808"/>
    <b v="0"/>
    <n v="3"/>
    <b v="0"/>
    <x v="8"/>
    <n v="2"/>
    <n v="35.333333333333336"/>
    <x v="2"/>
    <x v="8"/>
  </r>
  <r>
    <n v="30000"/>
    <n v="1888"/>
    <x v="2"/>
    <x v="12"/>
    <s v="EUR"/>
    <n v="1451602800"/>
    <n v="1449011610"/>
    <b v="0"/>
    <n v="23"/>
    <b v="0"/>
    <x v="8"/>
    <n v="7"/>
    <n v="82.086956521739125"/>
    <x v="2"/>
    <x v="8"/>
  </r>
  <r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50000"/>
    <n v="6610"/>
    <x v="2"/>
    <x v="9"/>
    <s v="EUR"/>
    <n v="1403507050"/>
    <n v="1400051050"/>
    <b v="0"/>
    <n v="41"/>
    <b v="0"/>
    <x v="8"/>
    <n v="14"/>
    <n v="161.21951219512195"/>
    <x v="2"/>
    <x v="8"/>
  </r>
  <r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25000"/>
    <n v="26"/>
    <x v="2"/>
    <x v="0"/>
    <s v="USD"/>
    <n v="1409770164"/>
    <n v="1407178164"/>
    <b v="0"/>
    <n v="2"/>
    <b v="0"/>
    <x v="8"/>
    <n v="1"/>
    <n v="13"/>
    <x v="2"/>
    <x v="8"/>
  </r>
  <r>
    <n v="5000"/>
    <n v="212"/>
    <x v="2"/>
    <x v="1"/>
    <s v="GBP"/>
    <n v="1468349460"/>
    <n v="1466186988"/>
    <b v="0"/>
    <n v="7"/>
    <b v="0"/>
    <x v="8"/>
    <n v="5"/>
    <n v="30.285714285714285"/>
    <x v="2"/>
    <x v="8"/>
  </r>
  <r>
    <n v="100000"/>
    <n v="467"/>
    <x v="2"/>
    <x v="0"/>
    <s v="USD"/>
    <n v="1462655519"/>
    <n v="1457475119"/>
    <b v="0"/>
    <n v="4"/>
    <b v="0"/>
    <x v="8"/>
    <n v="1"/>
    <n v="116.75"/>
    <x v="2"/>
    <x v="8"/>
  </r>
  <r>
    <n v="70000"/>
    <n v="17561"/>
    <x v="2"/>
    <x v="0"/>
    <s v="USD"/>
    <n v="1478926800"/>
    <n v="1476054568"/>
    <b v="0"/>
    <n v="196"/>
    <b v="0"/>
    <x v="8"/>
    <n v="26"/>
    <n v="89.59693877551021"/>
    <x v="2"/>
    <x v="8"/>
  </r>
  <r>
    <n v="200000"/>
    <n v="4669"/>
    <x v="2"/>
    <x v="0"/>
    <s v="USD"/>
    <n v="1417388340"/>
    <n v="1412835530"/>
    <b v="0"/>
    <n v="11"/>
    <b v="0"/>
    <x v="8"/>
    <n v="3"/>
    <n v="424.45454545454544"/>
    <x v="2"/>
    <x v="8"/>
  </r>
  <r>
    <n v="10000"/>
    <n v="726"/>
    <x v="2"/>
    <x v="0"/>
    <s v="USD"/>
    <n v="1417276800"/>
    <n v="1415140480"/>
    <b v="0"/>
    <n v="9"/>
    <b v="0"/>
    <x v="8"/>
    <n v="8"/>
    <n v="80.666666666666671"/>
    <x v="2"/>
    <x v="8"/>
  </r>
  <r>
    <n v="4000"/>
    <n v="65"/>
    <x v="2"/>
    <x v="0"/>
    <s v="USD"/>
    <n v="1406474820"/>
    <n v="1403902060"/>
    <b v="0"/>
    <n v="5"/>
    <b v="0"/>
    <x v="8"/>
    <n v="2"/>
    <n v="13"/>
    <x v="2"/>
    <x v="8"/>
  </r>
  <r>
    <n v="5000"/>
    <n v="65"/>
    <x v="2"/>
    <x v="0"/>
    <s v="USD"/>
    <n v="1417145297"/>
    <n v="1414549697"/>
    <b v="0"/>
    <n v="8"/>
    <b v="0"/>
    <x v="8"/>
    <n v="2"/>
    <n v="8.125"/>
    <x v="2"/>
    <x v="8"/>
  </r>
  <r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894700"/>
    <n v="19824"/>
    <x v="1"/>
    <x v="0"/>
    <s v="USD"/>
    <n v="1489537560"/>
    <n v="1484357160"/>
    <b v="0"/>
    <n v="6"/>
    <b v="0"/>
    <x v="8"/>
    <n v="3"/>
    <n v="3304"/>
    <x v="2"/>
    <x v="8"/>
  </r>
  <r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20000"/>
    <n v="3211"/>
    <x v="1"/>
    <x v="6"/>
    <s v="EUR"/>
    <n v="1489680061"/>
    <n v="1487091661"/>
    <b v="0"/>
    <n v="15"/>
    <b v="0"/>
    <x v="8"/>
    <n v="17"/>
    <n v="214.06666666666666"/>
    <x v="2"/>
    <x v="8"/>
  </r>
  <r>
    <n v="25000"/>
    <n v="20552"/>
    <x v="1"/>
    <x v="0"/>
    <s v="USD"/>
    <n v="1455814827"/>
    <n v="1453222827"/>
    <b v="0"/>
    <n v="95"/>
    <b v="0"/>
    <x v="8"/>
    <n v="83"/>
    <n v="216.33684210526314"/>
    <x v="2"/>
    <x v="8"/>
  </r>
  <r>
    <n v="200000"/>
    <n v="150102"/>
    <x v="1"/>
    <x v="0"/>
    <s v="USD"/>
    <n v="1446217183"/>
    <n v="1443538783"/>
    <b v="0"/>
    <n v="161"/>
    <b v="0"/>
    <x v="8"/>
    <n v="76"/>
    <n v="932.31055900621118"/>
    <x v="2"/>
    <x v="8"/>
  </r>
  <r>
    <n v="4000"/>
    <n v="234"/>
    <x v="1"/>
    <x v="0"/>
    <s v="USD"/>
    <n v="1418368260"/>
    <n v="1417654672"/>
    <b v="0"/>
    <n v="8"/>
    <b v="0"/>
    <x v="8"/>
    <n v="6"/>
    <n v="29.25"/>
    <x v="2"/>
    <x v="8"/>
  </r>
  <r>
    <n v="30000"/>
    <n v="13296"/>
    <x v="1"/>
    <x v="0"/>
    <s v="USD"/>
    <n v="1481727623"/>
    <n v="1478095223"/>
    <b v="0"/>
    <n v="76"/>
    <b v="0"/>
    <x v="8"/>
    <n v="45"/>
    <n v="174.94736842105263"/>
    <x v="2"/>
    <x v="8"/>
  </r>
  <r>
    <n v="93500"/>
    <n v="250"/>
    <x v="1"/>
    <x v="14"/>
    <s v="MXN"/>
    <n v="1482953115"/>
    <n v="1480361115"/>
    <b v="0"/>
    <n v="1"/>
    <b v="0"/>
    <x v="8"/>
    <n v="1"/>
    <n v="250"/>
    <x v="2"/>
    <x v="8"/>
  </r>
  <r>
    <n v="50000"/>
    <n v="6565"/>
    <x v="1"/>
    <x v="0"/>
    <s v="USD"/>
    <n v="1466346646"/>
    <n v="1463754646"/>
    <b v="0"/>
    <n v="101"/>
    <b v="0"/>
    <x v="8"/>
    <n v="14"/>
    <n v="65"/>
    <x v="2"/>
    <x v="8"/>
  </r>
  <r>
    <n v="115250"/>
    <n v="220"/>
    <x v="1"/>
    <x v="0"/>
    <s v="USD"/>
    <n v="1473044340"/>
    <n v="1468180462"/>
    <b v="0"/>
    <n v="4"/>
    <b v="0"/>
    <x v="8"/>
    <n v="1"/>
    <n v="55"/>
    <x v="2"/>
    <x v="8"/>
  </r>
  <r>
    <n v="20000"/>
    <n v="75"/>
    <x v="1"/>
    <x v="0"/>
    <s v="USD"/>
    <n v="1418938395"/>
    <n v="1415050395"/>
    <b v="0"/>
    <n v="1"/>
    <b v="0"/>
    <x v="8"/>
    <n v="1"/>
    <n v="75"/>
    <x v="2"/>
    <x v="8"/>
  </r>
  <r>
    <n v="5000"/>
    <n v="1076751.05"/>
    <x v="1"/>
    <x v="0"/>
    <s v="USD"/>
    <n v="1485254052"/>
    <n v="1481366052"/>
    <b v="0"/>
    <n v="775"/>
    <b v="0"/>
    <x v="8"/>
    <n v="21536"/>
    <n v="1389.3561935483872"/>
    <x v="2"/>
    <x v="8"/>
  </r>
  <r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9000"/>
    <n v="240"/>
    <x v="1"/>
    <x v="16"/>
    <s v="CHF"/>
    <n v="1448489095"/>
    <n v="1445893495"/>
    <b v="0"/>
    <n v="6"/>
    <b v="0"/>
    <x v="8"/>
    <n v="3"/>
    <n v="40"/>
    <x v="2"/>
    <x v="8"/>
  </r>
  <r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20000"/>
    <n v="621"/>
    <x v="1"/>
    <x v="0"/>
    <s v="USD"/>
    <n v="1468496933"/>
    <n v="1465904933"/>
    <b v="0"/>
    <n v="7"/>
    <b v="0"/>
    <x v="8"/>
    <n v="4"/>
    <n v="88.714285714285708"/>
    <x v="2"/>
    <x v="8"/>
  </r>
  <r>
    <n v="45000"/>
    <n v="21300"/>
    <x v="1"/>
    <x v="0"/>
    <s v="USD"/>
    <n v="1423092149"/>
    <n v="1420500149"/>
    <b v="0"/>
    <n v="400"/>
    <b v="0"/>
    <x v="8"/>
    <n v="48"/>
    <n v="53.25"/>
    <x v="2"/>
    <x v="8"/>
  </r>
  <r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2000"/>
    <n v="4743"/>
    <x v="0"/>
    <x v="1"/>
    <s v="GBP"/>
    <n v="1434837861"/>
    <n v="1432245861"/>
    <b v="0"/>
    <n v="131"/>
    <b v="1"/>
    <x v="15"/>
    <n v="238"/>
    <n v="36.206106870229007"/>
    <x v="4"/>
    <x v="15"/>
  </r>
  <r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7000"/>
    <n v="7000.58"/>
    <x v="0"/>
    <x v="1"/>
    <s v="GBP"/>
    <n v="1459414016"/>
    <n v="1456480016"/>
    <b v="1"/>
    <n v="122"/>
    <b v="1"/>
    <x v="15"/>
    <n v="101"/>
    <n v="57.381803278688523"/>
    <x v="4"/>
    <x v="15"/>
  </r>
  <r>
    <n v="7501"/>
    <n v="7733"/>
    <x v="0"/>
    <x v="0"/>
    <s v="USD"/>
    <n v="1414025347"/>
    <n v="1411433347"/>
    <b v="1"/>
    <n v="111"/>
    <b v="1"/>
    <x v="15"/>
    <n v="104"/>
    <n v="69.666666666666671"/>
    <x v="4"/>
    <x v="15"/>
  </r>
  <r>
    <n v="10000"/>
    <n v="11727"/>
    <x v="0"/>
    <x v="1"/>
    <s v="GBP"/>
    <n v="1488830400"/>
    <n v="1484924605"/>
    <b v="1"/>
    <n v="255"/>
    <b v="1"/>
    <x v="15"/>
    <n v="118"/>
    <n v="45.988235294117644"/>
    <x v="4"/>
    <x v="15"/>
  </r>
  <r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2000"/>
    <n v="6842"/>
    <x v="0"/>
    <x v="0"/>
    <s v="USD"/>
    <n v="1473680149"/>
    <n v="1472470549"/>
    <b v="0"/>
    <n v="159"/>
    <b v="1"/>
    <x v="15"/>
    <n v="343"/>
    <n v="43.031446540880502"/>
    <x v="4"/>
    <x v="15"/>
  </r>
  <r>
    <n v="10000"/>
    <n v="10740"/>
    <x v="0"/>
    <x v="0"/>
    <s v="USD"/>
    <n v="1450290010"/>
    <n v="1447698010"/>
    <b v="0"/>
    <n v="99"/>
    <b v="1"/>
    <x v="15"/>
    <n v="108"/>
    <n v="108.48484848484848"/>
    <x v="4"/>
    <x v="15"/>
  </r>
  <r>
    <n v="5400"/>
    <n v="5858.84"/>
    <x v="0"/>
    <x v="0"/>
    <s v="USD"/>
    <n v="1466697625"/>
    <n v="1464105625"/>
    <b v="0"/>
    <n v="96"/>
    <b v="1"/>
    <x v="15"/>
    <n v="109"/>
    <n v="61.029583333333335"/>
    <x v="4"/>
    <x v="15"/>
  </r>
  <r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5000"/>
    <n v="6500.09"/>
    <x v="0"/>
    <x v="0"/>
    <s v="USD"/>
    <n v="1470369540"/>
    <n v="1467604804"/>
    <b v="0"/>
    <n v="166"/>
    <b v="1"/>
    <x v="15"/>
    <n v="131"/>
    <n v="39.157168674698795"/>
    <x v="4"/>
    <x v="15"/>
  </r>
  <r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4500"/>
    <n v="5056.22"/>
    <x v="0"/>
    <x v="0"/>
    <s v="USD"/>
    <n v="1357545600"/>
    <n v="1354790790"/>
    <b v="0"/>
    <n v="211"/>
    <b v="1"/>
    <x v="15"/>
    <n v="113"/>
    <n v="23.963127962085309"/>
    <x v="4"/>
    <x v="15"/>
  </r>
  <r>
    <n v="1000"/>
    <n v="1021"/>
    <x v="0"/>
    <x v="0"/>
    <s v="USD"/>
    <n v="1431925200"/>
    <n v="1429991062"/>
    <b v="0"/>
    <n v="21"/>
    <b v="1"/>
    <x v="15"/>
    <n v="103"/>
    <n v="48.61904761904762"/>
    <x v="4"/>
    <x v="15"/>
  </r>
  <r>
    <n v="1500"/>
    <n v="2180"/>
    <x v="0"/>
    <x v="0"/>
    <s v="USD"/>
    <n v="1458362023"/>
    <n v="1455773623"/>
    <b v="0"/>
    <n v="61"/>
    <b v="1"/>
    <x v="15"/>
    <n v="146"/>
    <n v="35.73770491803279"/>
    <x v="4"/>
    <x v="15"/>
  </r>
  <r>
    <n v="500"/>
    <n v="641"/>
    <x v="0"/>
    <x v="0"/>
    <s v="USD"/>
    <n v="1481615940"/>
    <n v="1479436646"/>
    <b v="0"/>
    <n v="30"/>
    <b v="1"/>
    <x v="15"/>
    <n v="129"/>
    <n v="21.366666666666667"/>
    <x v="4"/>
    <x v="15"/>
  </r>
  <r>
    <n v="85000"/>
    <n v="250"/>
    <x v="1"/>
    <x v="0"/>
    <s v="USD"/>
    <n v="1472317209"/>
    <n v="1469725209"/>
    <b v="0"/>
    <n v="1"/>
    <b v="0"/>
    <x v="16"/>
    <n v="1"/>
    <n v="250"/>
    <x v="5"/>
    <x v="16"/>
  </r>
  <r>
    <n v="50"/>
    <n v="0"/>
    <x v="1"/>
    <x v="0"/>
    <s v="USD"/>
    <n v="1406769992"/>
    <n v="1405041992"/>
    <b v="0"/>
    <n v="0"/>
    <b v="0"/>
    <x v="16"/>
    <n v="0"/>
    <e v="#DIV/0!"/>
    <x v="5"/>
    <x v="16"/>
  </r>
  <r>
    <n v="650"/>
    <n v="10"/>
    <x v="1"/>
    <x v="0"/>
    <s v="USD"/>
    <n v="1410516000"/>
    <n v="1406824948"/>
    <b v="0"/>
    <n v="1"/>
    <b v="0"/>
    <x v="16"/>
    <n v="2"/>
    <n v="10"/>
    <x v="5"/>
    <x v="16"/>
  </r>
  <r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7000"/>
    <n v="6"/>
    <x v="1"/>
    <x v="0"/>
    <s v="USD"/>
    <n v="1425587220"/>
    <n v="1420668801"/>
    <b v="0"/>
    <n v="2"/>
    <b v="0"/>
    <x v="16"/>
    <n v="1"/>
    <n v="3"/>
    <x v="5"/>
    <x v="16"/>
  </r>
  <r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2000"/>
    <n v="1"/>
    <x v="1"/>
    <x v="0"/>
    <s v="USD"/>
    <n v="1415219915"/>
    <n v="1412624315"/>
    <b v="0"/>
    <n v="1"/>
    <b v="0"/>
    <x v="16"/>
    <n v="1"/>
    <n v="1"/>
    <x v="5"/>
    <x v="16"/>
  </r>
  <r>
    <n v="15000"/>
    <n v="212"/>
    <x v="1"/>
    <x v="0"/>
    <s v="USD"/>
    <n v="1474766189"/>
    <n v="1471310189"/>
    <b v="0"/>
    <n v="4"/>
    <b v="0"/>
    <x v="16"/>
    <n v="2"/>
    <n v="53"/>
    <x v="5"/>
    <x v="16"/>
  </r>
  <r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500"/>
    <n v="15"/>
    <x v="1"/>
    <x v="0"/>
    <s v="USD"/>
    <n v="1488773332"/>
    <n v="1486613332"/>
    <b v="0"/>
    <n v="1"/>
    <b v="0"/>
    <x v="16"/>
    <n v="1"/>
    <n v="15"/>
    <x v="5"/>
    <x v="16"/>
  </r>
  <r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5000"/>
    <n v="50"/>
    <x v="1"/>
    <x v="0"/>
    <s v="USD"/>
    <n v="1429134893"/>
    <n v="1426542893"/>
    <b v="0"/>
    <n v="1"/>
    <b v="0"/>
    <x v="16"/>
    <n v="1"/>
    <n v="50"/>
    <x v="5"/>
    <x v="16"/>
  </r>
  <r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99"/>
    <n v="190"/>
    <x v="1"/>
    <x v="0"/>
    <s v="USD"/>
    <n v="1468351341"/>
    <n v="1467746541"/>
    <b v="0"/>
    <n v="4"/>
    <b v="0"/>
    <x v="16"/>
    <n v="96"/>
    <n v="47.5"/>
    <x v="5"/>
    <x v="16"/>
  </r>
  <r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50000"/>
    <n v="5051"/>
    <x v="2"/>
    <x v="0"/>
    <s v="USD"/>
    <n v="1375657582"/>
    <n v="1371769582"/>
    <b v="0"/>
    <n v="148"/>
    <b v="0"/>
    <x v="17"/>
    <n v="4"/>
    <n v="34.128378378378379"/>
    <x v="6"/>
    <x v="17"/>
  </r>
  <r>
    <n v="500"/>
    <n v="130"/>
    <x v="2"/>
    <x v="0"/>
    <s v="USD"/>
    <n v="1387657931"/>
    <n v="1385065931"/>
    <b v="0"/>
    <n v="10"/>
    <b v="0"/>
    <x v="17"/>
    <n v="26"/>
    <n v="13"/>
    <x v="6"/>
    <x v="17"/>
  </r>
  <r>
    <n v="30000"/>
    <n v="45"/>
    <x v="2"/>
    <x v="0"/>
    <s v="USD"/>
    <n v="1460274864"/>
    <n v="1457686464"/>
    <b v="0"/>
    <n v="4"/>
    <b v="0"/>
    <x v="17"/>
    <n v="1"/>
    <n v="11.25"/>
    <x v="6"/>
    <x v="17"/>
  </r>
  <r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75000"/>
    <n v="51"/>
    <x v="2"/>
    <x v="0"/>
    <s v="USD"/>
    <n v="1391630297"/>
    <n v="1389038297"/>
    <b v="0"/>
    <n v="4"/>
    <b v="0"/>
    <x v="17"/>
    <n v="1"/>
    <n v="12.75"/>
    <x v="6"/>
    <x v="17"/>
  </r>
  <r>
    <n v="750"/>
    <n v="10"/>
    <x v="2"/>
    <x v="0"/>
    <s v="USD"/>
    <n v="1318806541"/>
    <n v="1316214541"/>
    <b v="0"/>
    <n v="1"/>
    <b v="0"/>
    <x v="17"/>
    <n v="2"/>
    <n v="10"/>
    <x v="6"/>
    <x v="17"/>
  </r>
  <r>
    <n v="54000"/>
    <n v="3407"/>
    <x v="2"/>
    <x v="0"/>
    <s v="USD"/>
    <n v="1388808545"/>
    <n v="1386216545"/>
    <b v="0"/>
    <n v="30"/>
    <b v="0"/>
    <x v="17"/>
    <n v="7"/>
    <n v="113.56666666666666"/>
    <x v="6"/>
    <x v="17"/>
  </r>
  <r>
    <n v="1000"/>
    <n v="45"/>
    <x v="2"/>
    <x v="0"/>
    <s v="USD"/>
    <n v="1336340516"/>
    <n v="1333748516"/>
    <b v="0"/>
    <n v="3"/>
    <b v="0"/>
    <x v="17"/>
    <n v="5"/>
    <n v="15"/>
    <x v="6"/>
    <x v="17"/>
  </r>
  <r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25000"/>
    <n v="7344"/>
    <x v="2"/>
    <x v="0"/>
    <s v="USD"/>
    <n v="1452744011"/>
    <n v="1450152011"/>
    <b v="0"/>
    <n v="167"/>
    <b v="0"/>
    <x v="17"/>
    <n v="30"/>
    <n v="43.976047904191617"/>
    <x v="6"/>
    <x v="17"/>
  </r>
  <r>
    <n v="600"/>
    <n v="45"/>
    <x v="2"/>
    <x v="0"/>
    <s v="USD"/>
    <n v="1311309721"/>
    <n v="1307421721"/>
    <b v="0"/>
    <n v="5"/>
    <b v="0"/>
    <x v="17"/>
    <n v="8"/>
    <n v="9"/>
    <x v="6"/>
    <x v="17"/>
  </r>
  <r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20000"/>
    <n v="1821"/>
    <x v="2"/>
    <x v="0"/>
    <s v="USD"/>
    <n v="1399778333"/>
    <n v="1397186333"/>
    <b v="0"/>
    <n v="98"/>
    <b v="0"/>
    <x v="17"/>
    <n v="10"/>
    <n v="18.581632653061224"/>
    <x v="6"/>
    <x v="17"/>
  </r>
  <r>
    <n v="68000"/>
    <n v="12"/>
    <x v="2"/>
    <x v="0"/>
    <s v="USD"/>
    <n v="1422483292"/>
    <n v="1419891292"/>
    <b v="0"/>
    <n v="4"/>
    <b v="0"/>
    <x v="17"/>
    <n v="1"/>
    <n v="3"/>
    <x v="6"/>
    <x v="17"/>
  </r>
  <r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30000"/>
    <n v="1026"/>
    <x v="2"/>
    <x v="5"/>
    <s v="CAD"/>
    <n v="1457967975"/>
    <n v="1455379575"/>
    <b v="0"/>
    <n v="9"/>
    <b v="0"/>
    <x v="17"/>
    <n v="4"/>
    <n v="114"/>
    <x v="6"/>
    <x v="17"/>
  </r>
  <r>
    <n v="18000"/>
    <n v="15"/>
    <x v="2"/>
    <x v="0"/>
    <s v="USD"/>
    <n v="1408913291"/>
    <n v="1406321291"/>
    <b v="0"/>
    <n v="2"/>
    <b v="0"/>
    <x v="17"/>
    <n v="1"/>
    <n v="7.5"/>
    <x v="6"/>
    <x v="17"/>
  </r>
  <r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45000"/>
    <n v="6382.34"/>
    <x v="2"/>
    <x v="0"/>
    <s v="USD"/>
    <n v="1398366667"/>
    <n v="1395774667"/>
    <b v="0"/>
    <n v="147"/>
    <b v="0"/>
    <x v="17"/>
    <n v="15"/>
    <n v="43.41727891156463"/>
    <x v="6"/>
    <x v="17"/>
  </r>
  <r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2999"/>
    <n v="5"/>
    <x v="2"/>
    <x v="2"/>
    <s v="AUD"/>
    <n v="1432873653"/>
    <n v="1430281653"/>
    <b v="0"/>
    <n v="1"/>
    <b v="0"/>
    <x v="17"/>
    <n v="1"/>
    <n v="5"/>
    <x v="6"/>
    <x v="17"/>
  </r>
  <r>
    <n v="200"/>
    <n v="25"/>
    <x v="2"/>
    <x v="1"/>
    <s v="GBP"/>
    <n v="1460313672"/>
    <n v="1457725272"/>
    <b v="0"/>
    <n v="2"/>
    <b v="0"/>
    <x v="17"/>
    <n v="13"/>
    <n v="12.5"/>
    <x v="6"/>
    <x v="17"/>
  </r>
  <r>
    <n v="2000"/>
    <n v="21"/>
    <x v="2"/>
    <x v="0"/>
    <s v="USD"/>
    <n v="1357432638"/>
    <n v="1354840638"/>
    <b v="0"/>
    <n v="7"/>
    <b v="0"/>
    <x v="17"/>
    <n v="2"/>
    <n v="3"/>
    <x v="6"/>
    <x v="17"/>
  </r>
  <r>
    <n v="300"/>
    <n v="42.25"/>
    <x v="2"/>
    <x v="5"/>
    <s v="CAD"/>
    <n v="1455232937"/>
    <n v="1453936937"/>
    <b v="0"/>
    <n v="4"/>
    <b v="0"/>
    <x v="17"/>
    <n v="15"/>
    <n v="10.5625"/>
    <x v="6"/>
    <x v="17"/>
  </r>
  <r>
    <n v="18000"/>
    <n v="3294.01"/>
    <x v="2"/>
    <x v="0"/>
    <s v="USD"/>
    <n v="1318180033"/>
    <n v="1315588033"/>
    <b v="0"/>
    <n v="27"/>
    <b v="0"/>
    <x v="17"/>
    <n v="19"/>
    <n v="122.00037037037038"/>
    <x v="6"/>
    <x v="17"/>
  </r>
  <r>
    <n v="500000"/>
    <n v="25174"/>
    <x v="2"/>
    <x v="0"/>
    <s v="USD"/>
    <n v="1377867220"/>
    <n v="1375275220"/>
    <b v="0"/>
    <n v="94"/>
    <b v="0"/>
    <x v="17"/>
    <n v="6"/>
    <n v="267.80851063829789"/>
    <x v="6"/>
    <x v="17"/>
  </r>
  <r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0000"/>
    <n v="47"/>
    <x v="2"/>
    <x v="0"/>
    <s v="USD"/>
    <n v="1393786877"/>
    <n v="1390330877"/>
    <b v="0"/>
    <n v="7"/>
    <b v="0"/>
    <x v="17"/>
    <n v="1"/>
    <n v="6.7142857142857144"/>
    <x v="6"/>
    <x v="17"/>
  </r>
  <r>
    <n v="25000"/>
    <n v="1803"/>
    <x v="2"/>
    <x v="0"/>
    <s v="USD"/>
    <n v="1397413095"/>
    <n v="1394821095"/>
    <b v="0"/>
    <n v="22"/>
    <b v="0"/>
    <x v="17"/>
    <n v="8"/>
    <n v="81.954545454545453"/>
    <x v="6"/>
    <x v="17"/>
  </r>
  <r>
    <n v="5000"/>
    <n v="25"/>
    <x v="2"/>
    <x v="1"/>
    <s v="GBP"/>
    <n v="1431547468"/>
    <n v="1428955468"/>
    <b v="0"/>
    <n v="1"/>
    <b v="0"/>
    <x v="17"/>
    <n v="1"/>
    <n v="25"/>
    <x v="6"/>
    <x v="17"/>
  </r>
  <r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00000"/>
    <n v="41"/>
    <x v="2"/>
    <x v="0"/>
    <s v="USD"/>
    <n v="1468519920"/>
    <n v="1466188338"/>
    <b v="0"/>
    <n v="6"/>
    <b v="0"/>
    <x v="17"/>
    <n v="1"/>
    <n v="6.833333333333333"/>
    <x v="6"/>
    <x v="17"/>
  </r>
  <r>
    <n v="8000"/>
    <n v="425"/>
    <x v="2"/>
    <x v="0"/>
    <s v="USD"/>
    <n v="1386568740"/>
    <n v="1383095125"/>
    <b v="0"/>
    <n v="24"/>
    <b v="0"/>
    <x v="17"/>
    <n v="6"/>
    <n v="17.708333333333332"/>
    <x v="6"/>
    <x v="17"/>
  </r>
  <r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900000"/>
    <n v="1431"/>
    <x v="2"/>
    <x v="0"/>
    <s v="USD"/>
    <n v="1395627327"/>
    <n v="1393038927"/>
    <b v="0"/>
    <n v="20"/>
    <b v="0"/>
    <x v="17"/>
    <n v="1"/>
    <n v="71.55"/>
    <x v="6"/>
    <x v="17"/>
  </r>
  <r>
    <n v="400"/>
    <n v="165"/>
    <x v="2"/>
    <x v="0"/>
    <s v="USD"/>
    <n v="1333557975"/>
    <n v="1330969575"/>
    <b v="0"/>
    <n v="7"/>
    <b v="0"/>
    <x v="17"/>
    <n v="42"/>
    <n v="23.571428571428573"/>
    <x v="6"/>
    <x v="17"/>
  </r>
  <r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0000"/>
    <n v="45"/>
    <x v="2"/>
    <x v="0"/>
    <s v="USD"/>
    <n v="1479495790"/>
    <n v="1476900190"/>
    <b v="0"/>
    <n v="3"/>
    <b v="0"/>
    <x v="17"/>
    <n v="1"/>
    <n v="15"/>
    <x v="6"/>
    <x v="17"/>
  </r>
  <r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2500"/>
    <n v="1"/>
    <x v="2"/>
    <x v="0"/>
    <s v="USD"/>
    <n v="1452228790"/>
    <n v="1449636790"/>
    <b v="0"/>
    <n v="1"/>
    <b v="0"/>
    <x v="17"/>
    <n v="1"/>
    <n v="1"/>
    <x v="6"/>
    <x v="17"/>
  </r>
  <r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000"/>
    <n v="5"/>
    <x v="2"/>
    <x v="1"/>
    <s v="GBP"/>
    <n v="1408058820"/>
    <n v="1405466820"/>
    <b v="0"/>
    <n v="1"/>
    <b v="0"/>
    <x v="17"/>
    <n v="1"/>
    <n v="5"/>
    <x v="6"/>
    <x v="17"/>
  </r>
  <r>
    <n v="6000"/>
    <n v="10"/>
    <x v="2"/>
    <x v="1"/>
    <s v="GBP"/>
    <n v="1381306687"/>
    <n v="1378714687"/>
    <b v="0"/>
    <n v="3"/>
    <b v="0"/>
    <x v="17"/>
    <n v="1"/>
    <n v="3.3333333333333335"/>
    <x v="6"/>
    <x v="17"/>
  </r>
  <r>
    <n v="40000"/>
    <n v="53"/>
    <x v="2"/>
    <x v="0"/>
    <s v="USD"/>
    <n v="1459352495"/>
    <n v="1456764095"/>
    <b v="0"/>
    <n v="4"/>
    <b v="0"/>
    <x v="17"/>
    <n v="1"/>
    <n v="13.25"/>
    <x v="6"/>
    <x v="17"/>
  </r>
  <r>
    <n v="500000"/>
    <n v="178.52"/>
    <x v="2"/>
    <x v="0"/>
    <s v="USD"/>
    <n v="1339273208"/>
    <n v="1334089208"/>
    <b v="0"/>
    <n v="10"/>
    <b v="0"/>
    <x v="17"/>
    <n v="1"/>
    <n v="17.852"/>
    <x v="6"/>
    <x v="17"/>
  </r>
  <r>
    <n v="1000"/>
    <n v="83"/>
    <x v="2"/>
    <x v="12"/>
    <s v="EUR"/>
    <n v="1451053313"/>
    <n v="1448461313"/>
    <b v="0"/>
    <n v="8"/>
    <b v="0"/>
    <x v="17"/>
    <n v="9"/>
    <n v="10.375"/>
    <x v="6"/>
    <x v="17"/>
  </r>
  <r>
    <n v="4500"/>
    <n v="109"/>
    <x v="2"/>
    <x v="2"/>
    <s v="AUD"/>
    <n v="1396666779"/>
    <n v="1394078379"/>
    <b v="0"/>
    <n v="3"/>
    <b v="0"/>
    <x v="17"/>
    <n v="3"/>
    <n v="36.333333333333336"/>
    <x v="6"/>
    <x v="17"/>
  </r>
  <r>
    <n v="2100"/>
    <n v="5"/>
    <x v="2"/>
    <x v="0"/>
    <s v="USD"/>
    <n v="1396810864"/>
    <n v="1395687664"/>
    <b v="0"/>
    <n v="1"/>
    <b v="0"/>
    <x v="17"/>
    <n v="1"/>
    <n v="5"/>
    <x v="6"/>
    <x v="17"/>
  </r>
  <r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250000"/>
    <n v="29"/>
    <x v="2"/>
    <x v="0"/>
    <s v="USD"/>
    <n v="1457904316"/>
    <n v="1455315916"/>
    <b v="0"/>
    <n v="5"/>
    <b v="0"/>
    <x v="17"/>
    <n v="1"/>
    <n v="5.8"/>
    <x v="6"/>
    <x v="17"/>
  </r>
  <r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5000"/>
    <n v="11"/>
    <x v="2"/>
    <x v="0"/>
    <s v="USD"/>
    <n v="1397910848"/>
    <n v="1395318848"/>
    <b v="0"/>
    <n v="3"/>
    <b v="0"/>
    <x v="17"/>
    <n v="1"/>
    <n v="3.6666666666666665"/>
    <x v="6"/>
    <x v="17"/>
  </r>
  <r>
    <n v="90000"/>
    <n v="425"/>
    <x v="2"/>
    <x v="0"/>
    <s v="USD"/>
    <n v="1430409651"/>
    <n v="1427817651"/>
    <b v="0"/>
    <n v="7"/>
    <b v="0"/>
    <x v="18"/>
    <n v="1"/>
    <n v="60.714285714285715"/>
    <x v="6"/>
    <x v="18"/>
  </r>
  <r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2000"/>
    <n v="10"/>
    <x v="2"/>
    <x v="0"/>
    <s v="USD"/>
    <n v="1468482694"/>
    <n v="1465890694"/>
    <b v="0"/>
    <n v="2"/>
    <b v="0"/>
    <x v="18"/>
    <n v="1"/>
    <n v="5"/>
    <x v="6"/>
    <x v="18"/>
  </r>
  <r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000"/>
    <n v="1"/>
    <x v="2"/>
    <x v="1"/>
    <s v="GBP"/>
    <n v="1407425717"/>
    <n v="1404833717"/>
    <b v="0"/>
    <n v="1"/>
    <b v="0"/>
    <x v="18"/>
    <n v="1"/>
    <n v="1"/>
    <x v="6"/>
    <x v="18"/>
  </r>
  <r>
    <n v="20000"/>
    <n v="21"/>
    <x v="2"/>
    <x v="0"/>
    <s v="USD"/>
    <n v="1465107693"/>
    <n v="1462515693"/>
    <b v="0"/>
    <n v="2"/>
    <b v="0"/>
    <x v="18"/>
    <n v="1"/>
    <n v="10.5"/>
    <x v="6"/>
    <x v="18"/>
  </r>
  <r>
    <n v="5000"/>
    <n v="11"/>
    <x v="2"/>
    <x v="0"/>
    <s v="USD"/>
    <n v="1416963300"/>
    <n v="1411775700"/>
    <b v="0"/>
    <n v="3"/>
    <b v="0"/>
    <x v="18"/>
    <n v="1"/>
    <n v="3.6666666666666665"/>
    <x v="6"/>
    <x v="18"/>
  </r>
  <r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0000"/>
    <n v="1438"/>
    <x v="2"/>
    <x v="5"/>
    <s v="CAD"/>
    <n v="1483238771"/>
    <n v="1480646771"/>
    <b v="0"/>
    <n v="13"/>
    <b v="0"/>
    <x v="18"/>
    <n v="15"/>
    <n v="110.61538461538461"/>
    <x v="6"/>
    <x v="18"/>
  </r>
  <r>
    <n v="3000"/>
    <n v="20"/>
    <x v="2"/>
    <x v="1"/>
    <s v="GBP"/>
    <n v="1406799981"/>
    <n v="1404207981"/>
    <b v="0"/>
    <n v="1"/>
    <b v="0"/>
    <x v="18"/>
    <n v="1"/>
    <n v="20"/>
    <x v="6"/>
    <x v="18"/>
  </r>
  <r>
    <n v="25000"/>
    <n v="1"/>
    <x v="2"/>
    <x v="2"/>
    <s v="AUD"/>
    <n v="1417235580"/>
    <n v="1416034228"/>
    <b v="0"/>
    <n v="1"/>
    <b v="0"/>
    <x v="18"/>
    <n v="1"/>
    <n v="1"/>
    <x v="6"/>
    <x v="18"/>
  </r>
  <r>
    <n v="1000"/>
    <n v="50"/>
    <x v="2"/>
    <x v="12"/>
    <s v="EUR"/>
    <n v="1470527094"/>
    <n v="1467935094"/>
    <b v="0"/>
    <n v="1"/>
    <b v="0"/>
    <x v="18"/>
    <n v="5"/>
    <n v="50"/>
    <x v="6"/>
    <x v="18"/>
  </r>
  <r>
    <n v="4190"/>
    <n v="270"/>
    <x v="2"/>
    <x v="6"/>
    <s v="EUR"/>
    <n v="1450541229"/>
    <n v="1447949229"/>
    <b v="0"/>
    <n v="6"/>
    <b v="0"/>
    <x v="18"/>
    <n v="7"/>
    <n v="45"/>
    <x v="6"/>
    <x v="18"/>
  </r>
  <r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35000"/>
    <n v="125"/>
    <x v="2"/>
    <x v="0"/>
    <s v="USD"/>
    <n v="1485035131"/>
    <n v="1483307131"/>
    <b v="0"/>
    <n v="4"/>
    <b v="0"/>
    <x v="18"/>
    <n v="1"/>
    <n v="31.25"/>
    <x v="6"/>
    <x v="18"/>
  </r>
  <r>
    <n v="8000"/>
    <n v="5"/>
    <x v="2"/>
    <x v="0"/>
    <s v="USD"/>
    <n v="1420100426"/>
    <n v="1417508426"/>
    <b v="0"/>
    <n v="1"/>
    <b v="0"/>
    <x v="18"/>
    <n v="1"/>
    <n v="5"/>
    <x v="6"/>
    <x v="18"/>
  </r>
  <r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45000"/>
    <n v="186"/>
    <x v="2"/>
    <x v="0"/>
    <s v="USD"/>
    <n v="1450327126"/>
    <n v="1447735126"/>
    <b v="0"/>
    <n v="8"/>
    <b v="0"/>
    <x v="18"/>
    <n v="1"/>
    <n v="23.25"/>
    <x v="6"/>
    <x v="18"/>
  </r>
  <r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80000"/>
    <n v="100"/>
    <x v="2"/>
    <x v="0"/>
    <s v="USD"/>
    <n v="1412272592"/>
    <n v="1407088592"/>
    <b v="0"/>
    <n v="1"/>
    <b v="0"/>
    <x v="19"/>
    <n v="1"/>
    <n v="100"/>
    <x v="7"/>
    <x v="19"/>
  </r>
  <r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5000"/>
    <n v="73"/>
    <x v="2"/>
    <x v="0"/>
    <s v="USD"/>
    <n v="1480568781"/>
    <n v="1477973181"/>
    <b v="0"/>
    <n v="3"/>
    <b v="0"/>
    <x v="19"/>
    <n v="1"/>
    <n v="24.333333333333332"/>
    <x v="7"/>
    <x v="19"/>
  </r>
  <r>
    <n v="50000"/>
    <n v="75"/>
    <x v="2"/>
    <x v="0"/>
    <s v="USD"/>
    <n v="1466096566"/>
    <n v="1463504566"/>
    <b v="0"/>
    <n v="2"/>
    <b v="0"/>
    <x v="19"/>
    <n v="1"/>
    <n v="37.5"/>
    <x v="7"/>
    <x v="19"/>
  </r>
  <r>
    <n v="2500"/>
    <n v="252"/>
    <x v="2"/>
    <x v="0"/>
    <s v="USD"/>
    <n v="1452293675"/>
    <n v="1447109675"/>
    <b v="0"/>
    <n v="6"/>
    <b v="0"/>
    <x v="19"/>
    <n v="11"/>
    <n v="42"/>
    <x v="7"/>
    <x v="19"/>
  </r>
  <r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8000"/>
    <n v="50"/>
    <x v="2"/>
    <x v="0"/>
    <s v="USD"/>
    <n v="1434647305"/>
    <n v="1432055305"/>
    <b v="0"/>
    <n v="1"/>
    <b v="0"/>
    <x v="19"/>
    <n v="1"/>
    <n v="50"/>
    <x v="7"/>
    <x v="19"/>
  </r>
  <r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7500"/>
    <n v="35"/>
    <x v="2"/>
    <x v="0"/>
    <s v="USD"/>
    <n v="1418091128"/>
    <n v="1415499128"/>
    <b v="0"/>
    <n v="3"/>
    <b v="0"/>
    <x v="19"/>
    <n v="1"/>
    <n v="11.666666666666666"/>
    <x v="7"/>
    <x v="19"/>
  </r>
  <r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60000"/>
    <n v="35"/>
    <x v="2"/>
    <x v="0"/>
    <s v="USD"/>
    <n v="1411662264"/>
    <n v="1408983864"/>
    <b v="0"/>
    <n v="2"/>
    <b v="0"/>
    <x v="19"/>
    <n v="1"/>
    <n v="17.5"/>
    <x v="7"/>
    <x v="19"/>
  </r>
  <r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5000"/>
    <n v="2871"/>
    <x v="2"/>
    <x v="0"/>
    <s v="USD"/>
    <n v="1435291200"/>
    <n v="1432640342"/>
    <b v="0"/>
    <n v="8"/>
    <b v="0"/>
    <x v="19"/>
    <n v="20"/>
    <n v="358.875"/>
    <x v="7"/>
    <x v="19"/>
  </r>
  <r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0000"/>
    <n v="17"/>
    <x v="2"/>
    <x v="0"/>
    <s v="USD"/>
    <n v="1424593763"/>
    <n v="1422001763"/>
    <b v="0"/>
    <n v="3"/>
    <b v="0"/>
    <x v="19"/>
    <n v="1"/>
    <n v="5.666666666666667"/>
    <x v="7"/>
    <x v="19"/>
  </r>
  <r>
    <n v="25000"/>
    <n v="100"/>
    <x v="2"/>
    <x v="1"/>
    <s v="GBP"/>
    <n v="1433021171"/>
    <n v="1430429171"/>
    <b v="0"/>
    <n v="2"/>
    <b v="0"/>
    <x v="19"/>
    <n v="1"/>
    <n v="50"/>
    <x v="7"/>
    <x v="19"/>
  </r>
  <r>
    <n v="25000"/>
    <n v="25"/>
    <x v="2"/>
    <x v="0"/>
    <s v="USD"/>
    <n v="1415909927"/>
    <n v="1414351127"/>
    <b v="0"/>
    <n v="1"/>
    <b v="0"/>
    <x v="19"/>
    <n v="1"/>
    <n v="25"/>
    <x v="7"/>
    <x v="19"/>
  </r>
  <r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25000"/>
    <n v="30"/>
    <x v="2"/>
    <x v="0"/>
    <s v="USD"/>
    <n v="1438576057"/>
    <n v="1435552057"/>
    <b v="0"/>
    <n v="1"/>
    <b v="0"/>
    <x v="19"/>
    <n v="1"/>
    <n v="30"/>
    <x v="7"/>
    <x v="19"/>
  </r>
  <r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75000"/>
    <n v="10"/>
    <x v="2"/>
    <x v="2"/>
    <s v="AUD"/>
    <n v="1488805200"/>
    <n v="1484094498"/>
    <b v="0"/>
    <n v="1"/>
    <b v="0"/>
    <x v="19"/>
    <n v="1"/>
    <n v="10"/>
    <x v="7"/>
    <x v="19"/>
  </r>
  <r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75000"/>
    <n v="5"/>
    <x v="2"/>
    <x v="0"/>
    <s v="USD"/>
    <n v="1408225452"/>
    <n v="1405633452"/>
    <b v="0"/>
    <n v="1"/>
    <b v="0"/>
    <x v="19"/>
    <n v="1"/>
    <n v="5"/>
    <x v="7"/>
    <x v="19"/>
  </r>
  <r>
    <n v="60000"/>
    <n v="3200"/>
    <x v="2"/>
    <x v="5"/>
    <s v="CAD"/>
    <n v="1446052627"/>
    <n v="1443460627"/>
    <b v="0"/>
    <n v="5"/>
    <b v="0"/>
    <x v="19"/>
    <n v="6"/>
    <n v="640"/>
    <x v="7"/>
    <x v="19"/>
  </r>
  <r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50000"/>
    <n v="4"/>
    <x v="2"/>
    <x v="0"/>
    <s v="USD"/>
    <n v="1425197321"/>
    <n v="1422605321"/>
    <b v="0"/>
    <n v="3"/>
    <b v="0"/>
    <x v="19"/>
    <n v="1"/>
    <n v="1.3333333333333333"/>
    <x v="7"/>
    <x v="19"/>
  </r>
  <r>
    <n v="1000"/>
    <n v="42"/>
    <x v="2"/>
    <x v="0"/>
    <s v="USD"/>
    <n v="1484239320"/>
    <n v="1482609088"/>
    <b v="0"/>
    <n v="4"/>
    <b v="0"/>
    <x v="19"/>
    <n v="5"/>
    <n v="10.5"/>
    <x v="7"/>
    <x v="19"/>
  </r>
  <r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2500"/>
    <n v="13180"/>
    <x v="0"/>
    <x v="0"/>
    <s v="USD"/>
    <n v="1433736000"/>
    <n v="1430945149"/>
    <b v="0"/>
    <n v="111"/>
    <b v="1"/>
    <x v="20"/>
    <n v="106"/>
    <n v="118.73873873873873"/>
    <x v="8"/>
    <x v="20"/>
  </r>
  <r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8750"/>
    <n v="9111"/>
    <x v="0"/>
    <x v="0"/>
    <s v="USD"/>
    <n v="1431885600"/>
    <n v="1429133323"/>
    <b v="0"/>
    <n v="70"/>
    <b v="1"/>
    <x v="20"/>
    <n v="105"/>
    <n v="130.15714285714284"/>
    <x v="8"/>
    <x v="20"/>
  </r>
  <r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2700"/>
    <n v="2945"/>
    <x v="0"/>
    <x v="0"/>
    <s v="USD"/>
    <n v="1458480560"/>
    <n v="1455892160"/>
    <b v="0"/>
    <n v="33"/>
    <b v="1"/>
    <x v="20"/>
    <n v="110"/>
    <n v="89.242424242424249"/>
    <x v="8"/>
    <x v="20"/>
  </r>
  <r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2500"/>
    <n v="40280"/>
    <x v="0"/>
    <x v="17"/>
    <s v="EUR"/>
    <n v="1428493379"/>
    <n v="1425901379"/>
    <b v="0"/>
    <n v="714"/>
    <b v="1"/>
    <x v="20"/>
    <n v="323"/>
    <n v="56.414565826330531"/>
    <x v="8"/>
    <x v="20"/>
  </r>
  <r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5000"/>
    <n v="37994"/>
    <x v="0"/>
    <x v="0"/>
    <s v="USD"/>
    <n v="1465797540"/>
    <n v="1463155034"/>
    <b v="0"/>
    <n v="314"/>
    <b v="1"/>
    <x v="20"/>
    <n v="254"/>
    <n v="121"/>
    <x v="8"/>
    <x v="20"/>
  </r>
  <r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2658"/>
    <n v="2693"/>
    <x v="0"/>
    <x v="1"/>
    <s v="GBP"/>
    <n v="1436380200"/>
    <n v="1433615400"/>
    <b v="0"/>
    <n v="9"/>
    <b v="1"/>
    <x v="20"/>
    <n v="102"/>
    <n v="299.22222222222223"/>
    <x v="8"/>
    <x v="20"/>
  </r>
  <r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6000"/>
    <n v="6146.27"/>
    <x v="0"/>
    <x v="1"/>
    <s v="GBP"/>
    <n v="1468593246"/>
    <n v="1466001246"/>
    <b v="0"/>
    <n v="111"/>
    <b v="1"/>
    <x v="20"/>
    <n v="103"/>
    <n v="55.371801801801809"/>
    <x v="8"/>
    <x v="20"/>
  </r>
  <r>
    <n v="25000"/>
    <n v="49811"/>
    <x v="0"/>
    <x v="2"/>
    <s v="AUD"/>
    <n v="1435388154"/>
    <n v="1432796154"/>
    <b v="0"/>
    <n v="271"/>
    <b v="1"/>
    <x v="20"/>
    <n v="200"/>
    <n v="183.80442804428046"/>
    <x v="8"/>
    <x v="20"/>
  </r>
  <r>
    <n v="16300"/>
    <n v="16700"/>
    <x v="0"/>
    <x v="0"/>
    <s v="USD"/>
    <n v="1433083527"/>
    <n v="1430491527"/>
    <b v="0"/>
    <n v="101"/>
    <b v="1"/>
    <x v="20"/>
    <n v="103"/>
    <n v="165.34653465346534"/>
    <x v="8"/>
    <x v="20"/>
  </r>
  <r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6700"/>
    <n v="17396"/>
    <x v="0"/>
    <x v="13"/>
    <s v="EUR"/>
    <n v="1459418400"/>
    <n v="1456827573"/>
    <b v="0"/>
    <n v="141"/>
    <b v="1"/>
    <x v="20"/>
    <n v="105"/>
    <n v="123.37588652482269"/>
    <x v="8"/>
    <x v="20"/>
  </r>
  <r>
    <n v="10000"/>
    <n v="15530"/>
    <x v="0"/>
    <x v="0"/>
    <s v="USD"/>
    <n v="1458835264"/>
    <n v="1456246864"/>
    <b v="0"/>
    <n v="75"/>
    <b v="1"/>
    <x v="20"/>
    <n v="156"/>
    <n v="207.06666666666666"/>
    <x v="8"/>
    <x v="20"/>
  </r>
  <r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x v="20"/>
    <n v="255"/>
    <n v="493.81553398058253"/>
    <x v="8"/>
    <x v="20"/>
  </r>
  <r>
    <n v="1000"/>
    <n v="1011"/>
    <x v="0"/>
    <x v="5"/>
    <s v="CAD"/>
    <n v="1465505261"/>
    <n v="1464209261"/>
    <b v="0"/>
    <n v="6"/>
    <b v="1"/>
    <x v="20"/>
    <n v="102"/>
    <n v="168.5"/>
    <x v="8"/>
    <x v="20"/>
  </r>
  <r>
    <n v="2500"/>
    <n v="3226"/>
    <x v="0"/>
    <x v="0"/>
    <s v="USD"/>
    <n v="1448586000"/>
    <n v="1447195695"/>
    <b v="0"/>
    <n v="83"/>
    <b v="1"/>
    <x v="20"/>
    <n v="130"/>
    <n v="38.867469879518069"/>
    <x v="8"/>
    <x v="20"/>
  </r>
  <r>
    <n v="6500"/>
    <n v="6645"/>
    <x v="0"/>
    <x v="1"/>
    <s v="GBP"/>
    <n v="1485886100"/>
    <n v="1482862100"/>
    <b v="0"/>
    <n v="108"/>
    <b v="1"/>
    <x v="20"/>
    <n v="103"/>
    <n v="61.527777777777779"/>
    <x v="8"/>
    <x v="20"/>
  </r>
  <r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5000"/>
    <n v="39304.01"/>
    <x v="0"/>
    <x v="0"/>
    <s v="USD"/>
    <n v="1401487756"/>
    <n v="1398895756"/>
    <b v="0"/>
    <n v="549"/>
    <b v="1"/>
    <x v="20"/>
    <n v="787"/>
    <n v="71.592003642987251"/>
    <x v="8"/>
    <x v="20"/>
  </r>
  <r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9000"/>
    <n v="15505"/>
    <x v="0"/>
    <x v="0"/>
    <s v="USD"/>
    <n v="1446346800"/>
    <n v="1443714800"/>
    <b v="0"/>
    <n v="89"/>
    <b v="1"/>
    <x v="20"/>
    <n v="173"/>
    <n v="174.2134831460674"/>
    <x v="8"/>
    <x v="20"/>
  </r>
  <r>
    <n v="16350"/>
    <n v="26024"/>
    <x v="0"/>
    <x v="0"/>
    <s v="USD"/>
    <n v="1476961513"/>
    <n v="1474369513"/>
    <b v="0"/>
    <n v="253"/>
    <b v="1"/>
    <x v="20"/>
    <n v="160"/>
    <n v="102.86166007905139"/>
    <x v="8"/>
    <x v="20"/>
  </r>
  <r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2200"/>
    <n v="2451.0100000000002"/>
    <x v="0"/>
    <x v="1"/>
    <s v="GBP"/>
    <n v="1480809600"/>
    <n v="1478431488"/>
    <b v="0"/>
    <n v="103"/>
    <b v="1"/>
    <x v="20"/>
    <n v="112"/>
    <n v="23.796213592233013"/>
    <x v="8"/>
    <x v="20"/>
  </r>
  <r>
    <n v="4000"/>
    <n v="11215"/>
    <x v="0"/>
    <x v="5"/>
    <s v="CAD"/>
    <n v="1459483200"/>
    <n v="1456852647"/>
    <b v="0"/>
    <n v="138"/>
    <b v="1"/>
    <x v="20"/>
    <n v="281"/>
    <n v="81.268115942028984"/>
    <x v="8"/>
    <x v="20"/>
  </r>
  <r>
    <n v="19800"/>
    <n v="22197"/>
    <x v="0"/>
    <x v="0"/>
    <s v="USD"/>
    <n v="1478754909"/>
    <n v="1476159309"/>
    <b v="0"/>
    <n v="191"/>
    <b v="1"/>
    <x v="20"/>
    <n v="113"/>
    <n v="116.21465968586388"/>
    <x v="8"/>
    <x v="20"/>
  </r>
  <r>
    <n v="15000"/>
    <n v="1060"/>
    <x v="1"/>
    <x v="0"/>
    <s v="USD"/>
    <n v="1402060302"/>
    <n v="1396876302"/>
    <b v="0"/>
    <n v="18"/>
    <b v="0"/>
    <x v="21"/>
    <n v="8"/>
    <n v="58.888888888888886"/>
    <x v="4"/>
    <x v="21"/>
  </r>
  <r>
    <n v="3000"/>
    <n v="132"/>
    <x v="1"/>
    <x v="0"/>
    <s v="USD"/>
    <n v="1382478278"/>
    <n v="1377294278"/>
    <b v="0"/>
    <n v="3"/>
    <b v="0"/>
    <x v="21"/>
    <n v="5"/>
    <n v="44"/>
    <x v="4"/>
    <x v="21"/>
  </r>
  <r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5000"/>
    <n v="1465"/>
    <x v="1"/>
    <x v="0"/>
    <s v="USD"/>
    <n v="1317231008"/>
    <n v="1312047008"/>
    <b v="0"/>
    <n v="24"/>
    <b v="0"/>
    <x v="21"/>
    <n v="30"/>
    <n v="61.041666666666664"/>
    <x v="4"/>
    <x v="21"/>
  </r>
  <r>
    <n v="2750"/>
    <n v="25"/>
    <x v="1"/>
    <x v="0"/>
    <s v="USD"/>
    <n v="1334592000"/>
    <n v="1331982127"/>
    <b v="0"/>
    <n v="1"/>
    <b v="0"/>
    <x v="21"/>
    <n v="1"/>
    <n v="25"/>
    <x v="4"/>
    <x v="21"/>
  </r>
  <r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5000"/>
    <n v="40"/>
    <x v="1"/>
    <x v="0"/>
    <s v="USD"/>
    <n v="1381090870"/>
    <n v="1377030070"/>
    <b v="0"/>
    <n v="1"/>
    <b v="0"/>
    <x v="21"/>
    <n v="1"/>
    <n v="40"/>
    <x v="4"/>
    <x v="21"/>
  </r>
  <r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7534"/>
    <n v="210"/>
    <x v="1"/>
    <x v="0"/>
    <s v="USD"/>
    <n v="1387077299"/>
    <n v="1383621299"/>
    <b v="0"/>
    <n v="6"/>
    <b v="0"/>
    <x v="21"/>
    <n v="3"/>
    <n v="35"/>
    <x v="4"/>
    <x v="21"/>
  </r>
  <r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8000"/>
    <n v="241"/>
    <x v="1"/>
    <x v="0"/>
    <s v="USD"/>
    <n v="1373665860"/>
    <n v="1368579457"/>
    <b v="0"/>
    <n v="8"/>
    <b v="0"/>
    <x v="21"/>
    <n v="4"/>
    <n v="30.125"/>
    <x v="4"/>
    <x v="21"/>
  </r>
  <r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911"/>
    <n v="5"/>
    <x v="1"/>
    <x v="0"/>
    <s v="USD"/>
    <n v="1315747080"/>
    <n v="1314417502"/>
    <b v="0"/>
    <n v="1"/>
    <b v="0"/>
    <x v="21"/>
    <n v="1"/>
    <n v="5"/>
    <x v="4"/>
    <x v="21"/>
  </r>
  <r>
    <n v="12000"/>
    <n v="1691"/>
    <x v="1"/>
    <x v="0"/>
    <s v="USD"/>
    <n v="1310158800"/>
    <n v="1304888771"/>
    <b v="0"/>
    <n v="38"/>
    <b v="0"/>
    <x v="21"/>
    <n v="15"/>
    <n v="44.5"/>
    <x v="4"/>
    <x v="21"/>
  </r>
  <r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2000"/>
    <n v="2405"/>
    <x v="0"/>
    <x v="0"/>
    <s v="USD"/>
    <n v="1402755834"/>
    <n v="1400163834"/>
    <b v="1"/>
    <n v="17"/>
    <b v="1"/>
    <x v="11"/>
    <n v="121"/>
    <n v="141.47058823529412"/>
    <x v="4"/>
    <x v="11"/>
  </r>
  <r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3500"/>
    <n v="4275"/>
    <x v="0"/>
    <x v="0"/>
    <s v="USD"/>
    <n v="1367823655"/>
    <n v="1365231655"/>
    <b v="1"/>
    <n v="50"/>
    <b v="1"/>
    <x v="11"/>
    <n v="123"/>
    <n v="85.5"/>
    <x v="4"/>
    <x v="11"/>
  </r>
  <r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5000"/>
    <n v="5222"/>
    <x v="0"/>
    <x v="0"/>
    <s v="USD"/>
    <n v="1341683211"/>
    <n v="1339091211"/>
    <b v="1"/>
    <n v="81"/>
    <b v="1"/>
    <x v="11"/>
    <n v="105"/>
    <n v="64.46913580246914"/>
    <x v="4"/>
    <x v="11"/>
  </r>
  <r>
    <n v="30000"/>
    <n v="60046"/>
    <x v="0"/>
    <x v="0"/>
    <s v="USD"/>
    <n v="1410017131"/>
    <n v="1406129131"/>
    <b v="1"/>
    <n v="508"/>
    <b v="1"/>
    <x v="11"/>
    <n v="201"/>
    <n v="118.2007874015748"/>
    <x v="4"/>
    <x v="11"/>
  </r>
  <r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0"/>
    <n v="30383.32"/>
    <x v="0"/>
    <x v="0"/>
    <s v="USD"/>
    <n v="1409770107"/>
    <n v="1407178107"/>
    <b v="1"/>
    <n v="711"/>
    <b v="1"/>
    <x v="11"/>
    <n v="303834"/>
    <n v="42.73322081575246"/>
    <x v="4"/>
    <x v="11"/>
  </r>
  <r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3000"/>
    <n v="6071"/>
    <x v="0"/>
    <x v="0"/>
    <s v="USD"/>
    <n v="1385932652"/>
    <n v="1383337052"/>
    <b v="1"/>
    <n v="109"/>
    <b v="1"/>
    <x v="11"/>
    <n v="203"/>
    <n v="55.697247706422019"/>
    <x v="4"/>
    <x v="11"/>
  </r>
  <r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000"/>
    <n v="25577.56"/>
    <x v="0"/>
    <x v="0"/>
    <s v="USD"/>
    <n v="1377960012"/>
    <n v="1375368012"/>
    <b v="1"/>
    <n v="670"/>
    <b v="1"/>
    <x v="11"/>
    <n v="214"/>
    <n v="38.175462686567165"/>
    <x v="4"/>
    <x v="11"/>
  </r>
  <r>
    <n v="2500"/>
    <n v="2606"/>
    <x v="0"/>
    <x v="0"/>
    <s v="USD"/>
    <n v="1402286340"/>
    <n v="1399504664"/>
    <b v="1"/>
    <n v="96"/>
    <b v="1"/>
    <x v="11"/>
    <n v="105"/>
    <n v="27.145833333333332"/>
    <x v="4"/>
    <x v="11"/>
  </r>
  <r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2000"/>
    <n v="2025"/>
    <x v="0"/>
    <x v="0"/>
    <s v="USD"/>
    <n v="1390983227"/>
    <n v="1388391227"/>
    <b v="1"/>
    <n v="52"/>
    <b v="1"/>
    <x v="11"/>
    <n v="102"/>
    <n v="38.942307692307693"/>
    <x v="4"/>
    <x v="11"/>
  </r>
  <r>
    <n v="6500"/>
    <n v="8152"/>
    <x v="0"/>
    <x v="5"/>
    <s v="CAD"/>
    <n v="1392574692"/>
    <n v="1389982692"/>
    <b v="1"/>
    <n v="105"/>
    <b v="1"/>
    <x v="11"/>
    <n v="126"/>
    <n v="77.638095238095232"/>
    <x v="4"/>
    <x v="11"/>
  </r>
  <r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650"/>
    <n v="1082"/>
    <x v="0"/>
    <x v="0"/>
    <s v="USD"/>
    <n v="1383062083"/>
    <n v="1380556483"/>
    <b v="1"/>
    <n v="34"/>
    <b v="1"/>
    <x v="11"/>
    <n v="167"/>
    <n v="31.823529411764707"/>
    <x v="4"/>
    <x v="11"/>
  </r>
  <r>
    <n v="3500"/>
    <n v="4170.17"/>
    <x v="0"/>
    <x v="0"/>
    <s v="USD"/>
    <n v="1291131815"/>
    <n v="1287071015"/>
    <b v="1"/>
    <n v="66"/>
    <b v="1"/>
    <x v="11"/>
    <n v="120"/>
    <n v="63.184393939393942"/>
    <x v="4"/>
    <x v="11"/>
  </r>
  <r>
    <n v="9500"/>
    <n v="9545"/>
    <x v="0"/>
    <x v="0"/>
    <s v="USD"/>
    <n v="1389474145"/>
    <n v="1386882145"/>
    <b v="1"/>
    <n v="50"/>
    <b v="1"/>
    <x v="11"/>
    <n v="101"/>
    <n v="190.9"/>
    <x v="4"/>
    <x v="11"/>
  </r>
  <r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5000"/>
    <n v="24321.1"/>
    <x v="0"/>
    <x v="0"/>
    <s v="USD"/>
    <n v="1375908587"/>
    <n v="1372884587"/>
    <b v="1"/>
    <n v="389"/>
    <b v="1"/>
    <x v="11"/>
    <n v="163"/>
    <n v="62.522107969151669"/>
    <x v="4"/>
    <x v="11"/>
  </r>
  <r>
    <n v="3000"/>
    <n v="3132.63"/>
    <x v="0"/>
    <x v="0"/>
    <s v="USD"/>
    <n v="1251777600"/>
    <n v="1247504047"/>
    <b v="1"/>
    <n v="68"/>
    <b v="1"/>
    <x v="11"/>
    <n v="105"/>
    <n v="46.06808823529412"/>
    <x v="4"/>
    <x v="11"/>
  </r>
  <r>
    <n v="15000"/>
    <n v="15918.65"/>
    <x v="0"/>
    <x v="0"/>
    <s v="USD"/>
    <n v="1346765347"/>
    <n v="1343741347"/>
    <b v="1"/>
    <n v="413"/>
    <b v="1"/>
    <x v="11"/>
    <n v="107"/>
    <n v="38.543946731234868"/>
    <x v="4"/>
    <x v="11"/>
  </r>
  <r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000"/>
    <n v="2110.5"/>
    <x v="0"/>
    <x v="0"/>
    <s v="USD"/>
    <n v="1362974400"/>
    <n v="1360948389"/>
    <b v="1"/>
    <n v="22"/>
    <b v="1"/>
    <x v="11"/>
    <n v="212"/>
    <n v="95.931818181818187"/>
    <x v="4"/>
    <x v="11"/>
  </r>
  <r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500"/>
    <n v="1625"/>
    <x v="0"/>
    <x v="1"/>
    <s v="GBP"/>
    <n v="1424181600"/>
    <n v="1423041227"/>
    <b v="0"/>
    <n v="20"/>
    <b v="1"/>
    <x v="6"/>
    <n v="109"/>
    <n v="81.25"/>
    <x v="1"/>
    <x v="6"/>
  </r>
  <r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4000"/>
    <n v="4018"/>
    <x v="0"/>
    <x v="0"/>
    <s v="USD"/>
    <n v="1470801600"/>
    <n v="1468122163"/>
    <b v="0"/>
    <n v="61"/>
    <b v="1"/>
    <x v="6"/>
    <n v="101"/>
    <n v="65.868852459016395"/>
    <x v="1"/>
    <x v="6"/>
  </r>
  <r>
    <n v="1500"/>
    <n v="1876"/>
    <x v="0"/>
    <x v="0"/>
    <s v="USD"/>
    <n v="1483499645"/>
    <n v="1480907645"/>
    <b v="0"/>
    <n v="52"/>
    <b v="1"/>
    <x v="6"/>
    <n v="126"/>
    <n v="36.07692307692308"/>
    <x v="1"/>
    <x v="6"/>
  </r>
  <r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5000"/>
    <n v="15335"/>
    <x v="0"/>
    <x v="0"/>
    <s v="USD"/>
    <n v="1447523371"/>
    <n v="1444927771"/>
    <b v="0"/>
    <n v="120"/>
    <b v="1"/>
    <x v="6"/>
    <n v="103"/>
    <n v="127.79166666666667"/>
    <x v="1"/>
    <x v="6"/>
  </r>
  <r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850"/>
    <n v="1200"/>
    <x v="0"/>
    <x v="1"/>
    <s v="GBP"/>
    <n v="1457914373"/>
    <n v="1456189973"/>
    <b v="0"/>
    <n v="23"/>
    <b v="1"/>
    <x v="6"/>
    <n v="142"/>
    <n v="52.173913043478258"/>
    <x v="1"/>
    <x v="6"/>
  </r>
  <r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3500"/>
    <n v="4559.13"/>
    <x v="0"/>
    <x v="1"/>
    <s v="GBP"/>
    <n v="1469962800"/>
    <n v="1468578920"/>
    <b v="0"/>
    <n v="108"/>
    <b v="1"/>
    <x v="6"/>
    <n v="131"/>
    <n v="42.214166666666671"/>
    <x v="1"/>
    <x v="6"/>
  </r>
  <r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10000"/>
    <n v="71771"/>
    <x v="1"/>
    <x v="0"/>
    <s v="USD"/>
    <n v="1417690734"/>
    <n v="1415098734"/>
    <b v="0"/>
    <n v="356"/>
    <b v="0"/>
    <x v="8"/>
    <n v="66"/>
    <n v="201.60393258426967"/>
    <x v="2"/>
    <x v="8"/>
  </r>
  <r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0000"/>
    <n v="1136"/>
    <x v="1"/>
    <x v="0"/>
    <s v="USD"/>
    <n v="1475937812"/>
    <n v="1472481812"/>
    <b v="0"/>
    <n v="38"/>
    <b v="0"/>
    <x v="8"/>
    <n v="12"/>
    <n v="29.894736842105264"/>
    <x v="2"/>
    <x v="8"/>
  </r>
  <r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250000"/>
    <n v="80070"/>
    <x v="1"/>
    <x v="0"/>
    <s v="USD"/>
    <n v="1480536919"/>
    <n v="1477509319"/>
    <b v="0"/>
    <n v="100"/>
    <b v="0"/>
    <x v="8"/>
    <n v="33"/>
    <n v="800.7"/>
    <x v="2"/>
    <x v="8"/>
  </r>
  <r>
    <n v="4600"/>
    <n v="28"/>
    <x v="1"/>
    <x v="0"/>
    <s v="USD"/>
    <n v="1429375922"/>
    <n v="1426783922"/>
    <b v="0"/>
    <n v="1"/>
    <b v="0"/>
    <x v="8"/>
    <n v="1"/>
    <n v="28"/>
    <x v="2"/>
    <x v="8"/>
  </r>
  <r>
    <n v="40000"/>
    <n v="12446"/>
    <x v="1"/>
    <x v="0"/>
    <s v="USD"/>
    <n v="1457024514"/>
    <n v="1454432514"/>
    <b v="0"/>
    <n v="122"/>
    <b v="0"/>
    <x v="8"/>
    <n v="32"/>
    <n v="102.01639344262296"/>
    <x v="2"/>
    <x v="8"/>
  </r>
  <r>
    <n v="180000"/>
    <n v="2028"/>
    <x v="1"/>
    <x v="0"/>
    <s v="USD"/>
    <n v="1477065860"/>
    <n v="1471881860"/>
    <b v="0"/>
    <n v="11"/>
    <b v="0"/>
    <x v="8"/>
    <n v="2"/>
    <n v="184.36363636363637"/>
    <x v="2"/>
    <x v="8"/>
  </r>
  <r>
    <n v="100000"/>
    <n v="40404"/>
    <x v="1"/>
    <x v="0"/>
    <s v="USD"/>
    <n v="1446771600"/>
    <n v="1443700648"/>
    <b v="0"/>
    <n v="248"/>
    <b v="0"/>
    <x v="8"/>
    <n v="41"/>
    <n v="162.91935483870967"/>
    <x v="2"/>
    <x v="8"/>
  </r>
  <r>
    <n v="75000"/>
    <n v="1"/>
    <x v="1"/>
    <x v="0"/>
    <s v="USD"/>
    <n v="1456700709"/>
    <n v="1453676709"/>
    <b v="0"/>
    <n v="1"/>
    <b v="0"/>
    <x v="8"/>
    <n v="1"/>
    <n v="1"/>
    <x v="2"/>
    <x v="8"/>
  </r>
  <r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40000"/>
    <n v="6130"/>
    <x v="1"/>
    <x v="0"/>
    <s v="USD"/>
    <n v="1420938172"/>
    <n v="1418346172"/>
    <b v="0"/>
    <n v="135"/>
    <b v="0"/>
    <x v="8"/>
    <n v="16"/>
    <n v="45.407407407407405"/>
    <x v="2"/>
    <x v="8"/>
  </r>
  <r>
    <n v="5800"/>
    <n v="876"/>
    <x v="1"/>
    <x v="1"/>
    <s v="GBP"/>
    <n v="1405094400"/>
    <n v="1403810965"/>
    <b v="0"/>
    <n v="9"/>
    <b v="0"/>
    <x v="8"/>
    <n v="16"/>
    <n v="97.333333333333329"/>
    <x v="2"/>
    <x v="8"/>
  </r>
  <r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462000"/>
    <n v="6019"/>
    <x v="1"/>
    <x v="11"/>
    <s v="SEK"/>
    <n v="1482515937"/>
    <n v="1479923937"/>
    <b v="0"/>
    <n v="7"/>
    <b v="0"/>
    <x v="8"/>
    <n v="2"/>
    <n v="859.85714285714289"/>
    <x v="2"/>
    <x v="8"/>
  </r>
  <r>
    <n v="35000"/>
    <n v="106"/>
    <x v="1"/>
    <x v="1"/>
    <s v="GBP"/>
    <n v="1432223125"/>
    <n v="1429631125"/>
    <b v="0"/>
    <n v="4"/>
    <b v="0"/>
    <x v="8"/>
    <n v="1"/>
    <n v="26.5"/>
    <x v="2"/>
    <x v="8"/>
  </r>
  <r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20000"/>
    <n v="486"/>
    <x v="1"/>
    <x v="0"/>
    <s v="USD"/>
    <n v="1483063435"/>
    <n v="1480471435"/>
    <b v="0"/>
    <n v="8"/>
    <b v="0"/>
    <x v="8"/>
    <n v="3"/>
    <n v="60.75"/>
    <x v="2"/>
    <x v="8"/>
  </r>
  <r>
    <n v="100000"/>
    <n v="1130"/>
    <x v="1"/>
    <x v="0"/>
    <s v="USD"/>
    <n v="1421348428"/>
    <n v="1417460428"/>
    <b v="0"/>
    <n v="11"/>
    <b v="0"/>
    <x v="8"/>
    <n v="2"/>
    <n v="102.72727272727273"/>
    <x v="2"/>
    <x v="8"/>
  </r>
  <r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75000"/>
    <n v="1748"/>
    <x v="1"/>
    <x v="0"/>
    <s v="USD"/>
    <n v="1476458734"/>
    <n v="1472570734"/>
    <b v="0"/>
    <n v="15"/>
    <b v="0"/>
    <x v="8"/>
    <n v="3"/>
    <n v="116.53333333333333"/>
    <x v="2"/>
    <x v="8"/>
  </r>
  <r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35000"/>
    <n v="7873"/>
    <x v="1"/>
    <x v="0"/>
    <s v="USD"/>
    <n v="1467432000"/>
    <n v="1464763109"/>
    <b v="0"/>
    <n v="50"/>
    <b v="0"/>
    <x v="8"/>
    <n v="23"/>
    <n v="157.46"/>
    <x v="2"/>
    <x v="8"/>
  </r>
  <r>
    <n v="250000"/>
    <n v="3417"/>
    <x v="1"/>
    <x v="0"/>
    <s v="USD"/>
    <n v="1471435554"/>
    <n v="1468843554"/>
    <b v="0"/>
    <n v="34"/>
    <b v="0"/>
    <x v="8"/>
    <n v="2"/>
    <n v="100.5"/>
    <x v="2"/>
    <x v="8"/>
  </r>
  <r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50000"/>
    <n v="24691"/>
    <x v="1"/>
    <x v="0"/>
    <s v="USD"/>
    <n v="1488549079"/>
    <n v="1485957079"/>
    <b v="0"/>
    <n v="140"/>
    <b v="0"/>
    <x v="8"/>
    <n v="50"/>
    <n v="176.36428571428573"/>
    <x v="2"/>
    <x v="8"/>
  </r>
  <r>
    <n v="30000"/>
    <n v="991"/>
    <x v="1"/>
    <x v="0"/>
    <s v="USD"/>
    <n v="1438543033"/>
    <n v="1435951033"/>
    <b v="0"/>
    <n v="15"/>
    <b v="0"/>
    <x v="8"/>
    <n v="4"/>
    <n v="66.066666666666663"/>
    <x v="2"/>
    <x v="8"/>
  </r>
  <r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680"/>
    <n v="0"/>
    <x v="1"/>
    <x v="0"/>
    <s v="USD"/>
    <n v="1408112253"/>
    <n v="1405520253"/>
    <b v="0"/>
    <n v="0"/>
    <b v="0"/>
    <x v="8"/>
    <n v="0"/>
    <e v="#DIV/0!"/>
    <x v="2"/>
    <x v="8"/>
  </r>
  <r>
    <n v="25000"/>
    <n v="17590"/>
    <x v="1"/>
    <x v="1"/>
    <s v="GBP"/>
    <n v="1475333917"/>
    <n v="1472569117"/>
    <b v="0"/>
    <n v="46"/>
    <b v="0"/>
    <x v="8"/>
    <n v="71"/>
    <n v="382.39130434782606"/>
    <x v="2"/>
    <x v="8"/>
  </r>
  <r>
    <n v="50000"/>
    <n v="100"/>
    <x v="1"/>
    <x v="0"/>
    <s v="USD"/>
    <n v="1437161739"/>
    <n v="1434569739"/>
    <b v="0"/>
    <n v="1"/>
    <b v="0"/>
    <x v="8"/>
    <n v="1"/>
    <n v="100"/>
    <x v="2"/>
    <x v="8"/>
  </r>
  <r>
    <n v="50000"/>
    <n v="51149"/>
    <x v="1"/>
    <x v="0"/>
    <s v="USD"/>
    <n v="1471579140"/>
    <n v="1466512683"/>
    <b v="0"/>
    <n v="323"/>
    <b v="0"/>
    <x v="8"/>
    <n v="103"/>
    <n v="158.35603715170279"/>
    <x v="2"/>
    <x v="8"/>
  </r>
  <r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4900"/>
    <n v="7219"/>
    <x v="0"/>
    <x v="0"/>
    <s v="USD"/>
    <n v="1372297751"/>
    <n v="1369705751"/>
    <b v="0"/>
    <n v="149"/>
    <b v="1"/>
    <x v="9"/>
    <n v="148"/>
    <n v="48.449664429530202"/>
    <x v="3"/>
    <x v="9"/>
  </r>
  <r>
    <n v="2500"/>
    <n v="2555"/>
    <x v="0"/>
    <x v="0"/>
    <s v="USD"/>
    <n v="1425741525"/>
    <n v="1423149525"/>
    <b v="0"/>
    <n v="31"/>
    <b v="1"/>
    <x v="9"/>
    <n v="103"/>
    <n v="82.41935483870968"/>
    <x v="3"/>
    <x v="9"/>
  </r>
  <r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5000"/>
    <n v="10210"/>
    <x v="0"/>
    <x v="5"/>
    <s v="CAD"/>
    <n v="1450249140"/>
    <n v="1447055935"/>
    <b v="0"/>
    <n v="172"/>
    <b v="1"/>
    <x v="9"/>
    <n v="205"/>
    <n v="59.360465116279073"/>
    <x v="3"/>
    <x v="9"/>
  </r>
  <r>
    <n v="5000"/>
    <n v="5202.5"/>
    <x v="0"/>
    <x v="0"/>
    <s v="USD"/>
    <n v="1451089134"/>
    <n v="1448497134"/>
    <b v="0"/>
    <n v="78"/>
    <b v="1"/>
    <x v="9"/>
    <n v="105"/>
    <n v="66.698717948717942"/>
    <x v="3"/>
    <x v="9"/>
  </r>
  <r>
    <n v="20000"/>
    <n v="20253"/>
    <x v="0"/>
    <x v="0"/>
    <s v="USD"/>
    <n v="1455299144"/>
    <n v="1452707144"/>
    <b v="0"/>
    <n v="120"/>
    <b v="1"/>
    <x v="9"/>
    <n v="102"/>
    <n v="168.77500000000001"/>
    <x v="3"/>
    <x v="9"/>
  </r>
  <r>
    <n v="10000"/>
    <n v="13614"/>
    <x v="0"/>
    <x v="0"/>
    <s v="USD"/>
    <n v="1441425540"/>
    <n v="1436968366"/>
    <b v="0"/>
    <n v="227"/>
    <b v="1"/>
    <x v="9"/>
    <n v="137"/>
    <n v="59.973568281938327"/>
    <x v="3"/>
    <x v="9"/>
  </r>
  <r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200"/>
    <n v="1563"/>
    <x v="0"/>
    <x v="1"/>
    <s v="GBP"/>
    <n v="1465672979"/>
    <n v="1463080979"/>
    <b v="0"/>
    <n v="64"/>
    <b v="1"/>
    <x v="9"/>
    <n v="131"/>
    <n v="24.421875"/>
    <x v="3"/>
    <x v="9"/>
  </r>
  <r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2000"/>
    <n v="2506"/>
    <x v="0"/>
    <x v="0"/>
    <s v="USD"/>
    <n v="1362117540"/>
    <n v="1359587137"/>
    <b v="0"/>
    <n v="65"/>
    <b v="1"/>
    <x v="9"/>
    <n v="126"/>
    <n v="38.553846153846152"/>
    <x v="3"/>
    <x v="9"/>
  </r>
  <r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500"/>
    <n v="2598"/>
    <x v="0"/>
    <x v="0"/>
    <s v="USD"/>
    <n v="1343943420"/>
    <n v="1341524220"/>
    <b v="0"/>
    <n v="81"/>
    <b v="1"/>
    <x v="9"/>
    <n v="174"/>
    <n v="32.074074074074076"/>
    <x v="3"/>
    <x v="9"/>
  </r>
  <r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000"/>
    <n v="1091"/>
    <x v="0"/>
    <x v="0"/>
    <s v="USD"/>
    <n v="1378592731"/>
    <n v="1373408731"/>
    <b v="0"/>
    <n v="25"/>
    <b v="1"/>
    <x v="9"/>
    <n v="110"/>
    <n v="43.64"/>
    <x v="3"/>
    <x v="9"/>
  </r>
  <r>
    <n v="200"/>
    <n v="200"/>
    <x v="0"/>
    <x v="0"/>
    <s v="USD"/>
    <n v="1455523140"/>
    <n v="1453925727"/>
    <b v="0"/>
    <n v="5"/>
    <b v="1"/>
    <x v="9"/>
    <n v="100"/>
    <n v="40"/>
    <x v="3"/>
    <x v="9"/>
  </r>
  <r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7500"/>
    <n v="7520"/>
    <x v="0"/>
    <x v="0"/>
    <s v="USD"/>
    <n v="1426523752"/>
    <n v="1423935352"/>
    <b v="0"/>
    <n v="92"/>
    <b v="1"/>
    <x v="11"/>
    <n v="101"/>
    <n v="81.739130434782609"/>
    <x v="4"/>
    <x v="11"/>
  </r>
  <r>
    <n v="7500"/>
    <n v="9486.69"/>
    <x v="0"/>
    <x v="0"/>
    <s v="USD"/>
    <n v="1417049663"/>
    <n v="1413158063"/>
    <b v="0"/>
    <n v="147"/>
    <b v="1"/>
    <x v="11"/>
    <n v="127"/>
    <n v="64.535306122448986"/>
    <x v="4"/>
    <x v="11"/>
  </r>
  <r>
    <n v="5000"/>
    <n v="5713"/>
    <x v="0"/>
    <x v="0"/>
    <s v="USD"/>
    <n v="1447463050"/>
    <n v="1444867450"/>
    <b v="0"/>
    <n v="90"/>
    <b v="1"/>
    <x v="11"/>
    <n v="115"/>
    <n v="63.477777777777774"/>
    <x v="4"/>
    <x v="11"/>
  </r>
  <r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32360"/>
    <n v="34090.629999999997"/>
    <x v="0"/>
    <x v="0"/>
    <s v="USD"/>
    <n v="1397225746"/>
    <n v="1394633746"/>
    <b v="0"/>
    <n v="406"/>
    <b v="1"/>
    <x v="11"/>
    <n v="106"/>
    <n v="83.967068965517228"/>
    <x v="4"/>
    <x v="11"/>
  </r>
  <r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6999"/>
    <n v="7495"/>
    <x v="0"/>
    <x v="0"/>
    <s v="USD"/>
    <n v="1431022342"/>
    <n v="1428430342"/>
    <b v="0"/>
    <n v="70"/>
    <b v="1"/>
    <x v="11"/>
    <n v="108"/>
    <n v="107.07142857142857"/>
    <x v="4"/>
    <x v="11"/>
  </r>
  <r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0000"/>
    <n v="10501"/>
    <x v="0"/>
    <x v="0"/>
    <s v="USD"/>
    <n v="1483138233"/>
    <n v="1480546233"/>
    <b v="0"/>
    <n v="52"/>
    <b v="1"/>
    <x v="11"/>
    <n v="106"/>
    <n v="201.94230769230768"/>
    <x v="4"/>
    <x v="11"/>
  </r>
  <r>
    <n v="1500"/>
    <n v="2842"/>
    <x v="0"/>
    <x v="0"/>
    <s v="USD"/>
    <n v="1458874388"/>
    <n v="1456285988"/>
    <b v="0"/>
    <n v="66"/>
    <b v="1"/>
    <x v="11"/>
    <n v="190"/>
    <n v="43.060606060606062"/>
    <x v="4"/>
    <x v="11"/>
  </r>
  <r>
    <n v="4000"/>
    <n v="6853"/>
    <x v="0"/>
    <x v="6"/>
    <s v="EUR"/>
    <n v="1484444119"/>
    <n v="1481852119"/>
    <b v="0"/>
    <n v="109"/>
    <b v="1"/>
    <x v="11"/>
    <n v="172"/>
    <n v="62.871559633027523"/>
    <x v="4"/>
    <x v="11"/>
  </r>
  <r>
    <n v="3700"/>
    <n v="9342"/>
    <x v="0"/>
    <x v="1"/>
    <s v="GBP"/>
    <n v="1480784606"/>
    <n v="1478189006"/>
    <b v="0"/>
    <n v="168"/>
    <b v="1"/>
    <x v="11"/>
    <n v="253"/>
    <n v="55.607142857142854"/>
    <x v="4"/>
    <x v="11"/>
  </r>
  <r>
    <n v="1300"/>
    <n v="1510"/>
    <x v="0"/>
    <x v="0"/>
    <s v="USD"/>
    <n v="1486095060"/>
    <n v="1484198170"/>
    <b v="0"/>
    <n v="31"/>
    <b v="1"/>
    <x v="11"/>
    <n v="117"/>
    <n v="48.70967741935484"/>
    <x v="4"/>
    <x v="11"/>
  </r>
  <r>
    <n v="2000"/>
    <n v="4067"/>
    <x v="0"/>
    <x v="1"/>
    <s v="GBP"/>
    <n v="1470075210"/>
    <n v="1468779210"/>
    <b v="0"/>
    <n v="133"/>
    <b v="1"/>
    <x v="11"/>
    <n v="204"/>
    <n v="30.578947368421051"/>
    <x v="4"/>
    <x v="11"/>
  </r>
  <r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5000"/>
    <n v="5355"/>
    <x v="0"/>
    <x v="0"/>
    <s v="USD"/>
    <n v="1482988125"/>
    <n v="1480396125"/>
    <b v="0"/>
    <n v="73"/>
    <b v="1"/>
    <x v="11"/>
    <n v="108"/>
    <n v="73.356164383561648"/>
    <x v="4"/>
    <x v="11"/>
  </r>
  <r>
    <n v="8000"/>
    <n v="8349"/>
    <x v="0"/>
    <x v="0"/>
    <s v="USD"/>
    <n v="1367867536"/>
    <n v="1365275536"/>
    <b v="0"/>
    <n v="148"/>
    <b v="1"/>
    <x v="11"/>
    <n v="105"/>
    <n v="56.412162162162161"/>
    <x v="4"/>
    <x v="11"/>
  </r>
  <r>
    <n v="2200"/>
    <n v="4673"/>
    <x v="0"/>
    <x v="5"/>
    <s v="CAD"/>
    <n v="1482457678"/>
    <n v="1480729678"/>
    <b v="0"/>
    <n v="93"/>
    <b v="1"/>
    <x v="11"/>
    <n v="213"/>
    <n v="50.247311827956992"/>
    <x v="4"/>
    <x v="11"/>
  </r>
  <r>
    <n v="3500"/>
    <n v="4343"/>
    <x v="0"/>
    <x v="0"/>
    <s v="USD"/>
    <n v="1436117922"/>
    <n v="1433525922"/>
    <b v="0"/>
    <n v="63"/>
    <b v="1"/>
    <x v="11"/>
    <n v="125"/>
    <n v="68.936507936507937"/>
    <x v="4"/>
    <x v="11"/>
  </r>
  <r>
    <n v="8000"/>
    <n v="8832.49"/>
    <x v="0"/>
    <x v="12"/>
    <s v="EUR"/>
    <n v="1461931860"/>
    <n v="1457109121"/>
    <b v="0"/>
    <n v="134"/>
    <b v="1"/>
    <x v="11"/>
    <n v="111"/>
    <n v="65.914104477611943"/>
    <x v="4"/>
    <x v="11"/>
  </r>
  <r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500"/>
    <n v="727"/>
    <x v="0"/>
    <x v="1"/>
    <s v="GBP"/>
    <n v="1471087957"/>
    <n v="1468495957"/>
    <b v="0"/>
    <n v="34"/>
    <b v="1"/>
    <x v="11"/>
    <n v="146"/>
    <n v="21.382352941176471"/>
    <x v="4"/>
    <x v="11"/>
  </r>
  <r>
    <n v="2800"/>
    <n v="3055"/>
    <x v="0"/>
    <x v="0"/>
    <s v="USD"/>
    <n v="1430154720"/>
    <n v="1427224606"/>
    <b v="0"/>
    <n v="19"/>
    <b v="1"/>
    <x v="11"/>
    <n v="110"/>
    <n v="160.78947368421052"/>
    <x v="4"/>
    <x v="11"/>
  </r>
  <r>
    <n v="500"/>
    <n v="551"/>
    <x v="0"/>
    <x v="0"/>
    <s v="USD"/>
    <n v="1440219540"/>
    <n v="1436369818"/>
    <b v="0"/>
    <n v="13"/>
    <b v="1"/>
    <x v="11"/>
    <n v="111"/>
    <n v="42.384615384615387"/>
    <x v="4"/>
    <x v="11"/>
  </r>
  <r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0000"/>
    <n v="10235"/>
    <x v="0"/>
    <x v="0"/>
    <s v="USD"/>
    <n v="1470068523"/>
    <n v="1467476523"/>
    <b v="0"/>
    <n v="52"/>
    <b v="1"/>
    <x v="11"/>
    <n v="103"/>
    <n v="196.82692307692307"/>
    <x v="4"/>
    <x v="11"/>
  </r>
  <r>
    <n v="750"/>
    <n v="916"/>
    <x v="0"/>
    <x v="0"/>
    <s v="USD"/>
    <n v="1488337200"/>
    <n v="1484623726"/>
    <b v="0"/>
    <n v="17"/>
    <b v="1"/>
    <x v="11"/>
    <n v="123"/>
    <n v="53.882352941176471"/>
    <x v="4"/>
    <x v="11"/>
  </r>
  <r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6000"/>
    <n v="6438"/>
    <x v="0"/>
    <x v="0"/>
    <s v="USD"/>
    <n v="1423871882"/>
    <n v="1421279882"/>
    <b v="0"/>
    <n v="73"/>
    <b v="1"/>
    <x v="11"/>
    <n v="108"/>
    <n v="88.191780821917803"/>
    <x v="4"/>
    <x v="11"/>
  </r>
  <r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9000"/>
    <n v="11353"/>
    <x v="0"/>
    <x v="0"/>
    <s v="USD"/>
    <n v="1412640373"/>
    <n v="1410048373"/>
    <b v="0"/>
    <n v="184"/>
    <b v="1"/>
    <x v="11"/>
    <n v="127"/>
    <n v="61.701086956521742"/>
    <x v="4"/>
    <x v="11"/>
  </r>
  <r>
    <n v="350"/>
    <n v="586"/>
    <x v="0"/>
    <x v="1"/>
    <s v="GBP"/>
    <n v="1465709400"/>
    <n v="1462695073"/>
    <b v="0"/>
    <n v="34"/>
    <b v="1"/>
    <x v="11"/>
    <n v="168"/>
    <n v="17.235294117647058"/>
    <x v="4"/>
    <x v="11"/>
  </r>
  <r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2500"/>
    <n v="2729"/>
    <x v="0"/>
    <x v="1"/>
    <s v="GBP"/>
    <n v="1430439411"/>
    <n v="1425259011"/>
    <b v="0"/>
    <n v="113"/>
    <b v="1"/>
    <x v="11"/>
    <n v="110"/>
    <n v="24.150442477876105"/>
    <x v="4"/>
    <x v="11"/>
  </r>
  <r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25000"/>
    <n v="105"/>
    <x v="2"/>
    <x v="0"/>
    <s v="USD"/>
    <n v="1417195201"/>
    <n v="1414599601"/>
    <b v="1"/>
    <n v="17"/>
    <b v="0"/>
    <x v="22"/>
    <n v="1"/>
    <n v="6.1764705882352944"/>
    <x v="3"/>
    <x v="22"/>
  </r>
  <r>
    <n v="12000"/>
    <n v="15"/>
    <x v="2"/>
    <x v="13"/>
    <s v="EUR"/>
    <n v="1449914400"/>
    <n v="1445336607"/>
    <b v="0"/>
    <n v="3"/>
    <b v="0"/>
    <x v="22"/>
    <n v="1"/>
    <n v="5"/>
    <x v="3"/>
    <x v="22"/>
  </r>
  <r>
    <n v="3000"/>
    <n v="15"/>
    <x v="2"/>
    <x v="0"/>
    <s v="USD"/>
    <n v="1407847978"/>
    <n v="1405687978"/>
    <b v="0"/>
    <n v="2"/>
    <b v="0"/>
    <x v="22"/>
    <n v="1"/>
    <n v="7.5"/>
    <x v="3"/>
    <x v="22"/>
  </r>
  <r>
    <n v="1000"/>
    <n v="72"/>
    <x v="2"/>
    <x v="1"/>
    <s v="GBP"/>
    <n v="1447451756"/>
    <n v="1444856156"/>
    <b v="0"/>
    <n v="6"/>
    <b v="0"/>
    <x v="22"/>
    <n v="8"/>
    <n v="12"/>
    <x v="3"/>
    <x v="22"/>
  </r>
  <r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6000"/>
    <n v="1"/>
    <x v="2"/>
    <x v="13"/>
    <s v="EUR"/>
    <n v="1464939520"/>
    <n v="1461051520"/>
    <b v="0"/>
    <n v="1"/>
    <b v="0"/>
    <x v="22"/>
    <n v="1"/>
    <n v="1"/>
    <x v="3"/>
    <x v="22"/>
  </r>
  <r>
    <n v="3000"/>
    <n v="7"/>
    <x v="2"/>
    <x v="1"/>
    <s v="GBP"/>
    <n v="1423185900"/>
    <n v="1420766700"/>
    <b v="0"/>
    <n v="3"/>
    <b v="0"/>
    <x v="22"/>
    <n v="1"/>
    <n v="2.3333333333333335"/>
    <x v="3"/>
    <x v="22"/>
  </r>
  <r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500"/>
    <n v="1"/>
    <x v="2"/>
    <x v="0"/>
    <s v="USD"/>
    <n v="1483423467"/>
    <n v="1480831467"/>
    <b v="0"/>
    <n v="1"/>
    <b v="0"/>
    <x v="22"/>
    <n v="1"/>
    <n v="1"/>
    <x v="3"/>
    <x v="22"/>
  </r>
  <r>
    <n v="4400"/>
    <n v="800"/>
    <x v="2"/>
    <x v="0"/>
    <s v="USD"/>
    <n v="1439741591"/>
    <n v="1436285591"/>
    <b v="0"/>
    <n v="9"/>
    <b v="0"/>
    <x v="22"/>
    <n v="19"/>
    <n v="88.888888888888886"/>
    <x v="3"/>
    <x v="22"/>
  </r>
  <r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4500"/>
    <n v="55"/>
    <x v="2"/>
    <x v="0"/>
    <s v="USD"/>
    <n v="1442315460"/>
    <n v="1439696174"/>
    <b v="0"/>
    <n v="2"/>
    <b v="0"/>
    <x v="22"/>
    <n v="2"/>
    <n v="27.5"/>
    <x v="3"/>
    <x v="22"/>
  </r>
  <r>
    <n v="3000"/>
    <n v="6"/>
    <x v="2"/>
    <x v="3"/>
    <s v="EUR"/>
    <n v="1456397834"/>
    <n v="1453805834"/>
    <b v="0"/>
    <n v="1"/>
    <b v="0"/>
    <x v="22"/>
    <n v="1"/>
    <n v="6"/>
    <x v="3"/>
    <x v="22"/>
  </r>
  <r>
    <n v="6300"/>
    <n v="445"/>
    <x v="2"/>
    <x v="0"/>
    <s v="USD"/>
    <n v="1476010619"/>
    <n v="1473418619"/>
    <b v="0"/>
    <n v="10"/>
    <b v="0"/>
    <x v="22"/>
    <n v="8"/>
    <n v="44.5"/>
    <x v="3"/>
    <x v="22"/>
  </r>
  <r>
    <n v="110"/>
    <n v="3"/>
    <x v="2"/>
    <x v="0"/>
    <s v="USD"/>
    <n v="1467129686"/>
    <n v="1464969686"/>
    <b v="0"/>
    <n v="3"/>
    <b v="0"/>
    <x v="22"/>
    <n v="3"/>
    <n v="1"/>
    <x v="3"/>
    <x v="22"/>
  </r>
  <r>
    <n v="200000"/>
    <n v="200"/>
    <x v="2"/>
    <x v="11"/>
    <s v="SEK"/>
    <n v="1423432709"/>
    <n v="1420840709"/>
    <b v="0"/>
    <n v="2"/>
    <b v="0"/>
    <x v="22"/>
    <n v="1"/>
    <n v="100"/>
    <x v="3"/>
    <x v="22"/>
  </r>
  <r>
    <n v="25000"/>
    <n v="26"/>
    <x v="2"/>
    <x v="4"/>
    <s v="NZD"/>
    <n v="1474436704"/>
    <n v="1471844704"/>
    <b v="0"/>
    <n v="2"/>
    <b v="0"/>
    <x v="22"/>
    <n v="1"/>
    <n v="13"/>
    <x v="3"/>
    <x v="22"/>
  </r>
  <r>
    <n v="30000"/>
    <n v="100"/>
    <x v="2"/>
    <x v="2"/>
    <s v="AUD"/>
    <n v="1451637531"/>
    <n v="1449045531"/>
    <b v="0"/>
    <n v="1"/>
    <b v="0"/>
    <x v="22"/>
    <n v="1"/>
    <n v="100"/>
    <x v="3"/>
    <x v="22"/>
  </r>
  <r>
    <n v="7500"/>
    <n v="1527"/>
    <x v="2"/>
    <x v="0"/>
    <s v="USD"/>
    <n v="1479233602"/>
    <n v="1478106802"/>
    <b v="0"/>
    <n v="14"/>
    <b v="0"/>
    <x v="22"/>
    <n v="21"/>
    <n v="109.07142857142857"/>
    <x v="3"/>
    <x v="22"/>
  </r>
  <r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5000"/>
    <n v="419"/>
    <x v="2"/>
    <x v="12"/>
    <s v="EUR"/>
    <n v="1474230385"/>
    <n v="1471638385"/>
    <b v="0"/>
    <n v="4"/>
    <b v="0"/>
    <x v="22"/>
    <n v="9"/>
    <n v="104.75"/>
    <x v="3"/>
    <x v="22"/>
  </r>
  <r>
    <n v="1000"/>
    <n v="45"/>
    <x v="2"/>
    <x v="3"/>
    <s v="EUR"/>
    <n v="1459584417"/>
    <n v="1456996017"/>
    <b v="0"/>
    <n v="3"/>
    <b v="0"/>
    <x v="22"/>
    <n v="5"/>
    <n v="15"/>
    <x v="3"/>
    <x v="22"/>
  </r>
  <r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5000"/>
    <n v="403"/>
    <x v="2"/>
    <x v="0"/>
    <s v="USD"/>
    <n v="1419017488"/>
    <n v="1416339088"/>
    <b v="0"/>
    <n v="5"/>
    <b v="0"/>
    <x v="22"/>
    <n v="9"/>
    <n v="80.599999999999994"/>
    <x v="3"/>
    <x v="22"/>
  </r>
  <r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5000"/>
    <n v="15"/>
    <x v="2"/>
    <x v="13"/>
    <s v="EUR"/>
    <n v="1444589020"/>
    <n v="1441997020"/>
    <b v="0"/>
    <n v="2"/>
    <b v="0"/>
    <x v="22"/>
    <n v="1"/>
    <n v="7.5"/>
    <x v="3"/>
    <x v="22"/>
  </r>
  <r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20000"/>
    <n v="600"/>
    <x v="2"/>
    <x v="8"/>
    <s v="DKK"/>
    <n v="1461765300"/>
    <n v="1459198499"/>
    <b v="0"/>
    <n v="8"/>
    <b v="0"/>
    <x v="22"/>
    <n v="3"/>
    <n v="75"/>
    <x v="3"/>
    <x v="22"/>
  </r>
  <r>
    <n v="2725"/>
    <n v="180"/>
    <x v="2"/>
    <x v="5"/>
    <s v="CAD"/>
    <n v="1425758101"/>
    <n v="1423166101"/>
    <b v="0"/>
    <n v="6"/>
    <b v="0"/>
    <x v="22"/>
    <n v="7"/>
    <n v="30"/>
    <x v="3"/>
    <x v="22"/>
  </r>
  <r>
    <n v="13000"/>
    <n v="1"/>
    <x v="2"/>
    <x v="13"/>
    <s v="EUR"/>
    <n v="1464285463"/>
    <n v="1461693463"/>
    <b v="0"/>
    <n v="1"/>
    <b v="0"/>
    <x v="22"/>
    <n v="1"/>
    <n v="1"/>
    <x v="3"/>
    <x v="22"/>
  </r>
  <r>
    <n v="180000"/>
    <n v="2020"/>
    <x v="2"/>
    <x v="1"/>
    <s v="GBP"/>
    <n v="1441995769"/>
    <n v="1436811769"/>
    <b v="0"/>
    <n v="3"/>
    <b v="0"/>
    <x v="22"/>
    <n v="2"/>
    <n v="673.33333333333337"/>
    <x v="3"/>
    <x v="22"/>
  </r>
  <r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500000"/>
    <n v="75"/>
    <x v="2"/>
    <x v="0"/>
    <s v="USD"/>
    <n v="1467999134"/>
    <n v="1465407134"/>
    <b v="0"/>
    <n v="3"/>
    <b v="0"/>
    <x v="22"/>
    <n v="1"/>
    <n v="25"/>
    <x v="3"/>
    <x v="22"/>
  </r>
  <r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00000"/>
    <n v="1"/>
    <x v="2"/>
    <x v="0"/>
    <s v="USD"/>
    <n v="1455941197"/>
    <n v="1453349197"/>
    <b v="0"/>
    <n v="1"/>
    <b v="0"/>
    <x v="22"/>
    <n v="1"/>
    <n v="1"/>
    <x v="3"/>
    <x v="22"/>
  </r>
  <r>
    <n v="18950"/>
    <n v="2"/>
    <x v="1"/>
    <x v="0"/>
    <s v="USD"/>
    <n v="1416355259"/>
    <n v="1413759659"/>
    <b v="0"/>
    <n v="2"/>
    <b v="0"/>
    <x v="22"/>
    <n v="1"/>
    <n v="1"/>
    <x v="3"/>
    <x v="22"/>
  </r>
  <r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750"/>
    <n v="15"/>
    <x v="1"/>
    <x v="3"/>
    <s v="EUR"/>
    <n v="1461535140"/>
    <n v="1459716480"/>
    <b v="0"/>
    <n v="1"/>
    <b v="0"/>
    <x v="22"/>
    <n v="1"/>
    <n v="15"/>
    <x v="3"/>
    <x v="22"/>
  </r>
  <r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5000"/>
    <n v="15186.69"/>
    <x v="0"/>
    <x v="0"/>
    <s v="USD"/>
    <n v="1413849600"/>
    <n v="1410967754"/>
    <b v="1"/>
    <n v="340"/>
    <b v="1"/>
    <x v="23"/>
    <n v="102"/>
    <n v="44.66673529411765"/>
    <x v="3"/>
    <x v="23"/>
  </r>
  <r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5000"/>
    <n v="8160"/>
    <x v="0"/>
    <x v="0"/>
    <s v="USD"/>
    <n v="1361029958"/>
    <n v="1358437958"/>
    <b v="1"/>
    <n v="234"/>
    <b v="1"/>
    <x v="23"/>
    <n v="164"/>
    <n v="34.871794871794869"/>
    <x v="3"/>
    <x v="23"/>
  </r>
  <r>
    <n v="30000"/>
    <n v="136924.35"/>
    <x v="0"/>
    <x v="0"/>
    <s v="USD"/>
    <n v="1332385200"/>
    <n v="1329759452"/>
    <b v="1"/>
    <n v="2602"/>
    <b v="1"/>
    <x v="23"/>
    <n v="457"/>
    <n v="52.622732513451197"/>
    <x v="3"/>
    <x v="23"/>
  </r>
  <r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40000"/>
    <n v="46032"/>
    <x v="0"/>
    <x v="0"/>
    <s v="USD"/>
    <n v="1332699285"/>
    <n v="1327518885"/>
    <b v="1"/>
    <n v="600"/>
    <b v="1"/>
    <x v="23"/>
    <n v="116"/>
    <n v="76.72"/>
    <x v="3"/>
    <x v="23"/>
  </r>
  <r>
    <n v="9500"/>
    <n v="9725"/>
    <x v="0"/>
    <x v="0"/>
    <s v="USD"/>
    <n v="1307838049"/>
    <n v="1302654049"/>
    <b v="1"/>
    <n v="293"/>
    <b v="1"/>
    <x v="23"/>
    <n v="103"/>
    <n v="33.191126279863482"/>
    <x v="3"/>
    <x v="23"/>
  </r>
  <r>
    <n v="44250"/>
    <n v="47978"/>
    <x v="0"/>
    <x v="0"/>
    <s v="USD"/>
    <n v="1360938109"/>
    <n v="1358346109"/>
    <b v="1"/>
    <n v="321"/>
    <b v="1"/>
    <x v="23"/>
    <n v="109"/>
    <n v="149.46417445482865"/>
    <x v="3"/>
    <x v="23"/>
  </r>
  <r>
    <n v="1500"/>
    <n v="1877"/>
    <x v="0"/>
    <x v="0"/>
    <s v="USD"/>
    <n v="1356724263"/>
    <n v="1354909863"/>
    <b v="1"/>
    <n v="81"/>
    <b v="1"/>
    <x v="23"/>
    <n v="126"/>
    <n v="23.172839506172838"/>
    <x v="3"/>
    <x v="23"/>
  </r>
  <r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3000"/>
    <n v="3368"/>
    <x v="0"/>
    <x v="0"/>
    <s v="USD"/>
    <n v="1379093292"/>
    <n v="1376501292"/>
    <b v="1"/>
    <n v="76"/>
    <b v="1"/>
    <x v="23"/>
    <n v="113"/>
    <n v="44.315789473684212"/>
    <x v="3"/>
    <x v="23"/>
  </r>
  <r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30000"/>
    <n v="33393"/>
    <x v="0"/>
    <x v="0"/>
    <s v="USD"/>
    <n v="1324609200"/>
    <n v="1319467604"/>
    <b v="1"/>
    <n v="369"/>
    <b v="1"/>
    <x v="23"/>
    <n v="112"/>
    <n v="90.495934959349597"/>
    <x v="3"/>
    <x v="23"/>
  </r>
  <r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600"/>
    <n v="2198"/>
    <x v="0"/>
    <x v="0"/>
    <s v="USD"/>
    <n v="1399694340"/>
    <n v="1398448389"/>
    <b v="1"/>
    <n v="71"/>
    <b v="1"/>
    <x v="23"/>
    <n v="138"/>
    <n v="30.95774647887324"/>
    <x v="3"/>
    <x v="23"/>
  </r>
  <r>
    <n v="50000"/>
    <n v="58520.2"/>
    <x v="0"/>
    <x v="0"/>
    <s v="USD"/>
    <n v="1374858000"/>
    <n v="1373408699"/>
    <b v="1"/>
    <n v="635"/>
    <b v="1"/>
    <x v="23"/>
    <n v="118"/>
    <n v="92.157795275590544"/>
    <x v="3"/>
    <x v="23"/>
  </r>
  <r>
    <n v="5000"/>
    <n v="105"/>
    <x v="2"/>
    <x v="5"/>
    <s v="CAD"/>
    <n v="1383430145"/>
    <n v="1380838145"/>
    <b v="0"/>
    <n v="6"/>
    <b v="0"/>
    <x v="10"/>
    <n v="3"/>
    <n v="17.5"/>
    <x v="3"/>
    <x v="10"/>
  </r>
  <r>
    <n v="5000"/>
    <n v="5"/>
    <x v="2"/>
    <x v="0"/>
    <s v="USD"/>
    <n v="1347004260"/>
    <n v="1345062936"/>
    <b v="0"/>
    <n v="1"/>
    <b v="0"/>
    <x v="10"/>
    <n v="1"/>
    <n v="5"/>
    <x v="3"/>
    <x v="10"/>
  </r>
  <r>
    <n v="7000"/>
    <n v="50"/>
    <x v="2"/>
    <x v="0"/>
    <s v="USD"/>
    <n v="1469162275"/>
    <n v="1467002275"/>
    <b v="0"/>
    <n v="2"/>
    <b v="0"/>
    <x v="10"/>
    <n v="1"/>
    <n v="25"/>
    <x v="3"/>
    <x v="10"/>
  </r>
  <r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6700"/>
    <n v="150"/>
    <x v="2"/>
    <x v="0"/>
    <s v="USD"/>
    <n v="1434827173"/>
    <n v="1430939173"/>
    <b v="0"/>
    <n v="3"/>
    <b v="0"/>
    <x v="10"/>
    <n v="3"/>
    <n v="50"/>
    <x v="3"/>
    <x v="10"/>
  </r>
  <r>
    <n v="20000"/>
    <n v="48"/>
    <x v="2"/>
    <x v="0"/>
    <s v="USD"/>
    <n v="1425009761"/>
    <n v="1422417761"/>
    <b v="0"/>
    <n v="3"/>
    <b v="0"/>
    <x v="10"/>
    <n v="1"/>
    <n v="16"/>
    <x v="3"/>
    <x v="10"/>
  </r>
  <r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5000"/>
    <n v="360"/>
    <x v="2"/>
    <x v="2"/>
    <s v="AUD"/>
    <n v="1388928660"/>
    <n v="1386336660"/>
    <b v="0"/>
    <n v="6"/>
    <b v="0"/>
    <x v="10"/>
    <n v="3"/>
    <n v="60"/>
    <x v="3"/>
    <x v="10"/>
  </r>
  <r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200"/>
    <n v="100"/>
    <x v="2"/>
    <x v="0"/>
    <s v="USD"/>
    <n v="1424014680"/>
    <n v="1418922443"/>
    <b v="0"/>
    <n v="1"/>
    <b v="0"/>
    <x v="10"/>
    <n v="9"/>
    <n v="100"/>
    <x v="3"/>
    <x v="10"/>
  </r>
  <r>
    <n v="4000"/>
    <n v="30"/>
    <x v="2"/>
    <x v="0"/>
    <s v="USD"/>
    <n v="1308431646"/>
    <n v="1305839646"/>
    <b v="0"/>
    <n v="2"/>
    <b v="0"/>
    <x v="10"/>
    <n v="1"/>
    <n v="15"/>
    <x v="3"/>
    <x v="10"/>
  </r>
  <r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5000"/>
    <n v="1"/>
    <x v="2"/>
    <x v="0"/>
    <s v="USD"/>
    <n v="1375299780"/>
    <n v="1371655522"/>
    <b v="0"/>
    <n v="1"/>
    <b v="0"/>
    <x v="10"/>
    <n v="1"/>
    <n v="1"/>
    <x v="3"/>
    <x v="10"/>
  </r>
  <r>
    <n v="3000"/>
    <n v="57"/>
    <x v="2"/>
    <x v="0"/>
    <s v="USD"/>
    <n v="1409787378"/>
    <n v="1405899378"/>
    <b v="0"/>
    <n v="3"/>
    <b v="0"/>
    <x v="10"/>
    <n v="2"/>
    <n v="19"/>
    <x v="3"/>
    <x v="10"/>
  </r>
  <r>
    <n v="2000"/>
    <n v="5"/>
    <x v="2"/>
    <x v="0"/>
    <s v="USD"/>
    <n v="1470355833"/>
    <n v="1465171833"/>
    <b v="0"/>
    <n v="1"/>
    <b v="0"/>
    <x v="10"/>
    <n v="1"/>
    <n v="5"/>
    <x v="3"/>
    <x v="10"/>
  </r>
  <r>
    <n v="2800"/>
    <n v="701"/>
    <x v="2"/>
    <x v="0"/>
    <s v="USD"/>
    <n v="1367444557"/>
    <n v="1364852557"/>
    <b v="0"/>
    <n v="15"/>
    <b v="0"/>
    <x v="10"/>
    <n v="26"/>
    <n v="46.733333333333334"/>
    <x v="3"/>
    <x v="10"/>
  </r>
  <r>
    <n v="52000"/>
    <n v="86492"/>
    <x v="0"/>
    <x v="5"/>
    <s v="CAD"/>
    <n v="1436364023"/>
    <n v="1433772023"/>
    <b v="1"/>
    <n v="885"/>
    <b v="1"/>
    <x v="20"/>
    <n v="167"/>
    <n v="97.731073446327684"/>
    <x v="8"/>
    <x v="20"/>
  </r>
  <r>
    <n v="22000"/>
    <n v="22318"/>
    <x v="0"/>
    <x v="1"/>
    <s v="GBP"/>
    <n v="1458943200"/>
    <n v="1456491680"/>
    <b v="1"/>
    <n v="329"/>
    <b v="1"/>
    <x v="20"/>
    <n v="102"/>
    <n v="67.835866261398181"/>
    <x v="8"/>
    <x v="20"/>
  </r>
  <r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0"/>
    <n v="1671"/>
    <x v="0"/>
    <x v="1"/>
    <s v="GBP"/>
    <n v="1406227904"/>
    <n v="1403635904"/>
    <b v="1"/>
    <n v="43"/>
    <b v="1"/>
    <x v="20"/>
    <n v="112"/>
    <n v="38.860465116279073"/>
    <x v="8"/>
    <x v="20"/>
  </r>
  <r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6000"/>
    <n v="16165.6"/>
    <x v="0"/>
    <x v="1"/>
    <s v="GBP"/>
    <n v="1405761278"/>
    <n v="1403169278"/>
    <b v="1"/>
    <n v="405"/>
    <b v="1"/>
    <x v="20"/>
    <n v="102"/>
    <n v="39.91506172839506"/>
    <x v="8"/>
    <x v="20"/>
  </r>
  <r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8000"/>
    <n v="12001.5"/>
    <x v="0"/>
    <x v="1"/>
    <s v="GBP"/>
    <n v="1405523866"/>
    <n v="1402931866"/>
    <b v="1"/>
    <n v="215"/>
    <b v="1"/>
    <x v="20"/>
    <n v="151"/>
    <n v="55.82093023255814"/>
    <x v="8"/>
    <x v="20"/>
  </r>
  <r>
    <n v="25000"/>
    <n v="26619"/>
    <x v="0"/>
    <x v="0"/>
    <s v="USD"/>
    <n v="1443363640"/>
    <n v="1439907640"/>
    <b v="1"/>
    <n v="176"/>
    <b v="1"/>
    <x v="20"/>
    <n v="107"/>
    <n v="151.24431818181819"/>
    <x v="8"/>
    <x v="20"/>
  </r>
  <r>
    <n v="300000"/>
    <n v="471567"/>
    <x v="0"/>
    <x v="10"/>
    <s v="NOK"/>
    <n v="1458104697"/>
    <n v="1455516297"/>
    <b v="1"/>
    <n v="555"/>
    <b v="1"/>
    <x v="20"/>
    <n v="158"/>
    <n v="849.67027027027029"/>
    <x v="8"/>
    <x v="20"/>
  </r>
  <r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000"/>
    <n v="30805"/>
    <x v="0"/>
    <x v="0"/>
    <s v="USD"/>
    <n v="1401565252"/>
    <n v="1398973252"/>
    <b v="1"/>
    <n v="236"/>
    <b v="1"/>
    <x v="20"/>
    <n v="206"/>
    <n v="130.52966101694915"/>
    <x v="8"/>
    <x v="20"/>
  </r>
  <r>
    <n v="9000"/>
    <n v="9302.75"/>
    <x v="0"/>
    <x v="0"/>
    <s v="USD"/>
    <n v="1403301540"/>
    <n v="1400867283"/>
    <b v="1"/>
    <n v="145"/>
    <b v="1"/>
    <x v="20"/>
    <n v="104"/>
    <n v="64.156896551724131"/>
    <x v="8"/>
    <x v="20"/>
  </r>
  <r>
    <n v="18000"/>
    <n v="18625"/>
    <x v="0"/>
    <x v="0"/>
    <s v="USD"/>
    <n v="1418961600"/>
    <n v="1415824513"/>
    <b v="1"/>
    <n v="167"/>
    <b v="1"/>
    <x v="20"/>
    <n v="104"/>
    <n v="111.52694610778443"/>
    <x v="8"/>
    <x v="20"/>
  </r>
  <r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2600"/>
    <n v="4524.1499999999996"/>
    <x v="0"/>
    <x v="0"/>
    <s v="USD"/>
    <n v="1471539138"/>
    <n v="1468947138"/>
    <b v="1"/>
    <n v="140"/>
    <b v="1"/>
    <x v="20"/>
    <n v="175"/>
    <n v="32.315357142857138"/>
    <x v="8"/>
    <x v="20"/>
  </r>
  <r>
    <n v="23000"/>
    <n v="27675"/>
    <x v="0"/>
    <x v="0"/>
    <s v="USD"/>
    <n v="1453185447"/>
    <n v="1448951847"/>
    <b v="1"/>
    <n v="280"/>
    <b v="1"/>
    <x v="20"/>
    <n v="121"/>
    <n v="98.839285714285708"/>
    <x v="8"/>
    <x v="20"/>
  </r>
  <r>
    <n v="3500"/>
    <n v="3865.55"/>
    <x v="0"/>
    <x v="0"/>
    <s v="USD"/>
    <n v="1489497886"/>
    <n v="1487082286"/>
    <b v="1"/>
    <n v="70"/>
    <b v="1"/>
    <x v="20"/>
    <n v="111"/>
    <n v="55.222142857142863"/>
    <x v="8"/>
    <x v="20"/>
  </r>
  <r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5000"/>
    <n v="24201"/>
    <x v="0"/>
    <x v="2"/>
    <s v="AUD"/>
    <n v="1455548400"/>
    <n v="1453461865"/>
    <b v="1"/>
    <n v="294"/>
    <b v="1"/>
    <x v="20"/>
    <n v="485"/>
    <n v="82.316326530612244"/>
    <x v="8"/>
    <x v="20"/>
  </r>
  <r>
    <n v="45000"/>
    <n v="65313"/>
    <x v="0"/>
    <x v="0"/>
    <s v="USD"/>
    <n v="1462161540"/>
    <n v="1457913777"/>
    <b v="1"/>
    <n v="740"/>
    <b v="1"/>
    <x v="20"/>
    <n v="146"/>
    <n v="88.26081081081081"/>
    <x v="8"/>
    <x v="20"/>
  </r>
  <r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4000"/>
    <n v="5297"/>
    <x v="0"/>
    <x v="0"/>
    <s v="USD"/>
    <n v="1464040800"/>
    <n v="1461527631"/>
    <b v="1"/>
    <n v="110"/>
    <b v="1"/>
    <x v="20"/>
    <n v="133"/>
    <n v="48.154545454545456"/>
    <x v="8"/>
    <x v="20"/>
  </r>
  <r>
    <n v="12000"/>
    <n v="30037.01"/>
    <x v="0"/>
    <x v="0"/>
    <s v="USD"/>
    <n v="1440702910"/>
    <n v="1438110910"/>
    <b v="1"/>
    <n v="455"/>
    <b v="1"/>
    <x v="20"/>
    <n v="251"/>
    <n v="66.015406593406595"/>
    <x v="8"/>
    <x v="20"/>
  </r>
  <r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8000"/>
    <n v="6"/>
    <x v="2"/>
    <x v="0"/>
    <s v="USD"/>
    <n v="1420045538"/>
    <n v="1417453538"/>
    <b v="0"/>
    <n v="2"/>
    <b v="0"/>
    <x v="24"/>
    <n v="1"/>
    <n v="3"/>
    <x v="8"/>
    <x v="24"/>
  </r>
  <r>
    <n v="500"/>
    <n v="20"/>
    <x v="2"/>
    <x v="5"/>
    <s v="CAD"/>
    <n v="1435708500"/>
    <n v="1434412500"/>
    <b v="0"/>
    <n v="1"/>
    <b v="0"/>
    <x v="24"/>
    <n v="4"/>
    <n v="20"/>
    <x v="8"/>
    <x v="24"/>
  </r>
  <r>
    <n v="2250"/>
    <n v="10"/>
    <x v="2"/>
    <x v="0"/>
    <s v="USD"/>
    <n v="1416662034"/>
    <n v="1414066434"/>
    <b v="0"/>
    <n v="1"/>
    <b v="0"/>
    <x v="24"/>
    <n v="1"/>
    <n v="10"/>
    <x v="8"/>
    <x v="24"/>
  </r>
  <r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3000"/>
    <n v="1"/>
    <x v="2"/>
    <x v="0"/>
    <s v="USD"/>
    <n v="1425330960"/>
    <n v="1422393234"/>
    <b v="0"/>
    <n v="1"/>
    <b v="0"/>
    <x v="24"/>
    <n v="1"/>
    <n v="1"/>
    <x v="8"/>
    <x v="24"/>
  </r>
  <r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20"/>
    <n v="0"/>
    <x v="2"/>
    <x v="0"/>
    <s v="USD"/>
    <n v="1487844882"/>
    <n v="1487240082"/>
    <b v="0"/>
    <n v="0"/>
    <b v="0"/>
    <x v="24"/>
    <n v="0"/>
    <e v="#DIV/0!"/>
    <x v="8"/>
    <x v="24"/>
  </r>
  <r>
    <n v="700"/>
    <n v="60"/>
    <x v="2"/>
    <x v="0"/>
    <s v="USD"/>
    <n v="1447020620"/>
    <n v="1444425020"/>
    <b v="0"/>
    <n v="1"/>
    <b v="0"/>
    <x v="24"/>
    <n v="9"/>
    <n v="60"/>
    <x v="8"/>
    <x v="24"/>
  </r>
  <r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750"/>
    <n v="101"/>
    <x v="2"/>
    <x v="1"/>
    <s v="GBP"/>
    <n v="1463050034"/>
    <n v="1460458034"/>
    <b v="0"/>
    <n v="7"/>
    <b v="0"/>
    <x v="24"/>
    <n v="14"/>
    <n v="14.428571428571429"/>
    <x v="8"/>
    <x v="24"/>
  </r>
  <r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4300"/>
    <n v="2115"/>
    <x v="2"/>
    <x v="0"/>
    <s v="USD"/>
    <n v="1412135940"/>
    <n v="1410366708"/>
    <b v="0"/>
    <n v="16"/>
    <b v="0"/>
    <x v="24"/>
    <n v="50"/>
    <n v="132.1875"/>
    <x v="8"/>
    <x v="24"/>
  </r>
  <r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00"/>
    <n v="677"/>
    <x v="2"/>
    <x v="5"/>
    <s v="CAD"/>
    <n v="1467603624"/>
    <n v="1465011624"/>
    <b v="0"/>
    <n v="12"/>
    <b v="0"/>
    <x v="24"/>
    <n v="46"/>
    <n v="56.416666666666664"/>
    <x v="8"/>
    <x v="24"/>
  </r>
  <r>
    <n v="2500"/>
    <n v="100"/>
    <x v="2"/>
    <x v="0"/>
    <s v="USD"/>
    <n v="1411227633"/>
    <n v="1408549233"/>
    <b v="0"/>
    <n v="1"/>
    <b v="0"/>
    <x v="24"/>
    <n v="4"/>
    <n v="100"/>
    <x v="8"/>
    <x v="24"/>
  </r>
  <r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000"/>
    <n v="50"/>
    <x v="2"/>
    <x v="0"/>
    <s v="USD"/>
    <n v="1430270199"/>
    <n v="1428974199"/>
    <b v="0"/>
    <n v="1"/>
    <b v="0"/>
    <x v="24"/>
    <n v="1"/>
    <n v="50"/>
    <x v="8"/>
    <x v="24"/>
  </r>
  <r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0000"/>
    <n v="67"/>
    <x v="1"/>
    <x v="0"/>
    <s v="USD"/>
    <n v="1383789603"/>
    <n v="1381194003"/>
    <b v="0"/>
    <n v="1"/>
    <b v="0"/>
    <x v="25"/>
    <n v="1"/>
    <n v="67"/>
    <x v="3"/>
    <x v="25"/>
  </r>
  <r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6000"/>
    <n v="85"/>
    <x v="1"/>
    <x v="1"/>
    <s v="GBP"/>
    <n v="1394815751"/>
    <n v="1389635351"/>
    <b v="0"/>
    <n v="2"/>
    <b v="0"/>
    <x v="25"/>
    <n v="2"/>
    <n v="42.5"/>
    <x v="3"/>
    <x v="25"/>
  </r>
  <r>
    <n v="10000"/>
    <n v="10"/>
    <x v="1"/>
    <x v="0"/>
    <s v="USD"/>
    <n v="1432843500"/>
    <n v="1430124509"/>
    <b v="0"/>
    <n v="1"/>
    <b v="0"/>
    <x v="25"/>
    <n v="1"/>
    <n v="10"/>
    <x v="3"/>
    <x v="25"/>
  </r>
  <r>
    <n v="4000"/>
    <n v="100"/>
    <x v="1"/>
    <x v="0"/>
    <s v="USD"/>
    <n v="1307554261"/>
    <n v="1304962261"/>
    <b v="0"/>
    <n v="1"/>
    <b v="0"/>
    <x v="25"/>
    <n v="3"/>
    <n v="100"/>
    <x v="3"/>
    <x v="25"/>
  </r>
  <r>
    <n v="30000"/>
    <n v="6375"/>
    <x v="1"/>
    <x v="0"/>
    <s v="USD"/>
    <n v="1469656800"/>
    <n v="1467151204"/>
    <b v="0"/>
    <n v="59"/>
    <b v="0"/>
    <x v="25"/>
    <n v="22"/>
    <n v="108.05084745762711"/>
    <x v="3"/>
    <x v="25"/>
  </r>
  <r>
    <n v="8500"/>
    <n v="350"/>
    <x v="1"/>
    <x v="0"/>
    <s v="USD"/>
    <n v="1392595200"/>
    <n v="1391293745"/>
    <b v="0"/>
    <n v="13"/>
    <b v="0"/>
    <x v="25"/>
    <n v="5"/>
    <n v="26.923076923076923"/>
    <x v="3"/>
    <x v="25"/>
  </r>
  <r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6000"/>
    <n v="2484"/>
    <x v="1"/>
    <x v="0"/>
    <s v="USD"/>
    <n v="1460140282"/>
    <n v="1457551882"/>
    <b v="0"/>
    <n v="52"/>
    <b v="0"/>
    <x v="25"/>
    <n v="42"/>
    <n v="47.769230769230766"/>
    <x v="3"/>
    <x v="25"/>
  </r>
  <r>
    <n v="12100"/>
    <n v="80"/>
    <x v="1"/>
    <x v="1"/>
    <s v="GBP"/>
    <n v="1434738483"/>
    <n v="1432146483"/>
    <b v="0"/>
    <n v="4"/>
    <b v="0"/>
    <x v="25"/>
    <n v="1"/>
    <n v="20"/>
    <x v="3"/>
    <x v="25"/>
  </r>
  <r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9000"/>
    <n v="223"/>
    <x v="1"/>
    <x v="5"/>
    <s v="CAD"/>
    <n v="1491019140"/>
    <n v="1487548802"/>
    <b v="0"/>
    <n v="3"/>
    <b v="0"/>
    <x v="25"/>
    <n v="3"/>
    <n v="74.333333333333329"/>
    <x v="3"/>
    <x v="25"/>
  </r>
  <r>
    <n v="10000"/>
    <n v="506"/>
    <x v="1"/>
    <x v="0"/>
    <s v="USD"/>
    <n v="1424211329"/>
    <n v="1421187329"/>
    <b v="0"/>
    <n v="6"/>
    <b v="0"/>
    <x v="25"/>
    <n v="6"/>
    <n v="84.333333333333329"/>
    <x v="3"/>
    <x v="25"/>
  </r>
  <r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3333"/>
    <n v="28"/>
    <x v="1"/>
    <x v="0"/>
    <s v="USD"/>
    <n v="1377734091"/>
    <n v="1374882891"/>
    <b v="0"/>
    <n v="2"/>
    <b v="0"/>
    <x v="25"/>
    <n v="1"/>
    <n v="14"/>
    <x v="3"/>
    <x v="25"/>
  </r>
  <r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000"/>
    <n v="5"/>
    <x v="2"/>
    <x v="1"/>
    <s v="GBP"/>
    <n v="1450521990"/>
    <n v="1447757190"/>
    <b v="0"/>
    <n v="1"/>
    <b v="0"/>
    <x v="26"/>
    <n v="1"/>
    <n v="5"/>
    <x v="8"/>
    <x v="26"/>
  </r>
  <r>
    <n v="1000"/>
    <n v="93"/>
    <x v="2"/>
    <x v="0"/>
    <s v="USD"/>
    <n v="1445894400"/>
    <n v="1440961053"/>
    <b v="0"/>
    <n v="3"/>
    <b v="0"/>
    <x v="26"/>
    <n v="10"/>
    <n v="31"/>
    <x v="8"/>
    <x v="26"/>
  </r>
  <r>
    <n v="20000"/>
    <n v="15"/>
    <x v="2"/>
    <x v="1"/>
    <s v="GBP"/>
    <n v="1411681391"/>
    <n v="1409089391"/>
    <b v="0"/>
    <n v="1"/>
    <b v="0"/>
    <x v="26"/>
    <n v="1"/>
    <n v="15"/>
    <x v="8"/>
    <x v="26"/>
  </r>
  <r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7500"/>
    <n v="1"/>
    <x v="2"/>
    <x v="0"/>
    <s v="USD"/>
    <n v="1418510965"/>
    <n v="1415918965"/>
    <b v="0"/>
    <n v="1"/>
    <b v="0"/>
    <x v="26"/>
    <n v="1"/>
    <n v="1"/>
    <x v="8"/>
    <x v="26"/>
  </r>
  <r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4000"/>
    <n v="4092"/>
    <x v="2"/>
    <x v="1"/>
    <s v="GBP"/>
    <n v="1459700741"/>
    <n v="1457112341"/>
    <b v="0"/>
    <n v="92"/>
    <b v="0"/>
    <x v="26"/>
    <n v="30"/>
    <n v="44.478260869565219"/>
    <x v="8"/>
    <x v="26"/>
  </r>
  <r>
    <n v="25"/>
    <n v="0"/>
    <x v="2"/>
    <x v="0"/>
    <s v="USD"/>
    <n v="1427503485"/>
    <n v="1423619085"/>
    <b v="0"/>
    <n v="0"/>
    <b v="0"/>
    <x v="26"/>
    <n v="0"/>
    <e v="#DIV/0!"/>
    <x v="8"/>
    <x v="26"/>
  </r>
  <r>
    <n v="22000"/>
    <n v="3"/>
    <x v="2"/>
    <x v="0"/>
    <s v="USD"/>
    <n v="1425154655"/>
    <n v="1422562655"/>
    <b v="0"/>
    <n v="3"/>
    <b v="0"/>
    <x v="26"/>
    <n v="1"/>
    <n v="1"/>
    <x v="8"/>
    <x v="26"/>
  </r>
  <r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00000"/>
    <n v="280"/>
    <x v="2"/>
    <x v="0"/>
    <s v="USD"/>
    <n v="1403122380"/>
    <n v="1400634728"/>
    <b v="0"/>
    <n v="7"/>
    <b v="0"/>
    <x v="26"/>
    <n v="1"/>
    <n v="40"/>
    <x v="8"/>
    <x v="26"/>
  </r>
  <r>
    <n v="3250"/>
    <n v="75"/>
    <x v="2"/>
    <x v="1"/>
    <s v="GBP"/>
    <n v="1418469569"/>
    <n v="1414577969"/>
    <b v="0"/>
    <n v="3"/>
    <b v="0"/>
    <x v="26"/>
    <n v="3"/>
    <n v="25"/>
    <x v="8"/>
    <x v="26"/>
  </r>
  <r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800"/>
    <n v="1"/>
    <x v="2"/>
    <x v="0"/>
    <s v="USD"/>
    <n v="1437926458"/>
    <n v="1432742458"/>
    <b v="0"/>
    <n v="1"/>
    <b v="0"/>
    <x v="26"/>
    <n v="1"/>
    <n v="1"/>
    <x v="8"/>
    <x v="26"/>
  </r>
  <r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5000"/>
    <n v="367"/>
    <x v="2"/>
    <x v="0"/>
    <s v="USD"/>
    <n v="1405401060"/>
    <n v="1401585752"/>
    <b v="0"/>
    <n v="9"/>
    <b v="0"/>
    <x v="26"/>
    <n v="8"/>
    <n v="40.777777777777779"/>
    <x v="8"/>
    <x v="26"/>
  </r>
  <r>
    <n v="2500"/>
    <n v="2706.23"/>
    <x v="0"/>
    <x v="0"/>
    <s v="USD"/>
    <n v="1304561633"/>
    <n v="1301969633"/>
    <b v="0"/>
    <n v="56"/>
    <b v="1"/>
    <x v="11"/>
    <n v="109"/>
    <n v="48.325535714285714"/>
    <x v="4"/>
    <x v="11"/>
  </r>
  <r>
    <n v="1500"/>
    <n v="1502.5"/>
    <x v="0"/>
    <x v="0"/>
    <s v="USD"/>
    <n v="1318633200"/>
    <n v="1314947317"/>
    <b v="0"/>
    <n v="32"/>
    <b v="1"/>
    <x v="11"/>
    <n v="101"/>
    <n v="46.953125"/>
    <x v="4"/>
    <x v="11"/>
  </r>
  <r>
    <n v="2000"/>
    <n v="2000.66"/>
    <x v="0"/>
    <x v="0"/>
    <s v="USD"/>
    <n v="1327723459"/>
    <n v="1322539459"/>
    <b v="0"/>
    <n v="30"/>
    <b v="1"/>
    <x v="11"/>
    <n v="101"/>
    <n v="66.688666666666663"/>
    <x v="4"/>
    <x v="11"/>
  </r>
  <r>
    <n v="2800"/>
    <n v="3419"/>
    <x v="0"/>
    <x v="0"/>
    <s v="USD"/>
    <n v="1332011835"/>
    <n v="1328559435"/>
    <b v="0"/>
    <n v="70"/>
    <b v="1"/>
    <x v="11"/>
    <n v="123"/>
    <n v="48.842857142857142"/>
    <x v="4"/>
    <x v="11"/>
  </r>
  <r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8000"/>
    <n v="8080.33"/>
    <x v="0"/>
    <x v="0"/>
    <s v="USD"/>
    <n v="1300930838"/>
    <n v="1293158438"/>
    <b v="0"/>
    <n v="92"/>
    <b v="1"/>
    <x v="11"/>
    <n v="102"/>
    <n v="87.829673913043479"/>
    <x v="4"/>
    <x v="11"/>
  </r>
  <r>
    <n v="10000"/>
    <n v="14511"/>
    <x v="0"/>
    <x v="0"/>
    <s v="USD"/>
    <n v="1339701851"/>
    <n v="1337887451"/>
    <b v="0"/>
    <n v="205"/>
    <b v="1"/>
    <x v="11"/>
    <n v="146"/>
    <n v="70.785365853658533"/>
    <x v="4"/>
    <x v="11"/>
  </r>
  <r>
    <n v="1200"/>
    <n v="1215"/>
    <x v="0"/>
    <x v="0"/>
    <s v="USD"/>
    <n v="1388553960"/>
    <n v="1385754986"/>
    <b v="0"/>
    <n v="23"/>
    <b v="1"/>
    <x v="11"/>
    <n v="102"/>
    <n v="52.826086956521742"/>
    <x v="4"/>
    <x v="11"/>
  </r>
  <r>
    <n v="1500"/>
    <n v="1775"/>
    <x v="0"/>
    <x v="0"/>
    <s v="USD"/>
    <n v="1320220800"/>
    <n v="1315612909"/>
    <b v="0"/>
    <n v="4"/>
    <b v="1"/>
    <x v="11"/>
    <n v="119"/>
    <n v="443.75"/>
    <x v="4"/>
    <x v="11"/>
  </r>
  <r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800"/>
    <n v="1001"/>
    <x v="0"/>
    <x v="0"/>
    <s v="USD"/>
    <n v="1370390432"/>
    <n v="1368576032"/>
    <b v="0"/>
    <n v="27"/>
    <b v="1"/>
    <x v="11"/>
    <n v="126"/>
    <n v="37.074074074074076"/>
    <x v="4"/>
    <x v="11"/>
  </r>
  <r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8000"/>
    <n v="9130"/>
    <x v="0"/>
    <x v="0"/>
    <s v="USD"/>
    <n v="1323742396"/>
    <n v="1319850796"/>
    <b v="0"/>
    <n v="136"/>
    <b v="1"/>
    <x v="11"/>
    <n v="115"/>
    <n v="67.132352941176464"/>
    <x v="4"/>
    <x v="11"/>
  </r>
  <r>
    <n v="10000"/>
    <n v="10420"/>
    <x v="0"/>
    <x v="0"/>
    <s v="USD"/>
    <n v="1353621600"/>
    <n v="1350061821"/>
    <b v="0"/>
    <n v="157"/>
    <b v="1"/>
    <x v="11"/>
    <n v="105"/>
    <n v="66.369426751592357"/>
    <x v="4"/>
    <x v="11"/>
  </r>
  <r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500"/>
    <n v="1576"/>
    <x v="0"/>
    <x v="0"/>
    <s v="USD"/>
    <n v="1362757335"/>
    <n v="1359301335"/>
    <b v="0"/>
    <n v="27"/>
    <b v="1"/>
    <x v="11"/>
    <n v="106"/>
    <n v="58.370370370370374"/>
    <x v="4"/>
    <x v="11"/>
  </r>
  <r>
    <n v="1500"/>
    <n v="2000"/>
    <x v="0"/>
    <x v="0"/>
    <s v="USD"/>
    <n v="1410755286"/>
    <n v="1408940886"/>
    <b v="0"/>
    <n v="23"/>
    <b v="1"/>
    <x v="11"/>
    <n v="134"/>
    <n v="86.956521739130437"/>
    <x v="4"/>
    <x v="11"/>
  </r>
  <r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5000"/>
    <n v="6060"/>
    <x v="0"/>
    <x v="0"/>
    <s v="USD"/>
    <n v="1338177540"/>
    <n v="1333550015"/>
    <b v="0"/>
    <n v="37"/>
    <b v="1"/>
    <x v="11"/>
    <n v="122"/>
    <n v="163.78378378378378"/>
    <x v="4"/>
    <x v="11"/>
  </r>
  <r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750"/>
    <n v="758"/>
    <x v="0"/>
    <x v="1"/>
    <s v="GBP"/>
    <n v="1377621089"/>
    <n v="1372437089"/>
    <b v="0"/>
    <n v="18"/>
    <b v="1"/>
    <x v="11"/>
    <n v="102"/>
    <n v="42.111111111111114"/>
    <x v="4"/>
    <x v="11"/>
  </r>
  <r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7500"/>
    <n v="11650"/>
    <x v="0"/>
    <x v="0"/>
    <s v="USD"/>
    <n v="1347382053"/>
    <n v="1344962853"/>
    <b v="0"/>
    <n v="104"/>
    <b v="1"/>
    <x v="11"/>
    <n v="156"/>
    <n v="112.01923076923077"/>
    <x v="4"/>
    <x v="11"/>
  </r>
  <r>
    <n v="8000"/>
    <n v="8095"/>
    <x v="0"/>
    <x v="0"/>
    <s v="USD"/>
    <n v="1385932867"/>
    <n v="1383337267"/>
    <b v="0"/>
    <n v="108"/>
    <b v="1"/>
    <x v="11"/>
    <n v="102"/>
    <n v="74.953703703703709"/>
    <x v="4"/>
    <x v="11"/>
  </r>
  <r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4000"/>
    <n v="10610"/>
    <x v="0"/>
    <x v="0"/>
    <s v="USD"/>
    <n v="1330671540"/>
    <n v="1328040375"/>
    <b v="0"/>
    <n v="126"/>
    <b v="1"/>
    <x v="11"/>
    <n v="266"/>
    <n v="84.206349206349202"/>
    <x v="4"/>
    <x v="11"/>
  </r>
  <r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2000"/>
    <n v="2506"/>
    <x v="0"/>
    <x v="0"/>
    <s v="USD"/>
    <n v="1468270261"/>
    <n v="1463086261"/>
    <b v="0"/>
    <n v="37"/>
    <b v="1"/>
    <x v="11"/>
    <n v="126"/>
    <n v="67.729729729729726"/>
    <x v="4"/>
    <x v="11"/>
  </r>
  <r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2500"/>
    <n v="2535"/>
    <x v="0"/>
    <x v="0"/>
    <s v="USD"/>
    <n v="1418998744"/>
    <n v="1416406744"/>
    <b v="0"/>
    <n v="26"/>
    <b v="1"/>
    <x v="27"/>
    <n v="102"/>
    <n v="97.5"/>
    <x v="4"/>
    <x v="27"/>
  </r>
  <r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2000"/>
    <n v="2204"/>
    <x v="0"/>
    <x v="1"/>
    <s v="GBP"/>
    <n v="1408039860"/>
    <n v="1405248503"/>
    <b v="0"/>
    <n v="83"/>
    <b v="1"/>
    <x v="27"/>
    <n v="111"/>
    <n v="26.554216867469879"/>
    <x v="4"/>
    <x v="27"/>
  </r>
  <r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2300"/>
    <n v="2881"/>
    <x v="0"/>
    <x v="0"/>
    <s v="USD"/>
    <n v="1300636482"/>
    <n v="1298048082"/>
    <b v="0"/>
    <n v="90"/>
    <b v="1"/>
    <x v="27"/>
    <n v="126"/>
    <n v="32.011111111111113"/>
    <x v="4"/>
    <x v="27"/>
  </r>
  <r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5000"/>
    <n v="8711.52"/>
    <x v="0"/>
    <x v="0"/>
    <s v="USD"/>
    <n v="1303675296"/>
    <n v="1300996896"/>
    <b v="0"/>
    <n v="168"/>
    <b v="1"/>
    <x v="27"/>
    <n v="175"/>
    <n v="51.854285714285716"/>
    <x v="4"/>
    <x v="27"/>
  </r>
  <r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7500"/>
    <n v="7525.12"/>
    <x v="0"/>
    <x v="0"/>
    <s v="USD"/>
    <n v="1355437052"/>
    <n v="1352845052"/>
    <b v="0"/>
    <n v="48"/>
    <b v="1"/>
    <x v="27"/>
    <n v="101"/>
    <n v="156.77333333333334"/>
    <x v="4"/>
    <x v="27"/>
  </r>
  <r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6000"/>
    <n v="7934"/>
    <x v="0"/>
    <x v="0"/>
    <s v="USD"/>
    <n v="1355840400"/>
    <n v="1352524767"/>
    <b v="0"/>
    <n v="107"/>
    <b v="1"/>
    <x v="27"/>
    <n v="133"/>
    <n v="74.149532710280369"/>
    <x v="4"/>
    <x v="27"/>
  </r>
  <r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2500"/>
    <n v="3060.22"/>
    <x v="0"/>
    <x v="0"/>
    <s v="USD"/>
    <n v="1331870340"/>
    <n v="1328033818"/>
    <b v="0"/>
    <n v="89"/>
    <b v="1"/>
    <x v="27"/>
    <n v="123"/>
    <n v="34.384494382022467"/>
    <x v="4"/>
    <x v="27"/>
  </r>
  <r>
    <n v="3500"/>
    <n v="4181"/>
    <x v="0"/>
    <x v="0"/>
    <s v="USD"/>
    <n v="1298343600"/>
    <n v="1295624113"/>
    <b v="0"/>
    <n v="93"/>
    <b v="1"/>
    <x v="27"/>
    <n v="120"/>
    <n v="44.956989247311824"/>
    <x v="4"/>
    <x v="27"/>
  </r>
  <r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2100"/>
    <n v="2690"/>
    <x v="0"/>
    <x v="0"/>
    <s v="USD"/>
    <n v="1425675892"/>
    <n v="1423083892"/>
    <b v="0"/>
    <n v="59"/>
    <b v="1"/>
    <x v="27"/>
    <n v="129"/>
    <n v="45.593220338983052"/>
    <x v="4"/>
    <x v="27"/>
  </r>
  <r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000"/>
    <n v="1374.16"/>
    <x v="0"/>
    <x v="0"/>
    <s v="USD"/>
    <n v="1318802580"/>
    <n v="1316194540"/>
    <b v="0"/>
    <n v="34"/>
    <b v="1"/>
    <x v="27"/>
    <n v="138"/>
    <n v="40.416470588235299"/>
    <x v="4"/>
    <x v="27"/>
  </r>
  <r>
    <n v="3000"/>
    <n v="3460"/>
    <x v="0"/>
    <x v="0"/>
    <s v="USD"/>
    <n v="1334980740"/>
    <n v="1330968347"/>
    <b v="0"/>
    <n v="42"/>
    <b v="1"/>
    <x v="27"/>
    <n v="116"/>
    <n v="82.38095238095238"/>
    <x v="4"/>
    <x v="27"/>
  </r>
  <r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500"/>
    <n v="1776"/>
    <x v="0"/>
    <x v="0"/>
    <s v="USD"/>
    <n v="1391718671"/>
    <n v="1390509071"/>
    <b v="0"/>
    <n v="49"/>
    <b v="1"/>
    <x v="27"/>
    <n v="119"/>
    <n v="36.244897959183675"/>
    <x v="4"/>
    <x v="27"/>
  </r>
  <r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65000"/>
    <n v="65924.38"/>
    <x v="3"/>
    <x v="0"/>
    <s v="USD"/>
    <n v="1490752800"/>
    <n v="1486522484"/>
    <b v="0"/>
    <n v="884"/>
    <b v="0"/>
    <x v="28"/>
    <n v="102"/>
    <n v="74.575090497737563"/>
    <x v="4"/>
    <x v="28"/>
  </r>
  <r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8000"/>
    <n v="8730"/>
    <x v="3"/>
    <x v="0"/>
    <s v="USD"/>
    <n v="1489775641"/>
    <n v="1487360041"/>
    <b v="0"/>
    <n v="101"/>
    <b v="0"/>
    <x v="28"/>
    <n v="110"/>
    <n v="86.43564356435644"/>
    <x v="4"/>
    <x v="28"/>
  </r>
  <r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5000"/>
    <n v="18"/>
    <x v="3"/>
    <x v="5"/>
    <s v="CAD"/>
    <n v="1493320519"/>
    <n v="1488140119"/>
    <b v="0"/>
    <n v="1"/>
    <b v="0"/>
    <x v="28"/>
    <n v="1"/>
    <n v="18"/>
    <x v="4"/>
    <x v="28"/>
  </r>
  <r>
    <n v="10000"/>
    <n v="3125"/>
    <x v="3"/>
    <x v="0"/>
    <s v="USD"/>
    <n v="1491855300"/>
    <n v="1488935245"/>
    <b v="0"/>
    <n v="39"/>
    <b v="0"/>
    <x v="28"/>
    <n v="32"/>
    <n v="80.128205128205124"/>
    <x v="4"/>
    <x v="28"/>
  </r>
  <r>
    <n v="4000"/>
    <n v="1772"/>
    <x v="3"/>
    <x v="0"/>
    <s v="USD"/>
    <n v="1491738594"/>
    <n v="1489150194"/>
    <b v="0"/>
    <n v="7"/>
    <b v="0"/>
    <x v="28"/>
    <n v="45"/>
    <n v="253.14285714285714"/>
    <x v="4"/>
    <x v="28"/>
  </r>
  <r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2500"/>
    <n v="635"/>
    <x v="3"/>
    <x v="0"/>
    <s v="USD"/>
    <n v="1491470442"/>
    <n v="1488882042"/>
    <b v="0"/>
    <n v="11"/>
    <b v="0"/>
    <x v="28"/>
    <n v="26"/>
    <n v="57.727272727272727"/>
    <x v="4"/>
    <x v="28"/>
  </r>
  <r>
    <n v="30000"/>
    <n v="10042"/>
    <x v="3"/>
    <x v="0"/>
    <s v="USD"/>
    <n v="1491181200"/>
    <n v="1488387008"/>
    <b v="0"/>
    <n v="38"/>
    <b v="0"/>
    <x v="28"/>
    <n v="34"/>
    <n v="264.26315789473682"/>
    <x v="4"/>
    <x v="28"/>
  </r>
  <r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3000"/>
    <n v="280"/>
    <x v="3"/>
    <x v="1"/>
    <s v="GBP"/>
    <n v="1491768000"/>
    <n v="1489097112"/>
    <b v="0"/>
    <n v="8"/>
    <b v="0"/>
    <x v="28"/>
    <n v="10"/>
    <n v="35"/>
    <x v="4"/>
    <x v="28"/>
  </r>
  <r>
    <n v="10000"/>
    <n v="5"/>
    <x v="3"/>
    <x v="0"/>
    <s v="USD"/>
    <n v="1490589360"/>
    <n v="1488038674"/>
    <b v="0"/>
    <n v="1"/>
    <b v="0"/>
    <x v="28"/>
    <n v="1"/>
    <n v="5"/>
    <x v="4"/>
    <x v="28"/>
  </r>
  <r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2500"/>
    <n v="2526"/>
    <x v="3"/>
    <x v="0"/>
    <s v="USD"/>
    <n v="1491781648"/>
    <n v="1489193248"/>
    <b v="0"/>
    <n v="22"/>
    <b v="0"/>
    <x v="28"/>
    <n v="21"/>
    <n v="114.81818181818181"/>
    <x v="4"/>
    <x v="28"/>
  </r>
  <r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5105"/>
    <n v="216"/>
    <x v="3"/>
    <x v="0"/>
    <s v="USD"/>
    <n v="1491943445"/>
    <n v="1489351445"/>
    <b v="0"/>
    <n v="4"/>
    <b v="0"/>
    <x v="28"/>
    <n v="5"/>
    <n v="54"/>
    <x v="4"/>
    <x v="28"/>
  </r>
  <r>
    <n v="20000"/>
    <n v="5212"/>
    <x v="3"/>
    <x v="0"/>
    <s v="USD"/>
    <n v="1491019200"/>
    <n v="1488418990"/>
    <b v="0"/>
    <n v="79"/>
    <b v="0"/>
    <x v="28"/>
    <n v="27"/>
    <n v="65.974683544303801"/>
    <x v="4"/>
    <x v="28"/>
  </r>
  <r>
    <n v="5050"/>
    <n v="10"/>
    <x v="2"/>
    <x v="0"/>
    <s v="USD"/>
    <n v="1421337405"/>
    <n v="1418745405"/>
    <b v="0"/>
    <n v="2"/>
    <b v="0"/>
    <x v="28"/>
    <n v="1"/>
    <n v="5"/>
    <x v="4"/>
    <x v="28"/>
  </r>
  <r>
    <n v="16500"/>
    <n v="1"/>
    <x v="2"/>
    <x v="0"/>
    <s v="USD"/>
    <n v="1427745150"/>
    <n v="1425156750"/>
    <b v="0"/>
    <n v="1"/>
    <b v="0"/>
    <x v="28"/>
    <n v="1"/>
    <n v="1"/>
    <x v="4"/>
    <x v="28"/>
  </r>
  <r>
    <n v="5000"/>
    <n v="51"/>
    <x v="2"/>
    <x v="0"/>
    <s v="USD"/>
    <n v="1441003537"/>
    <n v="1435819537"/>
    <b v="0"/>
    <n v="2"/>
    <b v="0"/>
    <x v="28"/>
    <n v="2"/>
    <n v="25.5"/>
    <x v="4"/>
    <x v="28"/>
  </r>
  <r>
    <n v="2000"/>
    <n v="1302"/>
    <x v="2"/>
    <x v="0"/>
    <s v="USD"/>
    <n v="1424056873"/>
    <n v="1421464873"/>
    <b v="0"/>
    <n v="11"/>
    <b v="0"/>
    <x v="28"/>
    <n v="66"/>
    <n v="118.36363636363636"/>
    <x v="4"/>
    <x v="28"/>
  </r>
  <r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5000"/>
    <n v="34"/>
    <x v="2"/>
    <x v="12"/>
    <s v="EUR"/>
    <n v="1453122000"/>
    <n v="1449151888"/>
    <b v="0"/>
    <n v="1"/>
    <b v="0"/>
    <x v="28"/>
    <n v="1"/>
    <n v="34"/>
    <x v="4"/>
    <x v="28"/>
  </r>
  <r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3000"/>
    <n v="50"/>
    <x v="2"/>
    <x v="0"/>
    <s v="USD"/>
    <n v="1412536412"/>
    <n v="1409944412"/>
    <b v="0"/>
    <n v="1"/>
    <b v="0"/>
    <x v="28"/>
    <n v="2"/>
    <n v="50"/>
    <x v="4"/>
    <x v="28"/>
  </r>
  <r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5000"/>
    <n v="11"/>
    <x v="2"/>
    <x v="0"/>
    <s v="USD"/>
    <n v="1427772120"/>
    <n v="1425186785"/>
    <b v="0"/>
    <n v="2"/>
    <b v="0"/>
    <x v="28"/>
    <n v="1"/>
    <n v="5.5"/>
    <x v="4"/>
    <x v="28"/>
  </r>
  <r>
    <n v="2000"/>
    <n v="150"/>
    <x v="2"/>
    <x v="0"/>
    <s v="USD"/>
    <n v="1481295099"/>
    <n v="1477835499"/>
    <b v="0"/>
    <n v="3"/>
    <b v="0"/>
    <x v="28"/>
    <n v="8"/>
    <n v="50"/>
    <x v="4"/>
    <x v="28"/>
  </r>
  <r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35000"/>
    <n v="75"/>
    <x v="2"/>
    <x v="0"/>
    <s v="USD"/>
    <n v="1463201940"/>
    <n v="1459435149"/>
    <b v="0"/>
    <n v="2"/>
    <b v="0"/>
    <x v="28"/>
    <n v="1"/>
    <n v="37.5"/>
    <x v="4"/>
    <x v="28"/>
  </r>
  <r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2880"/>
    <n v="1"/>
    <x v="2"/>
    <x v="0"/>
    <s v="USD"/>
    <n v="1459642200"/>
    <n v="1456441429"/>
    <b v="0"/>
    <n v="1"/>
    <b v="0"/>
    <x v="28"/>
    <n v="1"/>
    <n v="1"/>
    <x v="4"/>
    <x v="28"/>
  </r>
  <r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6000"/>
    <n v="35"/>
    <x v="2"/>
    <x v="0"/>
    <s v="USD"/>
    <n v="1414707762"/>
    <n v="1412115762"/>
    <b v="0"/>
    <n v="4"/>
    <b v="0"/>
    <x v="28"/>
    <n v="1"/>
    <n v="8.75"/>
    <x v="4"/>
    <x v="28"/>
  </r>
  <r>
    <n v="5500"/>
    <n v="560"/>
    <x v="2"/>
    <x v="0"/>
    <s v="USD"/>
    <n v="1408922049"/>
    <n v="1406330049"/>
    <b v="0"/>
    <n v="9"/>
    <b v="0"/>
    <x v="28"/>
    <n v="11"/>
    <n v="62.222222222222221"/>
    <x v="4"/>
    <x v="28"/>
  </r>
  <r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3000"/>
    <n v="1"/>
    <x v="2"/>
    <x v="1"/>
    <s v="GBP"/>
    <n v="1428231600"/>
    <n v="1423520177"/>
    <b v="0"/>
    <n v="1"/>
    <b v="0"/>
    <x v="28"/>
    <n v="1"/>
    <n v="1"/>
    <x v="4"/>
    <x v="28"/>
  </r>
  <r>
    <n v="1250"/>
    <n v="855"/>
    <x v="2"/>
    <x v="0"/>
    <s v="USD"/>
    <n v="1445439674"/>
    <n v="1442847674"/>
    <b v="0"/>
    <n v="7"/>
    <b v="0"/>
    <x v="28"/>
    <n v="69"/>
    <n v="122.14285714285714"/>
    <x v="4"/>
    <x v="28"/>
  </r>
  <r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4500"/>
    <n v="1"/>
    <x v="2"/>
    <x v="0"/>
    <s v="USD"/>
    <n v="1431046356"/>
    <n v="1428454356"/>
    <b v="0"/>
    <n v="1"/>
    <b v="0"/>
    <x v="28"/>
    <n v="1"/>
    <n v="1"/>
    <x v="4"/>
    <x v="28"/>
  </r>
  <r>
    <n v="1000"/>
    <n v="110"/>
    <x v="2"/>
    <x v="0"/>
    <s v="USD"/>
    <n v="1470598345"/>
    <n v="1468006345"/>
    <b v="0"/>
    <n v="2"/>
    <b v="0"/>
    <x v="28"/>
    <n v="11"/>
    <n v="55"/>
    <x v="4"/>
    <x v="28"/>
  </r>
  <r>
    <n v="3000"/>
    <n v="22"/>
    <x v="2"/>
    <x v="0"/>
    <s v="USD"/>
    <n v="1447018833"/>
    <n v="1444423233"/>
    <b v="0"/>
    <n v="1"/>
    <b v="0"/>
    <x v="28"/>
    <n v="1"/>
    <n v="22"/>
    <x v="4"/>
    <x v="28"/>
  </r>
  <r>
    <n v="4000"/>
    <n v="850"/>
    <x v="2"/>
    <x v="0"/>
    <s v="USD"/>
    <n v="1437432392"/>
    <n v="1434840392"/>
    <b v="0"/>
    <n v="15"/>
    <b v="0"/>
    <x v="28"/>
    <n v="22"/>
    <n v="56.666666666666664"/>
    <x v="4"/>
    <x v="28"/>
  </r>
  <r>
    <n v="5000"/>
    <n v="20"/>
    <x v="2"/>
    <x v="0"/>
    <s v="USD"/>
    <n v="1412283542"/>
    <n v="1409691542"/>
    <b v="0"/>
    <n v="1"/>
    <b v="0"/>
    <x v="28"/>
    <n v="1"/>
    <n v="20"/>
    <x v="4"/>
    <x v="28"/>
  </r>
  <r>
    <n v="1000"/>
    <n v="1"/>
    <x v="2"/>
    <x v="0"/>
    <s v="USD"/>
    <n v="1462391932"/>
    <n v="1457297932"/>
    <b v="0"/>
    <n v="1"/>
    <b v="0"/>
    <x v="28"/>
    <n v="1"/>
    <n v="1"/>
    <x v="4"/>
    <x v="28"/>
  </r>
  <r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6000"/>
    <n v="6025"/>
    <x v="0"/>
    <x v="0"/>
    <s v="USD"/>
    <n v="1472270340"/>
    <n v="1470348775"/>
    <b v="0"/>
    <n v="67"/>
    <b v="1"/>
    <x v="20"/>
    <n v="101"/>
    <n v="89.925373134328353"/>
    <x v="8"/>
    <x v="20"/>
  </r>
  <r>
    <n v="5500"/>
    <n v="6515"/>
    <x v="0"/>
    <x v="1"/>
    <s v="GBP"/>
    <n v="1425821477"/>
    <n v="1421937077"/>
    <b v="0"/>
    <n v="70"/>
    <b v="1"/>
    <x v="20"/>
    <n v="119"/>
    <n v="93.071428571428569"/>
    <x v="8"/>
    <x v="20"/>
  </r>
  <r>
    <n v="7000"/>
    <n v="7981"/>
    <x v="0"/>
    <x v="0"/>
    <s v="USD"/>
    <n v="1482372000"/>
    <n v="1479276838"/>
    <b v="0"/>
    <n v="89"/>
    <b v="1"/>
    <x v="20"/>
    <n v="115"/>
    <n v="89.674157303370791"/>
    <x v="8"/>
    <x v="20"/>
  </r>
  <r>
    <n v="15000"/>
    <n v="22215"/>
    <x v="0"/>
    <x v="0"/>
    <s v="USD"/>
    <n v="1479952800"/>
    <n v="1477368867"/>
    <b v="0"/>
    <n v="107"/>
    <b v="1"/>
    <x v="20"/>
    <n v="149"/>
    <n v="207.61682242990653"/>
    <x v="8"/>
    <x v="20"/>
  </r>
  <r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0050"/>
    <n v="12410.5"/>
    <x v="0"/>
    <x v="19"/>
    <s v="EUR"/>
    <n v="1488394800"/>
    <n v="1485213921"/>
    <b v="0"/>
    <n v="131"/>
    <b v="1"/>
    <x v="20"/>
    <n v="124"/>
    <n v="94.736641221374043"/>
    <x v="8"/>
    <x v="20"/>
  </r>
  <r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200"/>
    <n v="3122"/>
    <x v="0"/>
    <x v="1"/>
    <s v="GBP"/>
    <n v="1476425082"/>
    <n v="1473833082"/>
    <b v="0"/>
    <n v="90"/>
    <b v="1"/>
    <x v="20"/>
    <n v="261"/>
    <n v="34.68888888888889"/>
    <x v="8"/>
    <x v="20"/>
  </r>
  <r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25"/>
    <n v="30"/>
    <x v="0"/>
    <x v="0"/>
    <s v="USD"/>
    <n v="1444071361"/>
    <n v="1441479361"/>
    <b v="0"/>
    <n v="4"/>
    <b v="1"/>
    <x v="20"/>
    <n v="120"/>
    <n v="7.5"/>
    <x v="8"/>
    <x v="20"/>
  </r>
  <r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5000"/>
    <n v="8272"/>
    <x v="0"/>
    <x v="0"/>
    <s v="USD"/>
    <n v="1456416513"/>
    <n v="1454688513"/>
    <b v="0"/>
    <n v="102"/>
    <b v="1"/>
    <x v="20"/>
    <n v="166"/>
    <n v="81.098039215686271"/>
    <x v="8"/>
    <x v="20"/>
  </r>
  <r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2500"/>
    <n v="7433.48"/>
    <x v="2"/>
    <x v="0"/>
    <s v="USD"/>
    <n v="1407972712"/>
    <n v="1405380712"/>
    <b v="1"/>
    <n v="103"/>
    <b v="0"/>
    <x v="20"/>
    <n v="60"/>
    <n v="72.16970873786407"/>
    <x v="8"/>
    <x v="20"/>
  </r>
  <r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4200"/>
    <n v="895"/>
    <x v="2"/>
    <x v="1"/>
    <s v="GBP"/>
    <n v="1414107040"/>
    <n v="1411515040"/>
    <b v="1"/>
    <n v="25"/>
    <b v="0"/>
    <x v="20"/>
    <n v="22"/>
    <n v="35.799999999999997"/>
    <x v="8"/>
    <x v="20"/>
  </r>
  <r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30000"/>
    <n v="1877"/>
    <x v="2"/>
    <x v="0"/>
    <s v="USD"/>
    <n v="1421691298"/>
    <n v="1417803298"/>
    <b v="1"/>
    <n v="19"/>
    <b v="0"/>
    <x v="20"/>
    <n v="7"/>
    <n v="98.78947368421052"/>
    <x v="8"/>
    <x v="20"/>
  </r>
  <r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32500"/>
    <n v="21158"/>
    <x v="2"/>
    <x v="0"/>
    <s v="USD"/>
    <n v="1414193160"/>
    <n v="1410305160"/>
    <b v="1"/>
    <n v="124"/>
    <b v="0"/>
    <x v="20"/>
    <n v="66"/>
    <n v="170.62903225806451"/>
    <x v="8"/>
    <x v="20"/>
  </r>
  <r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1000"/>
    <n v="3986"/>
    <x v="2"/>
    <x v="0"/>
    <s v="USD"/>
    <n v="1472834180"/>
    <n v="1470242180"/>
    <b v="1"/>
    <n v="38"/>
    <b v="0"/>
    <x v="20"/>
    <n v="37"/>
    <n v="104.89473684210526"/>
    <x v="8"/>
    <x v="20"/>
  </r>
  <r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35000"/>
    <n v="5422"/>
    <x v="2"/>
    <x v="0"/>
    <s v="USD"/>
    <n v="1456062489"/>
    <n v="1453211289"/>
    <b v="1"/>
    <n v="76"/>
    <b v="0"/>
    <x v="20"/>
    <n v="16"/>
    <n v="71.34210526315789"/>
    <x v="8"/>
    <x v="20"/>
  </r>
  <r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24000"/>
    <n v="4853"/>
    <x v="2"/>
    <x v="0"/>
    <s v="USD"/>
    <n v="1413417600"/>
    <n v="1410750855"/>
    <b v="1"/>
    <n v="108"/>
    <b v="0"/>
    <x v="20"/>
    <n v="21"/>
    <n v="44.935185185185183"/>
    <x v="8"/>
    <x v="20"/>
  </r>
  <r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0000"/>
    <n v="1533"/>
    <x v="2"/>
    <x v="0"/>
    <s v="USD"/>
    <n v="1428158637"/>
    <n v="1425570237"/>
    <b v="1"/>
    <n v="24"/>
    <b v="0"/>
    <x v="20"/>
    <n v="16"/>
    <n v="63.875"/>
    <x v="8"/>
    <x v="20"/>
  </r>
  <r>
    <n v="5500"/>
    <n v="76"/>
    <x v="2"/>
    <x v="1"/>
    <s v="GBP"/>
    <n v="1414795542"/>
    <n v="1412203542"/>
    <b v="1"/>
    <n v="4"/>
    <b v="0"/>
    <x v="20"/>
    <n v="2"/>
    <n v="19"/>
    <x v="8"/>
    <x v="20"/>
  </r>
  <r>
    <n v="8000"/>
    <n v="40"/>
    <x v="2"/>
    <x v="0"/>
    <s v="USD"/>
    <n v="1421042403"/>
    <n v="1415858403"/>
    <b v="1"/>
    <n v="4"/>
    <b v="0"/>
    <x v="20"/>
    <n v="1"/>
    <n v="10"/>
    <x v="8"/>
    <x v="20"/>
  </r>
  <r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25000"/>
    <n v="15281"/>
    <x v="2"/>
    <x v="0"/>
    <s v="USD"/>
    <n v="1439189940"/>
    <n v="1435970682"/>
    <b v="1"/>
    <n v="139"/>
    <b v="0"/>
    <x v="20"/>
    <n v="62"/>
    <n v="109.93525179856115"/>
    <x v="8"/>
    <x v="20"/>
  </r>
  <r>
    <n v="3000"/>
    <n v="40"/>
    <x v="2"/>
    <x v="2"/>
    <s v="AUD"/>
    <n v="1417127040"/>
    <n v="1414531440"/>
    <b v="1"/>
    <n v="2"/>
    <b v="0"/>
    <x v="20"/>
    <n v="2"/>
    <n v="20"/>
    <x v="8"/>
    <x v="20"/>
  </r>
  <r>
    <n v="9000"/>
    <n v="997"/>
    <x v="2"/>
    <x v="0"/>
    <s v="USD"/>
    <n v="1423660422"/>
    <n v="1420636422"/>
    <b v="1"/>
    <n v="18"/>
    <b v="0"/>
    <x v="20"/>
    <n v="12"/>
    <n v="55.388888888888886"/>
    <x v="8"/>
    <x v="20"/>
  </r>
  <r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9000"/>
    <n v="4190"/>
    <x v="2"/>
    <x v="1"/>
    <s v="GBP"/>
    <n v="1469356366"/>
    <n v="1464172366"/>
    <b v="1"/>
    <n v="86"/>
    <b v="0"/>
    <x v="20"/>
    <n v="23"/>
    <n v="48.720930232558139"/>
    <x v="8"/>
    <x v="20"/>
  </r>
  <r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46260"/>
    <n v="9460"/>
    <x v="2"/>
    <x v="1"/>
    <s v="GBP"/>
    <n v="1476109970"/>
    <n v="1473517970"/>
    <b v="1"/>
    <n v="113"/>
    <b v="0"/>
    <x v="20"/>
    <n v="21"/>
    <n v="83.716814159292042"/>
    <x v="8"/>
    <x v="20"/>
  </r>
  <r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3500"/>
    <n v="1697"/>
    <x v="2"/>
    <x v="12"/>
    <s v="EUR"/>
    <n v="1435442340"/>
    <n v="1433416830"/>
    <b v="1"/>
    <n v="18"/>
    <b v="0"/>
    <x v="20"/>
    <n v="49"/>
    <n v="94.277777777777771"/>
    <x v="8"/>
    <x v="20"/>
  </r>
  <r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5500"/>
    <n v="5452"/>
    <x v="2"/>
    <x v="0"/>
    <s v="USD"/>
    <n v="1447521404"/>
    <n v="1444061804"/>
    <b v="1"/>
    <n v="52"/>
    <b v="0"/>
    <x v="20"/>
    <n v="36"/>
    <n v="104.84615384615384"/>
    <x v="8"/>
    <x v="20"/>
  </r>
  <r>
    <n v="22500"/>
    <n v="8191"/>
    <x v="2"/>
    <x v="12"/>
    <s v="EUR"/>
    <n v="1443808800"/>
    <n v="1441048658"/>
    <b v="1"/>
    <n v="122"/>
    <b v="0"/>
    <x v="20"/>
    <n v="37"/>
    <n v="67.139344262295083"/>
    <x v="8"/>
    <x v="20"/>
  </r>
  <r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5000"/>
    <n v="553"/>
    <x v="2"/>
    <x v="0"/>
    <s v="USD"/>
    <n v="1411868313"/>
    <n v="1409276313"/>
    <b v="1"/>
    <n v="8"/>
    <b v="0"/>
    <x v="20"/>
    <n v="12"/>
    <n v="69.125"/>
    <x v="8"/>
    <x v="20"/>
  </r>
  <r>
    <n v="28000"/>
    <n v="11594"/>
    <x v="2"/>
    <x v="0"/>
    <s v="USD"/>
    <n v="1486830030"/>
    <n v="1483806030"/>
    <b v="1"/>
    <n v="96"/>
    <b v="0"/>
    <x v="20"/>
    <n v="42"/>
    <n v="120.77083333333333"/>
    <x v="8"/>
    <x v="20"/>
  </r>
  <r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450"/>
    <n v="15"/>
    <x v="2"/>
    <x v="0"/>
    <s v="USD"/>
    <n v="1408657826"/>
    <n v="1407621026"/>
    <b v="0"/>
    <n v="2"/>
    <b v="0"/>
    <x v="20"/>
    <n v="4"/>
    <n v="7.5"/>
    <x v="8"/>
    <x v="20"/>
  </r>
  <r>
    <n v="54000"/>
    <n v="40"/>
    <x v="2"/>
    <x v="0"/>
    <s v="USD"/>
    <n v="1414123200"/>
    <n v="1408962270"/>
    <b v="0"/>
    <n v="26"/>
    <b v="0"/>
    <x v="20"/>
    <n v="1"/>
    <n v="1.5384615384615385"/>
    <x v="8"/>
    <x v="20"/>
  </r>
  <r>
    <n v="6500"/>
    <n v="865"/>
    <x v="2"/>
    <x v="1"/>
    <s v="GBP"/>
    <n v="1467531536"/>
    <n v="1464939536"/>
    <b v="0"/>
    <n v="23"/>
    <b v="0"/>
    <x v="20"/>
    <n v="14"/>
    <n v="37.608695652173914"/>
    <x v="8"/>
    <x v="20"/>
  </r>
  <r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2000"/>
    <n v="5902"/>
    <x v="2"/>
    <x v="1"/>
    <s v="GBP"/>
    <n v="1425108736"/>
    <n v="1422516736"/>
    <b v="0"/>
    <n v="140"/>
    <b v="0"/>
    <x v="20"/>
    <n v="50"/>
    <n v="42.157142857142858"/>
    <x v="8"/>
    <x v="20"/>
  </r>
  <r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25000"/>
    <n v="509"/>
    <x v="2"/>
    <x v="16"/>
    <s v="CHF"/>
    <n v="1469473200"/>
    <n v="1467061303"/>
    <b v="0"/>
    <n v="6"/>
    <b v="0"/>
    <x v="20"/>
    <n v="3"/>
    <n v="84.833333333333329"/>
    <x v="8"/>
    <x v="20"/>
  </r>
  <r>
    <n v="18000"/>
    <n v="9419"/>
    <x v="2"/>
    <x v="0"/>
    <s v="USD"/>
    <n v="1485759540"/>
    <n v="1480607607"/>
    <b v="0"/>
    <n v="100"/>
    <b v="0"/>
    <x v="20"/>
    <n v="53"/>
    <n v="94.19"/>
    <x v="8"/>
    <x v="20"/>
  </r>
  <r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200"/>
    <n v="25"/>
    <x v="2"/>
    <x v="0"/>
    <s v="USD"/>
    <n v="1406743396"/>
    <n v="1404151396"/>
    <b v="0"/>
    <n v="4"/>
    <b v="0"/>
    <x v="20"/>
    <n v="3"/>
    <n v="6.25"/>
    <x v="8"/>
    <x v="20"/>
  </r>
  <r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3000"/>
    <n v="3002"/>
    <x v="0"/>
    <x v="0"/>
    <s v="USD"/>
    <n v="1389146880"/>
    <n v="1387403967"/>
    <b v="0"/>
    <n v="40"/>
    <b v="1"/>
    <x v="11"/>
    <n v="101"/>
    <n v="75.05"/>
    <x v="4"/>
    <x v="11"/>
  </r>
  <r>
    <n v="2000"/>
    <n v="2101"/>
    <x v="0"/>
    <x v="0"/>
    <s v="USD"/>
    <n v="1373572903"/>
    <n v="1371585703"/>
    <b v="0"/>
    <n v="50"/>
    <b v="1"/>
    <x v="11"/>
    <n v="106"/>
    <n v="42.02"/>
    <x v="4"/>
    <x v="11"/>
  </r>
  <r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20000"/>
    <n v="20032"/>
    <x v="0"/>
    <x v="0"/>
    <s v="USD"/>
    <n v="1399672800"/>
    <n v="1396906530"/>
    <b v="0"/>
    <n v="48"/>
    <b v="1"/>
    <x v="11"/>
    <n v="101"/>
    <n v="417.33333333333331"/>
    <x v="4"/>
    <x v="11"/>
  </r>
  <r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0000"/>
    <n v="11805"/>
    <x v="0"/>
    <x v="0"/>
    <s v="USD"/>
    <n v="1422140895"/>
    <n v="1418684895"/>
    <b v="0"/>
    <n v="90"/>
    <b v="1"/>
    <x v="11"/>
    <n v="119"/>
    <n v="131.16666666666666"/>
    <x v="4"/>
    <x v="11"/>
  </r>
  <r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x v="11"/>
    <n v="201"/>
    <n v="182.12727272727273"/>
    <x v="4"/>
    <x v="11"/>
  </r>
  <r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000"/>
    <n v="1001.49"/>
    <x v="0"/>
    <x v="0"/>
    <s v="USD"/>
    <n v="1317438000"/>
    <n v="1314989557"/>
    <b v="0"/>
    <n v="28"/>
    <b v="1"/>
    <x v="11"/>
    <n v="101"/>
    <n v="35.767499999999998"/>
    <x v="4"/>
    <x v="11"/>
  </r>
  <r>
    <n v="1000"/>
    <n v="2053"/>
    <x v="0"/>
    <x v="0"/>
    <s v="USD"/>
    <n v="1475342382"/>
    <n v="1472750382"/>
    <b v="0"/>
    <n v="45"/>
    <b v="1"/>
    <x v="11"/>
    <n v="206"/>
    <n v="45.62222222222222"/>
    <x v="4"/>
    <x v="11"/>
  </r>
  <r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2000"/>
    <n v="2505"/>
    <x v="0"/>
    <x v="0"/>
    <s v="USD"/>
    <n v="1425275940"/>
    <n v="1422371381"/>
    <b v="0"/>
    <n v="21"/>
    <b v="1"/>
    <x v="11"/>
    <n v="126"/>
    <n v="119.28571428571429"/>
    <x v="4"/>
    <x v="11"/>
  </r>
  <r>
    <n v="10000"/>
    <n v="12400.61"/>
    <x v="0"/>
    <x v="0"/>
    <s v="USD"/>
    <n v="1298245954"/>
    <n v="1295653954"/>
    <b v="0"/>
    <n v="134"/>
    <b v="1"/>
    <x v="11"/>
    <n v="125"/>
    <n v="92.541865671641801"/>
    <x v="4"/>
    <x v="11"/>
  </r>
  <r>
    <n v="1500"/>
    <n v="1521"/>
    <x v="0"/>
    <x v="0"/>
    <s v="USD"/>
    <n v="1307761200"/>
    <n v="1304464914"/>
    <b v="0"/>
    <n v="20"/>
    <b v="1"/>
    <x v="11"/>
    <n v="102"/>
    <n v="76.05"/>
    <x v="4"/>
    <x v="11"/>
  </r>
  <r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3000"/>
    <n v="3221"/>
    <x v="0"/>
    <x v="0"/>
    <s v="USD"/>
    <n v="1312095540"/>
    <n v="1306608888"/>
    <b v="0"/>
    <n v="24"/>
    <b v="1"/>
    <x v="11"/>
    <n v="108"/>
    <n v="134.20833333333334"/>
    <x v="4"/>
    <x v="11"/>
  </r>
  <r>
    <n v="300"/>
    <n v="301"/>
    <x v="0"/>
    <x v="0"/>
    <s v="USD"/>
    <n v="1350505059"/>
    <n v="1347913059"/>
    <b v="0"/>
    <n v="8"/>
    <b v="1"/>
    <x v="11"/>
    <n v="101"/>
    <n v="37.625"/>
    <x v="4"/>
    <x v="11"/>
  </r>
  <r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300"/>
    <n v="1301"/>
    <x v="0"/>
    <x v="0"/>
    <s v="USD"/>
    <n v="1406509200"/>
    <n v="1404769538"/>
    <b v="0"/>
    <n v="26"/>
    <b v="1"/>
    <x v="11"/>
    <n v="101"/>
    <n v="50.03846153846154"/>
    <x v="4"/>
    <x v="11"/>
  </r>
  <r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5000"/>
    <n v="15318.55"/>
    <x v="0"/>
    <x v="0"/>
    <s v="USD"/>
    <n v="1369355437"/>
    <n v="1366763437"/>
    <b v="0"/>
    <n v="174"/>
    <b v="1"/>
    <x v="11"/>
    <n v="103"/>
    <n v="88.037643678160919"/>
    <x v="4"/>
    <x v="11"/>
  </r>
  <r>
    <n v="8750"/>
    <n v="13480.16"/>
    <x v="0"/>
    <x v="5"/>
    <s v="CAD"/>
    <n v="1389012940"/>
    <n v="1385124940"/>
    <b v="0"/>
    <n v="191"/>
    <b v="1"/>
    <x v="11"/>
    <n v="155"/>
    <n v="70.576753926701571"/>
    <x v="4"/>
    <x v="11"/>
  </r>
  <r>
    <n v="2000"/>
    <n v="2025"/>
    <x v="0"/>
    <x v="0"/>
    <s v="USD"/>
    <n v="1405715472"/>
    <n v="1403901072"/>
    <b v="0"/>
    <n v="38"/>
    <b v="1"/>
    <x v="11"/>
    <n v="102"/>
    <n v="53.289473684210527"/>
    <x v="4"/>
    <x v="11"/>
  </r>
  <r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750"/>
    <n v="1001"/>
    <x v="0"/>
    <x v="0"/>
    <s v="USD"/>
    <n v="1391706084"/>
    <n v="1389891684"/>
    <b v="0"/>
    <n v="19"/>
    <b v="1"/>
    <x v="11"/>
    <n v="134"/>
    <n v="52.684210526315788"/>
    <x v="4"/>
    <x v="11"/>
  </r>
  <r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000"/>
    <n v="1455"/>
    <x v="2"/>
    <x v="0"/>
    <s v="USD"/>
    <n v="1488958200"/>
    <n v="1484912974"/>
    <b v="0"/>
    <n v="16"/>
    <b v="0"/>
    <x v="18"/>
    <n v="9"/>
    <n v="90.9375"/>
    <x v="6"/>
    <x v="18"/>
  </r>
  <r>
    <n v="2500"/>
    <n v="10"/>
    <x v="2"/>
    <x v="0"/>
    <s v="USD"/>
    <n v="1402600085"/>
    <n v="1400008085"/>
    <b v="0"/>
    <n v="2"/>
    <b v="0"/>
    <x v="18"/>
    <n v="1"/>
    <n v="5"/>
    <x v="6"/>
    <x v="18"/>
  </r>
  <r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10000"/>
    <n v="4"/>
    <x v="2"/>
    <x v="1"/>
    <s v="GBP"/>
    <n v="1478425747"/>
    <n v="1475398147"/>
    <b v="0"/>
    <n v="2"/>
    <b v="0"/>
    <x v="18"/>
    <n v="1"/>
    <n v="2"/>
    <x v="6"/>
    <x v="18"/>
  </r>
  <r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20000"/>
    <n v="10"/>
    <x v="2"/>
    <x v="0"/>
    <s v="USD"/>
    <n v="1478383912"/>
    <n v="1475791912"/>
    <b v="0"/>
    <n v="1"/>
    <b v="0"/>
    <x v="18"/>
    <n v="1"/>
    <n v="10"/>
    <x v="6"/>
    <x v="18"/>
  </r>
  <r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3500"/>
    <n v="361"/>
    <x v="2"/>
    <x v="0"/>
    <s v="USD"/>
    <n v="1454213820"/>
    <n v="1451723535"/>
    <b v="0"/>
    <n v="11"/>
    <b v="0"/>
    <x v="18"/>
    <n v="11"/>
    <n v="32.81818181818182"/>
    <x v="6"/>
    <x v="18"/>
  </r>
  <r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20000"/>
    <n v="212"/>
    <x v="2"/>
    <x v="0"/>
    <s v="USD"/>
    <n v="1435633602"/>
    <n v="1433041602"/>
    <b v="0"/>
    <n v="13"/>
    <b v="0"/>
    <x v="18"/>
    <n v="2"/>
    <n v="16.307692307692307"/>
    <x v="6"/>
    <x v="18"/>
  </r>
  <r>
    <n v="8000"/>
    <n v="36"/>
    <x v="2"/>
    <x v="5"/>
    <s v="CAD"/>
    <n v="1436373900"/>
    <n v="1433861210"/>
    <b v="0"/>
    <n v="2"/>
    <b v="0"/>
    <x v="18"/>
    <n v="1"/>
    <n v="18"/>
    <x v="6"/>
    <x v="18"/>
  </r>
  <r>
    <n v="160000"/>
    <n v="26"/>
    <x v="2"/>
    <x v="0"/>
    <s v="USD"/>
    <n v="1467155733"/>
    <n v="1465427733"/>
    <b v="0"/>
    <n v="2"/>
    <b v="0"/>
    <x v="18"/>
    <n v="1"/>
    <n v="13"/>
    <x v="6"/>
    <x v="18"/>
  </r>
  <r>
    <n v="10000"/>
    <n v="51"/>
    <x v="2"/>
    <x v="0"/>
    <s v="USD"/>
    <n v="1470519308"/>
    <n v="1465335308"/>
    <b v="0"/>
    <n v="3"/>
    <b v="0"/>
    <x v="18"/>
    <n v="1"/>
    <n v="17"/>
    <x v="6"/>
    <x v="18"/>
  </r>
  <r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60"/>
    <n v="0"/>
    <x v="2"/>
    <x v="0"/>
    <s v="USD"/>
    <n v="1425170525"/>
    <n v="1422664925"/>
    <b v="0"/>
    <n v="0"/>
    <b v="0"/>
    <x v="18"/>
    <n v="0"/>
    <e v="#DIV/0!"/>
    <x v="6"/>
    <x v="18"/>
  </r>
  <r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5000"/>
    <n v="6"/>
    <x v="2"/>
    <x v="3"/>
    <s v="EUR"/>
    <n v="1457966129"/>
    <n v="1455377729"/>
    <b v="0"/>
    <n v="2"/>
    <b v="0"/>
    <x v="18"/>
    <n v="1"/>
    <n v="3"/>
    <x v="6"/>
    <x v="18"/>
  </r>
  <r>
    <n v="5000"/>
    <n v="1004"/>
    <x v="2"/>
    <x v="1"/>
    <s v="GBP"/>
    <n v="1459341380"/>
    <n v="1456839380"/>
    <b v="0"/>
    <n v="24"/>
    <b v="0"/>
    <x v="18"/>
    <n v="21"/>
    <n v="41.833333333333336"/>
    <x v="6"/>
    <x v="18"/>
  </r>
  <r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000"/>
    <n v="1351"/>
    <x v="0"/>
    <x v="0"/>
    <s v="USD"/>
    <n v="1354017600"/>
    <n v="1350967535"/>
    <b v="0"/>
    <n v="26"/>
    <b v="1"/>
    <x v="14"/>
    <n v="136"/>
    <n v="51.96153846153846"/>
    <x v="4"/>
    <x v="14"/>
  </r>
  <r>
    <n v="4575"/>
    <n v="5322"/>
    <x v="0"/>
    <x v="0"/>
    <s v="USD"/>
    <n v="1344636000"/>
    <n v="1341800110"/>
    <b v="0"/>
    <n v="105"/>
    <b v="1"/>
    <x v="14"/>
    <n v="117"/>
    <n v="50.685714285714283"/>
    <x v="4"/>
    <x v="14"/>
  </r>
  <r>
    <n v="1200"/>
    <n v="1225"/>
    <x v="0"/>
    <x v="0"/>
    <s v="USD"/>
    <n v="1415832338"/>
    <n v="1413236738"/>
    <b v="0"/>
    <n v="29"/>
    <b v="1"/>
    <x v="14"/>
    <n v="103"/>
    <n v="42.241379310344826"/>
    <x v="4"/>
    <x v="14"/>
  </r>
  <r>
    <n v="3000"/>
    <n v="3335"/>
    <x v="0"/>
    <x v="3"/>
    <s v="EUR"/>
    <n v="1449178200"/>
    <n v="1447614732"/>
    <b v="0"/>
    <n v="8"/>
    <b v="1"/>
    <x v="14"/>
    <n v="112"/>
    <n v="416.875"/>
    <x v="4"/>
    <x v="14"/>
  </r>
  <r>
    <n v="2500"/>
    <n v="4152"/>
    <x v="0"/>
    <x v="0"/>
    <s v="USD"/>
    <n v="1275368340"/>
    <n v="1272692732"/>
    <b v="0"/>
    <n v="89"/>
    <b v="1"/>
    <x v="14"/>
    <n v="167"/>
    <n v="46.651685393258425"/>
    <x v="4"/>
    <x v="14"/>
  </r>
  <r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6350"/>
    <n v="6506"/>
    <x v="0"/>
    <x v="0"/>
    <s v="USD"/>
    <n v="1393966800"/>
    <n v="1392040806"/>
    <b v="0"/>
    <n v="183"/>
    <b v="1"/>
    <x v="14"/>
    <n v="103"/>
    <n v="35.551912568306008"/>
    <x v="4"/>
    <x v="14"/>
  </r>
  <r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900"/>
    <n v="1200"/>
    <x v="0"/>
    <x v="0"/>
    <s v="USD"/>
    <n v="1427319366"/>
    <n v="1424730966"/>
    <b v="0"/>
    <n v="42"/>
    <b v="1"/>
    <x v="14"/>
    <n v="134"/>
    <n v="28.571428571428573"/>
    <x v="4"/>
    <x v="14"/>
  </r>
  <r>
    <n v="2500"/>
    <n v="2734.11"/>
    <x v="0"/>
    <x v="0"/>
    <s v="USD"/>
    <n v="1349517540"/>
    <n v="1347137731"/>
    <b v="0"/>
    <n v="54"/>
    <b v="1"/>
    <x v="14"/>
    <n v="110"/>
    <n v="50.631666666666668"/>
    <x v="4"/>
    <x v="14"/>
  </r>
  <r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000"/>
    <n v="12"/>
    <x v="2"/>
    <x v="9"/>
    <s v="EUR"/>
    <n v="1425495447"/>
    <n v="1422903447"/>
    <b v="0"/>
    <n v="3"/>
    <b v="0"/>
    <x v="29"/>
    <n v="2"/>
    <n v="4"/>
    <x v="2"/>
    <x v="29"/>
  </r>
  <r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50000"/>
    <n v="50"/>
    <x v="2"/>
    <x v="0"/>
    <s v="USD"/>
    <n v="1451752021"/>
    <n v="1447864021"/>
    <b v="0"/>
    <n v="2"/>
    <b v="0"/>
    <x v="29"/>
    <n v="1"/>
    <n v="25"/>
    <x v="2"/>
    <x v="29"/>
  </r>
  <r>
    <n v="25000"/>
    <n v="42"/>
    <x v="2"/>
    <x v="0"/>
    <s v="USD"/>
    <n v="1410127994"/>
    <n v="1407535994"/>
    <b v="0"/>
    <n v="4"/>
    <b v="0"/>
    <x v="29"/>
    <n v="1"/>
    <n v="10.5"/>
    <x v="2"/>
    <x v="29"/>
  </r>
  <r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30000"/>
    <n v="85"/>
    <x v="2"/>
    <x v="0"/>
    <s v="USD"/>
    <n v="1400853925"/>
    <n v="1399557925"/>
    <b v="0"/>
    <n v="4"/>
    <b v="0"/>
    <x v="29"/>
    <n v="1"/>
    <n v="21.25"/>
    <x v="2"/>
    <x v="29"/>
  </r>
  <r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35000"/>
    <n v="4939"/>
    <x v="2"/>
    <x v="0"/>
    <s v="USD"/>
    <n v="1414059479"/>
    <n v="1411467479"/>
    <b v="0"/>
    <n v="38"/>
    <b v="0"/>
    <x v="29"/>
    <n v="15"/>
    <n v="129.97368421052633"/>
    <x v="2"/>
    <x v="29"/>
  </r>
  <r>
    <n v="85000"/>
    <n v="33486"/>
    <x v="2"/>
    <x v="9"/>
    <s v="EUR"/>
    <n v="1446331500"/>
    <n v="1442531217"/>
    <b v="0"/>
    <n v="285"/>
    <b v="0"/>
    <x v="29"/>
    <n v="40"/>
    <n v="117.49473684210527"/>
    <x v="2"/>
    <x v="29"/>
  </r>
  <r>
    <n v="42500"/>
    <n v="10"/>
    <x v="2"/>
    <x v="4"/>
    <s v="NZD"/>
    <n v="1407545334"/>
    <n v="1404953334"/>
    <b v="0"/>
    <n v="1"/>
    <b v="0"/>
    <x v="29"/>
    <n v="1"/>
    <n v="10"/>
    <x v="2"/>
    <x v="29"/>
  </r>
  <r>
    <n v="5000"/>
    <n v="2965"/>
    <x v="2"/>
    <x v="0"/>
    <s v="USD"/>
    <n v="1433395560"/>
    <n v="1430803560"/>
    <b v="0"/>
    <n v="42"/>
    <b v="0"/>
    <x v="29"/>
    <n v="60"/>
    <n v="70.595238095238102"/>
    <x v="2"/>
    <x v="29"/>
  </r>
  <r>
    <n v="48000"/>
    <n v="637"/>
    <x v="2"/>
    <x v="1"/>
    <s v="GBP"/>
    <n v="1412770578"/>
    <n v="1410178578"/>
    <b v="0"/>
    <n v="26"/>
    <b v="0"/>
    <x v="29"/>
    <n v="2"/>
    <n v="24.5"/>
    <x v="2"/>
    <x v="29"/>
  </r>
  <r>
    <n v="666"/>
    <n v="60"/>
    <x v="2"/>
    <x v="0"/>
    <s v="USD"/>
    <n v="1414814340"/>
    <n v="1413519073"/>
    <b v="0"/>
    <n v="2"/>
    <b v="0"/>
    <x v="29"/>
    <n v="10"/>
    <n v="30"/>
    <x v="2"/>
    <x v="29"/>
  </r>
  <r>
    <n v="500"/>
    <n v="8"/>
    <x v="2"/>
    <x v="0"/>
    <s v="USD"/>
    <n v="1409620222"/>
    <n v="1407892222"/>
    <b v="0"/>
    <n v="4"/>
    <b v="0"/>
    <x v="29"/>
    <n v="2"/>
    <n v="2"/>
    <x v="2"/>
    <x v="29"/>
  </r>
  <r>
    <n v="20000"/>
    <n v="102"/>
    <x v="2"/>
    <x v="0"/>
    <s v="USD"/>
    <n v="1478542375"/>
    <n v="1476378775"/>
    <b v="0"/>
    <n v="6"/>
    <b v="0"/>
    <x v="29"/>
    <n v="1"/>
    <n v="17"/>
    <x v="2"/>
    <x v="29"/>
  </r>
  <r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25000"/>
    <n v="260"/>
    <x v="2"/>
    <x v="0"/>
    <s v="USD"/>
    <n v="1407869851"/>
    <n v="1404845851"/>
    <b v="0"/>
    <n v="9"/>
    <b v="0"/>
    <x v="29"/>
    <n v="2"/>
    <n v="28.888888888888889"/>
    <x v="2"/>
    <x v="29"/>
  </r>
  <r>
    <n v="500"/>
    <n v="237"/>
    <x v="2"/>
    <x v="0"/>
    <s v="USD"/>
    <n v="1432069249"/>
    <n v="1429477249"/>
    <b v="0"/>
    <n v="8"/>
    <b v="0"/>
    <x v="29"/>
    <n v="48"/>
    <n v="29.625"/>
    <x v="2"/>
    <x v="29"/>
  </r>
  <r>
    <n v="10000"/>
    <n v="4303"/>
    <x v="2"/>
    <x v="1"/>
    <s v="GBP"/>
    <n v="1445468400"/>
    <n v="1443042061"/>
    <b v="0"/>
    <n v="105"/>
    <b v="0"/>
    <x v="29"/>
    <n v="44"/>
    <n v="40.980952380952381"/>
    <x v="2"/>
    <x v="29"/>
  </r>
  <r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3000"/>
    <n v="3432"/>
    <x v="0"/>
    <x v="0"/>
    <s v="USD"/>
    <n v="1389814380"/>
    <n v="1387390555"/>
    <b v="0"/>
    <n v="33"/>
    <b v="1"/>
    <x v="14"/>
    <n v="115"/>
    <n v="104"/>
    <x v="4"/>
    <x v="14"/>
  </r>
  <r>
    <n v="1500"/>
    <n v="1655"/>
    <x v="0"/>
    <x v="0"/>
    <s v="USD"/>
    <n v="1381449600"/>
    <n v="1379540288"/>
    <b v="0"/>
    <n v="52"/>
    <b v="1"/>
    <x v="14"/>
    <n v="111"/>
    <n v="31.826923076923077"/>
    <x v="4"/>
    <x v="14"/>
  </r>
  <r>
    <n v="1500"/>
    <n v="2930.69"/>
    <x v="0"/>
    <x v="0"/>
    <s v="USD"/>
    <n v="1288657560"/>
    <n v="1286319256"/>
    <b v="0"/>
    <n v="107"/>
    <b v="1"/>
    <x v="14"/>
    <n v="196"/>
    <n v="27.3896261682243"/>
    <x v="4"/>
    <x v="14"/>
  </r>
  <r>
    <n v="600"/>
    <n v="620"/>
    <x v="0"/>
    <x v="0"/>
    <s v="USD"/>
    <n v="1331182740"/>
    <n v="1329856839"/>
    <b v="0"/>
    <n v="11"/>
    <b v="1"/>
    <x v="14"/>
    <n v="104"/>
    <n v="56.363636363636367"/>
    <x v="4"/>
    <x v="14"/>
  </r>
  <r>
    <n v="2550"/>
    <n v="2630"/>
    <x v="0"/>
    <x v="0"/>
    <s v="USD"/>
    <n v="1367940794"/>
    <n v="1365348794"/>
    <b v="0"/>
    <n v="34"/>
    <b v="1"/>
    <x v="14"/>
    <n v="104"/>
    <n v="77.352941176470594"/>
    <x v="4"/>
    <x v="14"/>
  </r>
  <r>
    <n v="3200"/>
    <n v="3210"/>
    <x v="0"/>
    <x v="0"/>
    <s v="USD"/>
    <n v="1309825866"/>
    <n v="1306197066"/>
    <b v="0"/>
    <n v="75"/>
    <b v="1"/>
    <x v="14"/>
    <n v="101"/>
    <n v="42.8"/>
    <x v="4"/>
    <x v="14"/>
  </r>
  <r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6000"/>
    <n v="10346"/>
    <x v="0"/>
    <x v="0"/>
    <s v="USD"/>
    <n v="1411787307"/>
    <n v="1409195307"/>
    <b v="0"/>
    <n v="110"/>
    <b v="1"/>
    <x v="14"/>
    <n v="173"/>
    <n v="94.054545454545448"/>
    <x v="4"/>
    <x v="14"/>
  </r>
  <r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2500"/>
    <n v="2710"/>
    <x v="0"/>
    <x v="0"/>
    <s v="USD"/>
    <n v="1403326740"/>
    <n v="1400106171"/>
    <b v="0"/>
    <n v="50"/>
    <b v="1"/>
    <x v="14"/>
    <n v="109"/>
    <n v="54.2"/>
    <x v="4"/>
    <x v="14"/>
  </r>
  <r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600"/>
    <n v="1123.47"/>
    <x v="0"/>
    <x v="0"/>
    <s v="USD"/>
    <n v="1339732740"/>
    <n v="1338346281"/>
    <b v="0"/>
    <n v="29"/>
    <b v="1"/>
    <x v="14"/>
    <n v="188"/>
    <n v="38.740344827586206"/>
    <x v="4"/>
    <x v="14"/>
  </r>
  <r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250000"/>
    <n v="315295.89"/>
    <x v="0"/>
    <x v="0"/>
    <s v="USD"/>
    <n v="1400137131"/>
    <n v="1397545131"/>
    <b v="1"/>
    <n v="4883"/>
    <b v="1"/>
    <x v="30"/>
    <n v="127"/>
    <n v="64.570118779438872"/>
    <x v="2"/>
    <x v="30"/>
  </r>
  <r>
    <n v="6000"/>
    <n v="8306.42"/>
    <x v="0"/>
    <x v="0"/>
    <s v="USD"/>
    <n v="1309809140"/>
    <n v="1302033140"/>
    <b v="1"/>
    <n v="95"/>
    <b v="1"/>
    <x v="30"/>
    <n v="139"/>
    <n v="87.436000000000007"/>
    <x v="2"/>
    <x v="30"/>
  </r>
  <r>
    <n v="10000"/>
    <n v="170525"/>
    <x v="0"/>
    <x v="0"/>
    <s v="USD"/>
    <n v="1470896916"/>
    <n v="1467008916"/>
    <b v="1"/>
    <n v="2478"/>
    <b v="1"/>
    <x v="30"/>
    <n v="1706"/>
    <n v="68.815577078288939"/>
    <x v="2"/>
    <x v="30"/>
  </r>
  <r>
    <n v="40000"/>
    <n v="315222.2"/>
    <x v="0"/>
    <x v="0"/>
    <s v="USD"/>
    <n v="1398952890"/>
    <n v="1396360890"/>
    <b v="1"/>
    <n v="1789"/>
    <b v="1"/>
    <x v="30"/>
    <n v="789"/>
    <n v="176.200223588597"/>
    <x v="2"/>
    <x v="30"/>
  </r>
  <r>
    <n v="100000"/>
    <n v="348018"/>
    <x v="0"/>
    <x v="3"/>
    <s v="EUR"/>
    <n v="1436680958"/>
    <n v="1433224958"/>
    <b v="1"/>
    <n v="680"/>
    <b v="1"/>
    <x v="30"/>
    <n v="349"/>
    <n v="511.79117647058825"/>
    <x v="2"/>
    <x v="30"/>
  </r>
  <r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00000"/>
    <n v="800211"/>
    <x v="0"/>
    <x v="0"/>
    <s v="USD"/>
    <n v="1465232520"/>
    <n v="1460557809"/>
    <b v="1"/>
    <n v="4245"/>
    <b v="1"/>
    <x v="30"/>
    <n v="801"/>
    <n v="188.50671378091872"/>
    <x v="2"/>
    <x v="30"/>
  </r>
  <r>
    <n v="50000"/>
    <n v="53001.3"/>
    <x v="0"/>
    <x v="1"/>
    <s v="GBP"/>
    <n v="1404986951"/>
    <n v="1402394951"/>
    <b v="1"/>
    <n v="943"/>
    <b v="1"/>
    <x v="30"/>
    <n v="107"/>
    <n v="56.204984093319197"/>
    <x v="2"/>
    <x v="30"/>
  </r>
  <r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50000"/>
    <n v="106222"/>
    <x v="0"/>
    <x v="0"/>
    <s v="USD"/>
    <n v="1478516737"/>
    <n v="1475921137"/>
    <b v="1"/>
    <n v="834"/>
    <b v="1"/>
    <x v="30"/>
    <n v="213"/>
    <n v="127.36450839328538"/>
    <x v="2"/>
    <x v="30"/>
  </r>
  <r>
    <n v="35000"/>
    <n v="69465.33"/>
    <x v="0"/>
    <x v="5"/>
    <s v="CAD"/>
    <n v="1381934015"/>
    <n v="1378737215"/>
    <b v="1"/>
    <n v="682"/>
    <b v="1"/>
    <x v="30"/>
    <n v="199"/>
    <n v="101.85532258064516"/>
    <x v="2"/>
    <x v="30"/>
  </r>
  <r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60000"/>
    <n v="176420"/>
    <x v="0"/>
    <x v="0"/>
    <s v="USD"/>
    <n v="1429391405"/>
    <n v="1425507005"/>
    <b v="1"/>
    <n v="365"/>
    <b v="1"/>
    <x v="30"/>
    <n v="295"/>
    <n v="483.34246575342468"/>
    <x v="2"/>
    <x v="30"/>
  </r>
  <r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0000"/>
    <n v="110538.12"/>
    <x v="0"/>
    <x v="0"/>
    <s v="USD"/>
    <n v="1349495940"/>
    <n v="1346042417"/>
    <b v="1"/>
    <n v="1633"/>
    <b v="1"/>
    <x v="30"/>
    <n v="1106"/>
    <n v="67.690214329454989"/>
    <x v="2"/>
    <x v="30"/>
  </r>
  <r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5000"/>
    <n v="13114"/>
    <x v="0"/>
    <x v="0"/>
    <s v="USD"/>
    <n v="1326330000"/>
    <n v="1324433310"/>
    <b v="1"/>
    <n v="103"/>
    <b v="1"/>
    <x v="30"/>
    <n v="263"/>
    <n v="127.32038834951456"/>
    <x v="2"/>
    <x v="30"/>
  </r>
  <r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20000"/>
    <n v="74026"/>
    <x v="0"/>
    <x v="0"/>
    <s v="USD"/>
    <n v="1398959729"/>
    <n v="1396367729"/>
    <b v="1"/>
    <n v="405"/>
    <b v="1"/>
    <x v="30"/>
    <n v="371"/>
    <n v="182.78024691358024"/>
    <x v="2"/>
    <x v="30"/>
  </r>
  <r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20000"/>
    <n v="115816"/>
    <x v="0"/>
    <x v="1"/>
    <s v="GBP"/>
    <n v="1470423668"/>
    <n v="1467831668"/>
    <b v="1"/>
    <n v="1887"/>
    <b v="1"/>
    <x v="30"/>
    <n v="580"/>
    <n v="61.375728669846318"/>
    <x v="2"/>
    <x v="30"/>
  </r>
  <r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x v="30"/>
    <n v="264"/>
    <n v="272.35590732591254"/>
    <x v="2"/>
    <x v="30"/>
  </r>
  <r>
    <n v="2500"/>
    <n v="16862"/>
    <x v="0"/>
    <x v="0"/>
    <s v="USD"/>
    <n v="1353201444"/>
    <n v="1350605844"/>
    <b v="1"/>
    <n v="238"/>
    <b v="1"/>
    <x v="30"/>
    <n v="675"/>
    <n v="70.848739495798313"/>
    <x v="2"/>
    <x v="30"/>
  </r>
  <r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20000"/>
    <n v="75099.199999999997"/>
    <x v="0"/>
    <x v="1"/>
    <s v="GBP"/>
    <n v="1376899269"/>
    <n v="1371715269"/>
    <b v="1"/>
    <n v="402"/>
    <b v="1"/>
    <x v="30"/>
    <n v="376"/>
    <n v="186.81393034825871"/>
    <x v="2"/>
    <x v="30"/>
  </r>
  <r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50000"/>
    <n v="201165"/>
    <x v="0"/>
    <x v="0"/>
    <s v="USD"/>
    <n v="1450511940"/>
    <n v="1446527540"/>
    <b v="1"/>
    <n v="821"/>
    <b v="1"/>
    <x v="30"/>
    <n v="403"/>
    <n v="245.02436053593178"/>
    <x v="2"/>
    <x v="30"/>
  </r>
  <r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7500"/>
    <n v="381"/>
    <x v="2"/>
    <x v="5"/>
    <s v="CAD"/>
    <n v="1404926665"/>
    <n v="1402334665"/>
    <b v="0"/>
    <n v="12"/>
    <b v="0"/>
    <x v="31"/>
    <n v="6"/>
    <n v="31.75"/>
    <x v="8"/>
    <x v="31"/>
  </r>
  <r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33000"/>
    <n v="1419"/>
    <x v="2"/>
    <x v="0"/>
    <s v="USD"/>
    <n v="1472799600"/>
    <n v="1470874618"/>
    <b v="0"/>
    <n v="16"/>
    <b v="0"/>
    <x v="31"/>
    <n v="5"/>
    <n v="88.6875"/>
    <x v="8"/>
    <x v="31"/>
  </r>
  <r>
    <n v="15000"/>
    <n v="3172"/>
    <x v="2"/>
    <x v="0"/>
    <s v="USD"/>
    <n v="1417377481"/>
    <n v="1412189881"/>
    <b v="0"/>
    <n v="7"/>
    <b v="0"/>
    <x v="31"/>
    <n v="22"/>
    <n v="453.14285714285717"/>
    <x v="8"/>
    <x v="31"/>
  </r>
  <r>
    <n v="1600"/>
    <n v="51"/>
    <x v="2"/>
    <x v="1"/>
    <s v="GBP"/>
    <n v="1470178800"/>
    <n v="1467650771"/>
    <b v="0"/>
    <n v="4"/>
    <b v="0"/>
    <x v="31"/>
    <n v="4"/>
    <n v="12.75"/>
    <x v="8"/>
    <x v="31"/>
  </r>
  <r>
    <n v="2000"/>
    <n v="1"/>
    <x v="2"/>
    <x v="1"/>
    <s v="GBP"/>
    <n v="1457947483"/>
    <n v="1455359083"/>
    <b v="0"/>
    <n v="1"/>
    <b v="0"/>
    <x v="31"/>
    <n v="1"/>
    <n v="1"/>
    <x v="8"/>
    <x v="31"/>
  </r>
  <r>
    <n v="5500"/>
    <n v="2336"/>
    <x v="2"/>
    <x v="1"/>
    <s v="GBP"/>
    <n v="1425223276"/>
    <n v="1422631276"/>
    <b v="0"/>
    <n v="28"/>
    <b v="0"/>
    <x v="31"/>
    <n v="43"/>
    <n v="83.428571428571431"/>
    <x v="8"/>
    <x v="31"/>
  </r>
  <r>
    <n v="6000"/>
    <n v="25"/>
    <x v="2"/>
    <x v="0"/>
    <s v="USD"/>
    <n v="1440094742"/>
    <n v="1437502742"/>
    <b v="0"/>
    <n v="1"/>
    <b v="0"/>
    <x v="31"/>
    <n v="1"/>
    <n v="25"/>
    <x v="8"/>
    <x v="31"/>
  </r>
  <r>
    <n v="5000"/>
    <n v="50"/>
    <x v="2"/>
    <x v="0"/>
    <s v="USD"/>
    <n v="1481473208"/>
    <n v="1478881208"/>
    <b v="0"/>
    <n v="1"/>
    <b v="0"/>
    <x v="31"/>
    <n v="1"/>
    <n v="50"/>
    <x v="8"/>
    <x v="31"/>
  </r>
  <r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500"/>
    <n v="2"/>
    <x v="2"/>
    <x v="0"/>
    <s v="USD"/>
    <n v="1424229991"/>
    <n v="1421637991"/>
    <b v="0"/>
    <n v="2"/>
    <b v="0"/>
    <x v="31"/>
    <n v="1"/>
    <n v="1"/>
    <x v="8"/>
    <x v="31"/>
  </r>
  <r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000"/>
    <n v="78"/>
    <x v="2"/>
    <x v="5"/>
    <s v="CAD"/>
    <n v="1437082736"/>
    <n v="1435354736"/>
    <b v="0"/>
    <n v="3"/>
    <b v="0"/>
    <x v="31"/>
    <n v="8"/>
    <n v="26"/>
    <x v="8"/>
    <x v="31"/>
  </r>
  <r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2500"/>
    <n v="655"/>
    <x v="2"/>
    <x v="0"/>
    <s v="USD"/>
    <n v="1406861438"/>
    <n v="1402973438"/>
    <b v="0"/>
    <n v="3"/>
    <b v="0"/>
    <x v="31"/>
    <n v="27"/>
    <n v="218.33333333333334"/>
    <x v="8"/>
    <x v="31"/>
  </r>
  <r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55000"/>
    <n v="210171"/>
    <x v="0"/>
    <x v="12"/>
    <s v="EUR"/>
    <n v="1434139200"/>
    <n v="1431406916"/>
    <b v="1"/>
    <n v="1637"/>
    <b v="1"/>
    <x v="30"/>
    <n v="383"/>
    <n v="128.38790470372632"/>
    <x v="2"/>
    <x v="30"/>
  </r>
  <r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x v="30"/>
    <n v="235"/>
    <n v="331.10237288135596"/>
    <x v="2"/>
    <x v="30"/>
  </r>
  <r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1570.79"/>
    <n v="1839"/>
    <x v="0"/>
    <x v="0"/>
    <s v="USD"/>
    <n v="1316442622"/>
    <n v="1312641022"/>
    <b v="1"/>
    <n v="41"/>
    <b v="1"/>
    <x v="30"/>
    <n v="118"/>
    <n v="44.853658536585364"/>
    <x v="2"/>
    <x v="30"/>
  </r>
  <r>
    <n v="50000"/>
    <n v="152579"/>
    <x v="0"/>
    <x v="12"/>
    <s v="EUR"/>
    <n v="1479890743"/>
    <n v="1476776743"/>
    <b v="1"/>
    <n v="398"/>
    <b v="1"/>
    <x v="30"/>
    <n v="306"/>
    <n v="383.3643216080402"/>
    <x v="2"/>
    <x v="30"/>
  </r>
  <r>
    <n v="30000"/>
    <n v="96015.9"/>
    <x v="0"/>
    <x v="0"/>
    <s v="USD"/>
    <n v="1471564491"/>
    <n v="1468972491"/>
    <b v="1"/>
    <n v="1737"/>
    <b v="1"/>
    <x v="30"/>
    <n v="321"/>
    <n v="55.276856649395505"/>
    <x v="2"/>
    <x v="30"/>
  </r>
  <r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7200"/>
    <n v="8136.01"/>
    <x v="0"/>
    <x v="0"/>
    <s v="USD"/>
    <n v="1315602163"/>
    <n v="1313010163"/>
    <b v="1"/>
    <n v="162"/>
    <b v="1"/>
    <x v="30"/>
    <n v="114"/>
    <n v="50.222283950617282"/>
    <x v="2"/>
    <x v="30"/>
  </r>
  <r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5000"/>
    <n v="31275.599999999999"/>
    <x v="0"/>
    <x v="0"/>
    <s v="USD"/>
    <n v="1332561600"/>
    <n v="1329873755"/>
    <b v="1"/>
    <n v="426"/>
    <b v="1"/>
    <x v="30"/>
    <n v="126"/>
    <n v="73.416901408450698"/>
    <x v="2"/>
    <x v="30"/>
  </r>
  <r>
    <n v="65000"/>
    <n v="66458.23"/>
    <x v="0"/>
    <x v="17"/>
    <s v="EUR"/>
    <n v="1439455609"/>
    <n v="1436863609"/>
    <b v="1"/>
    <n v="450"/>
    <b v="1"/>
    <x v="30"/>
    <n v="103"/>
    <n v="147.68495555555555"/>
    <x v="2"/>
    <x v="30"/>
  </r>
  <r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1500"/>
    <n v="2885"/>
    <x v="0"/>
    <x v="0"/>
    <s v="USD"/>
    <n v="1400108640"/>
    <n v="1396923624"/>
    <b v="1"/>
    <n v="122"/>
    <b v="1"/>
    <x v="30"/>
    <n v="193"/>
    <n v="23.647540983606557"/>
    <x v="2"/>
    <x v="30"/>
  </r>
  <r>
    <n v="5000"/>
    <n v="14055"/>
    <x v="0"/>
    <x v="0"/>
    <s v="USD"/>
    <n v="1411522897"/>
    <n v="1407634897"/>
    <b v="1"/>
    <n v="95"/>
    <b v="1"/>
    <x v="30"/>
    <n v="282"/>
    <n v="147.94736842105263"/>
    <x v="2"/>
    <x v="30"/>
  </r>
  <r>
    <n v="100000"/>
    <n v="125137"/>
    <x v="0"/>
    <x v="0"/>
    <s v="USD"/>
    <n v="1465652372"/>
    <n v="1463060372"/>
    <b v="1"/>
    <n v="325"/>
    <b v="1"/>
    <x v="30"/>
    <n v="126"/>
    <n v="385.03692307692307"/>
    <x v="2"/>
    <x v="30"/>
  </r>
  <r>
    <n v="100000"/>
    <n v="161459"/>
    <x v="0"/>
    <x v="0"/>
    <s v="USD"/>
    <n v="1434017153"/>
    <n v="1431425153"/>
    <b v="1"/>
    <n v="353"/>
    <b v="1"/>
    <x v="30"/>
    <n v="162"/>
    <n v="457.39093484419266"/>
    <x v="2"/>
    <x v="30"/>
  </r>
  <r>
    <n v="4000"/>
    <n v="23414"/>
    <x v="0"/>
    <x v="0"/>
    <s v="USD"/>
    <n v="1344826800"/>
    <n v="1341875544"/>
    <b v="1"/>
    <n v="105"/>
    <b v="1"/>
    <x v="30"/>
    <n v="586"/>
    <n v="222.99047619047619"/>
    <x v="2"/>
    <x v="30"/>
  </r>
  <r>
    <n v="80000"/>
    <n v="160920"/>
    <x v="0"/>
    <x v="12"/>
    <s v="EUR"/>
    <n v="1433996746"/>
    <n v="1431404746"/>
    <b v="1"/>
    <n v="729"/>
    <b v="1"/>
    <x v="30"/>
    <n v="202"/>
    <n v="220.74074074074073"/>
    <x v="2"/>
    <x v="30"/>
  </r>
  <r>
    <n v="25000"/>
    <n v="33370.769999999997"/>
    <x v="0"/>
    <x v="0"/>
    <s v="USD"/>
    <n v="1398052740"/>
    <n v="1394127585"/>
    <b v="1"/>
    <n v="454"/>
    <b v="1"/>
    <x v="30"/>
    <n v="134"/>
    <n v="73.503898678414089"/>
    <x v="2"/>
    <x v="30"/>
  </r>
  <r>
    <n v="100000"/>
    <n v="120249"/>
    <x v="0"/>
    <x v="0"/>
    <s v="USD"/>
    <n v="1427740319"/>
    <n v="1423855919"/>
    <b v="1"/>
    <n v="539"/>
    <b v="1"/>
    <x v="30"/>
    <n v="121"/>
    <n v="223.09647495361781"/>
    <x v="2"/>
    <x v="30"/>
  </r>
  <r>
    <n v="3000"/>
    <n v="3785"/>
    <x v="0"/>
    <x v="0"/>
    <s v="USD"/>
    <n v="1268690100"/>
    <n v="1265493806"/>
    <b v="1"/>
    <n v="79"/>
    <b v="1"/>
    <x v="30"/>
    <n v="127"/>
    <n v="47.911392405063289"/>
    <x v="2"/>
    <x v="30"/>
  </r>
  <r>
    <n v="2500"/>
    <n v="9030"/>
    <x v="0"/>
    <x v="0"/>
    <s v="USD"/>
    <n v="1409099481"/>
    <n v="1406507481"/>
    <b v="1"/>
    <n v="94"/>
    <b v="1"/>
    <x v="30"/>
    <n v="362"/>
    <n v="96.063829787234042"/>
    <x v="2"/>
    <x v="30"/>
  </r>
  <r>
    <n v="32768"/>
    <n v="74134"/>
    <x v="0"/>
    <x v="1"/>
    <s v="GBP"/>
    <n v="1354233296"/>
    <n v="1351641296"/>
    <b v="1"/>
    <n v="625"/>
    <b v="1"/>
    <x v="30"/>
    <n v="227"/>
    <n v="118.6144"/>
    <x v="2"/>
    <x v="30"/>
  </r>
  <r>
    <n v="50000"/>
    <n v="60175"/>
    <x v="0"/>
    <x v="9"/>
    <s v="EUR"/>
    <n v="1420765200"/>
    <n v="1417506853"/>
    <b v="1"/>
    <n v="508"/>
    <b v="1"/>
    <x v="30"/>
    <n v="121"/>
    <n v="118.45472440944881"/>
    <x v="2"/>
    <x v="30"/>
  </r>
  <r>
    <n v="25000"/>
    <n v="76047"/>
    <x v="0"/>
    <x v="0"/>
    <s v="USD"/>
    <n v="1481778000"/>
    <n v="1479216874"/>
    <b v="1"/>
    <n v="531"/>
    <b v="1"/>
    <x v="30"/>
    <n v="305"/>
    <n v="143.21468926553672"/>
    <x v="2"/>
    <x v="30"/>
  </r>
  <r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80000"/>
    <n v="168829.14"/>
    <x v="0"/>
    <x v="0"/>
    <s v="USD"/>
    <n v="1450486800"/>
    <n v="1446562807"/>
    <b v="1"/>
    <n v="644"/>
    <b v="1"/>
    <x v="30"/>
    <n v="212"/>
    <n v="262.15704968944101"/>
    <x v="2"/>
    <x v="30"/>
  </r>
  <r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10000"/>
    <n v="30047.64"/>
    <x v="0"/>
    <x v="0"/>
    <s v="USD"/>
    <n v="1388383353"/>
    <n v="1383195753"/>
    <b v="1"/>
    <n v="429"/>
    <b v="1"/>
    <x v="30"/>
    <n v="301"/>
    <n v="70.041118881118877"/>
    <x v="2"/>
    <x v="30"/>
  </r>
  <r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125000"/>
    <n v="170271"/>
    <x v="0"/>
    <x v="0"/>
    <s v="USD"/>
    <n v="1480568340"/>
    <n v="1477996325"/>
    <b v="1"/>
    <n v="379"/>
    <b v="1"/>
    <x v="30"/>
    <n v="137"/>
    <n v="449.26385224274406"/>
    <x v="2"/>
    <x v="30"/>
  </r>
  <r>
    <n v="3000"/>
    <n v="7445.14"/>
    <x v="0"/>
    <x v="0"/>
    <s v="USD"/>
    <n v="1384557303"/>
    <n v="1383257703"/>
    <b v="1"/>
    <n v="271"/>
    <b v="1"/>
    <x v="30"/>
    <n v="249"/>
    <n v="27.472841328413285"/>
    <x v="2"/>
    <x v="30"/>
  </r>
  <r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1385"/>
    <n v="7011"/>
    <x v="0"/>
    <x v="0"/>
    <s v="USD"/>
    <n v="1481432340"/>
    <n v="1476764077"/>
    <b v="0"/>
    <n v="193"/>
    <b v="1"/>
    <x v="30"/>
    <n v="507"/>
    <n v="36.326424870466319"/>
    <x v="2"/>
    <x v="30"/>
  </r>
  <r>
    <n v="15000"/>
    <n v="16232"/>
    <x v="0"/>
    <x v="0"/>
    <s v="USD"/>
    <n v="1434212714"/>
    <n v="1431620714"/>
    <b v="0"/>
    <n v="180"/>
    <b v="1"/>
    <x v="30"/>
    <n v="109"/>
    <n v="90.177777777777777"/>
    <x v="2"/>
    <x v="30"/>
  </r>
  <r>
    <n v="4900"/>
    <n v="40140.01"/>
    <x v="0"/>
    <x v="0"/>
    <s v="USD"/>
    <n v="1341799647"/>
    <n v="1339207647"/>
    <b v="0"/>
    <n v="263"/>
    <b v="1"/>
    <x v="30"/>
    <n v="820"/>
    <n v="152.62361216730039"/>
    <x v="2"/>
    <x v="30"/>
  </r>
  <r>
    <n v="10000"/>
    <n v="12110"/>
    <x v="0"/>
    <x v="0"/>
    <s v="USD"/>
    <n v="1369282044"/>
    <n v="1366690044"/>
    <b v="0"/>
    <n v="217"/>
    <b v="1"/>
    <x v="30"/>
    <n v="122"/>
    <n v="55.806451612903224"/>
    <x v="2"/>
    <x v="30"/>
  </r>
  <r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85000"/>
    <n v="126082.45"/>
    <x v="0"/>
    <x v="0"/>
    <s v="USD"/>
    <n v="1369323491"/>
    <n v="1366731491"/>
    <b v="0"/>
    <n v="1373"/>
    <b v="1"/>
    <x v="30"/>
    <n v="149"/>
    <n v="91.82989803350327"/>
    <x v="2"/>
    <x v="30"/>
  </r>
  <r>
    <n v="50000"/>
    <n v="60095.35"/>
    <x v="0"/>
    <x v="1"/>
    <s v="GBP"/>
    <n v="1386025140"/>
    <n v="1382963963"/>
    <b v="0"/>
    <n v="742"/>
    <b v="1"/>
    <x v="30"/>
    <n v="121"/>
    <n v="80.991037735849048"/>
    <x v="2"/>
    <x v="30"/>
  </r>
  <r>
    <n v="10000"/>
    <n v="47327"/>
    <x v="0"/>
    <x v="0"/>
    <s v="USD"/>
    <n v="1433036578"/>
    <n v="1429580578"/>
    <b v="0"/>
    <n v="170"/>
    <b v="1"/>
    <x v="30"/>
    <n v="474"/>
    <n v="278.39411764705881"/>
    <x v="2"/>
    <x v="30"/>
  </r>
  <r>
    <n v="8000"/>
    <n v="10429"/>
    <x v="0"/>
    <x v="0"/>
    <s v="USD"/>
    <n v="1388017937"/>
    <n v="1385425937"/>
    <b v="0"/>
    <n v="242"/>
    <b v="1"/>
    <x v="30"/>
    <n v="131"/>
    <n v="43.095041322314053"/>
    <x v="2"/>
    <x v="30"/>
  </r>
  <r>
    <n v="50000"/>
    <n v="176524"/>
    <x v="0"/>
    <x v="0"/>
    <s v="USD"/>
    <n v="1455933653"/>
    <n v="1452045653"/>
    <b v="0"/>
    <n v="541"/>
    <b v="1"/>
    <x v="30"/>
    <n v="354"/>
    <n v="326.29205175600737"/>
    <x v="2"/>
    <x v="30"/>
  </r>
  <r>
    <n v="5000"/>
    <n v="5051"/>
    <x v="0"/>
    <x v="0"/>
    <s v="USD"/>
    <n v="1448466551"/>
    <n v="1445870951"/>
    <b v="0"/>
    <n v="121"/>
    <b v="1"/>
    <x v="30"/>
    <n v="102"/>
    <n v="41.743801652892564"/>
    <x v="2"/>
    <x v="30"/>
  </r>
  <r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6000"/>
    <n v="10045"/>
    <x v="0"/>
    <x v="0"/>
    <s v="USD"/>
    <n v="1417579200"/>
    <n v="1415031043"/>
    <b v="0"/>
    <n v="101"/>
    <b v="1"/>
    <x v="30"/>
    <n v="168"/>
    <n v="99.455445544554451"/>
    <x v="2"/>
    <x v="30"/>
  </r>
  <r>
    <n v="50000"/>
    <n v="76726"/>
    <x v="0"/>
    <x v="0"/>
    <s v="USD"/>
    <n v="1366222542"/>
    <n v="1363630542"/>
    <b v="0"/>
    <n v="554"/>
    <b v="1"/>
    <x v="30"/>
    <n v="154"/>
    <n v="138.49458483754512"/>
    <x v="2"/>
    <x v="30"/>
  </r>
  <r>
    <n v="15000"/>
    <n v="30334.83"/>
    <x v="0"/>
    <x v="1"/>
    <s v="GBP"/>
    <n v="1456487532"/>
    <n v="1453895532"/>
    <b v="0"/>
    <n v="666"/>
    <b v="1"/>
    <x v="30"/>
    <n v="203"/>
    <n v="45.547792792792798"/>
    <x v="2"/>
    <x v="30"/>
  </r>
  <r>
    <n v="2560"/>
    <n v="4308"/>
    <x v="0"/>
    <x v="1"/>
    <s v="GBP"/>
    <n v="1425326400"/>
    <n v="1421916830"/>
    <b v="0"/>
    <n v="410"/>
    <b v="1"/>
    <x v="30"/>
    <n v="169"/>
    <n v="10.507317073170732"/>
    <x v="2"/>
    <x v="30"/>
  </r>
  <r>
    <n v="30000"/>
    <n v="43037"/>
    <x v="0"/>
    <x v="0"/>
    <s v="USD"/>
    <n v="1454277540"/>
    <n v="1450880854"/>
    <b v="0"/>
    <n v="375"/>
    <b v="1"/>
    <x v="30"/>
    <n v="144"/>
    <n v="114.76533333333333"/>
    <x v="2"/>
    <x v="30"/>
  </r>
  <r>
    <n v="25000"/>
    <n v="49100"/>
    <x v="0"/>
    <x v="0"/>
    <s v="USD"/>
    <n v="1406129150"/>
    <n v="1400945150"/>
    <b v="0"/>
    <n v="1364"/>
    <b v="1"/>
    <x v="30"/>
    <n v="197"/>
    <n v="35.997067448680355"/>
    <x v="2"/>
    <x v="30"/>
  </r>
  <r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4000"/>
    <n v="5922"/>
    <x v="0"/>
    <x v="12"/>
    <s v="EUR"/>
    <n v="1463333701"/>
    <n v="1460482501"/>
    <b v="0"/>
    <n v="49"/>
    <b v="1"/>
    <x v="30"/>
    <n v="149"/>
    <n v="120.85714285714286"/>
    <x v="2"/>
    <x v="30"/>
  </r>
  <r>
    <n v="261962"/>
    <n v="500784.27"/>
    <x v="0"/>
    <x v="0"/>
    <s v="USD"/>
    <n v="1370001600"/>
    <n v="1366879523"/>
    <b v="0"/>
    <n v="5812"/>
    <b v="1"/>
    <x v="30"/>
    <n v="192"/>
    <n v="86.163845492085343"/>
    <x v="2"/>
    <x v="30"/>
  </r>
  <r>
    <n v="40000"/>
    <n v="79686.05"/>
    <x v="0"/>
    <x v="1"/>
    <s v="GBP"/>
    <n v="1387958429"/>
    <n v="1385366429"/>
    <b v="0"/>
    <n v="1556"/>
    <b v="1"/>
    <x v="30"/>
    <n v="200"/>
    <n v="51.212114395886893"/>
    <x v="2"/>
    <x v="30"/>
  </r>
  <r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5000"/>
    <n v="26305.97"/>
    <x v="0"/>
    <x v="0"/>
    <s v="USD"/>
    <n v="1476994315"/>
    <n v="1474402315"/>
    <b v="0"/>
    <n v="76"/>
    <b v="1"/>
    <x v="30"/>
    <n v="106"/>
    <n v="346.13118421052633"/>
    <x v="2"/>
    <x v="30"/>
  </r>
  <r>
    <n v="50000"/>
    <n v="64203.33"/>
    <x v="0"/>
    <x v="0"/>
    <s v="USD"/>
    <n v="1451776791"/>
    <n v="1449098391"/>
    <b v="0"/>
    <n v="263"/>
    <b v="1"/>
    <x v="30"/>
    <n v="129"/>
    <n v="244.11912547528519"/>
    <x v="2"/>
    <x v="30"/>
  </r>
  <r>
    <n v="125000"/>
    <n v="396659"/>
    <x v="0"/>
    <x v="12"/>
    <s v="EUR"/>
    <n v="1467128723"/>
    <n v="1464536723"/>
    <b v="0"/>
    <n v="1530"/>
    <b v="1"/>
    <x v="30"/>
    <n v="318"/>
    <n v="259.25424836601309"/>
    <x v="2"/>
    <x v="30"/>
  </r>
  <r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9999"/>
    <n v="167820.6"/>
    <x v="0"/>
    <x v="0"/>
    <s v="USD"/>
    <n v="1374769288"/>
    <n v="1372177288"/>
    <b v="0"/>
    <n v="8200"/>
    <b v="1"/>
    <x v="30"/>
    <n v="1679"/>
    <n v="20.465926829268295"/>
    <x v="2"/>
    <x v="30"/>
  </r>
  <r>
    <n v="179000"/>
    <n v="972594.99"/>
    <x v="0"/>
    <x v="1"/>
    <s v="GBP"/>
    <n v="1406149689"/>
    <n v="1402693689"/>
    <b v="0"/>
    <n v="8359"/>
    <b v="1"/>
    <x v="30"/>
    <n v="544"/>
    <n v="116.35303146309367"/>
    <x v="2"/>
    <x v="30"/>
  </r>
  <r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000"/>
    <n v="26241"/>
    <x v="0"/>
    <x v="3"/>
    <s v="EUR"/>
    <n v="1482085857"/>
    <n v="1479493857"/>
    <b v="0"/>
    <n v="48"/>
    <b v="1"/>
    <x v="30"/>
    <n v="132"/>
    <n v="546.6875"/>
    <x v="2"/>
    <x v="30"/>
  </r>
  <r>
    <n v="10000"/>
    <n v="28817"/>
    <x v="0"/>
    <x v="1"/>
    <s v="GBP"/>
    <n v="1435258800"/>
    <n v="1432659793"/>
    <b v="0"/>
    <n v="607"/>
    <b v="1"/>
    <x v="30"/>
    <n v="289"/>
    <n v="47.474464579901152"/>
    <x v="2"/>
    <x v="30"/>
  </r>
  <r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750"/>
    <n v="850"/>
    <x v="0"/>
    <x v="0"/>
    <s v="USD"/>
    <n v="1338830395"/>
    <n v="1336238395"/>
    <b v="0"/>
    <n v="25"/>
    <b v="1"/>
    <x v="14"/>
    <n v="114"/>
    <n v="34"/>
    <x v="4"/>
    <x v="14"/>
  </r>
  <r>
    <n v="3000"/>
    <n v="3250"/>
    <x v="0"/>
    <x v="0"/>
    <s v="USD"/>
    <n v="1399186740"/>
    <n v="1396468782"/>
    <b v="0"/>
    <n v="46"/>
    <b v="1"/>
    <x v="14"/>
    <n v="109"/>
    <n v="70.652173913043484"/>
    <x v="4"/>
    <x v="14"/>
  </r>
  <r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500"/>
    <n v="3010.01"/>
    <x v="0"/>
    <x v="0"/>
    <s v="USD"/>
    <n v="1375408194"/>
    <n v="1372384194"/>
    <b v="0"/>
    <n v="62"/>
    <b v="1"/>
    <x v="14"/>
    <n v="121"/>
    <n v="48.54854838709678"/>
    <x v="4"/>
    <x v="14"/>
  </r>
  <r>
    <n v="8000"/>
    <n v="9203.23"/>
    <x v="0"/>
    <x v="0"/>
    <s v="USD"/>
    <n v="1361696955"/>
    <n v="1359104955"/>
    <b v="0"/>
    <n v="160"/>
    <b v="1"/>
    <x v="14"/>
    <n v="116"/>
    <n v="57.520187499999999"/>
    <x v="4"/>
    <x v="14"/>
  </r>
  <r>
    <n v="18000"/>
    <n v="21684.2"/>
    <x v="0"/>
    <x v="0"/>
    <s v="USD"/>
    <n v="1299009600"/>
    <n v="1294818278"/>
    <b v="0"/>
    <n v="246"/>
    <b v="1"/>
    <x v="14"/>
    <n v="121"/>
    <n v="88.147154471544724"/>
    <x v="4"/>
    <x v="14"/>
  </r>
  <r>
    <n v="6000"/>
    <n v="6077"/>
    <x v="0"/>
    <x v="0"/>
    <s v="USD"/>
    <n v="1318006732"/>
    <n v="1312822732"/>
    <b v="0"/>
    <n v="55"/>
    <b v="1"/>
    <x v="14"/>
    <n v="102"/>
    <n v="110.49090909090908"/>
    <x v="4"/>
    <x v="14"/>
  </r>
  <r>
    <n v="1500"/>
    <n v="1537"/>
    <x v="0"/>
    <x v="0"/>
    <s v="USD"/>
    <n v="1356211832"/>
    <n v="1351024232"/>
    <b v="0"/>
    <n v="23"/>
    <b v="1"/>
    <x v="14"/>
    <n v="103"/>
    <n v="66.826086956521735"/>
    <x v="4"/>
    <x v="14"/>
  </r>
  <r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6000"/>
    <n v="6020"/>
    <x v="0"/>
    <x v="0"/>
    <s v="USD"/>
    <n v="1331174635"/>
    <n v="1328582635"/>
    <b v="0"/>
    <n v="32"/>
    <b v="1"/>
    <x v="14"/>
    <n v="101"/>
    <n v="188.125"/>
    <x v="4"/>
    <x v="14"/>
  </r>
  <r>
    <n v="3000"/>
    <n v="3971"/>
    <x v="0"/>
    <x v="0"/>
    <s v="USD"/>
    <n v="1435808400"/>
    <n v="1434650084"/>
    <b v="0"/>
    <n v="63"/>
    <b v="1"/>
    <x v="14"/>
    <n v="133"/>
    <n v="63.031746031746032"/>
    <x v="4"/>
    <x v="14"/>
  </r>
  <r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000"/>
    <n v="2265"/>
    <x v="0"/>
    <x v="0"/>
    <s v="USD"/>
    <n v="1329104114"/>
    <n v="1323920114"/>
    <b v="0"/>
    <n v="44"/>
    <b v="1"/>
    <x v="14"/>
    <n v="114"/>
    <n v="51.477272727272727"/>
    <x v="4"/>
    <x v="14"/>
  </r>
  <r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x v="14"/>
    <n v="147"/>
    <n v="98.817391304347822"/>
    <x v="4"/>
    <x v="14"/>
  </r>
  <r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200"/>
    <n v="2355"/>
    <x v="0"/>
    <x v="0"/>
    <s v="USD"/>
    <n v="1359176974"/>
    <n v="1356584974"/>
    <b v="0"/>
    <n v="44"/>
    <b v="1"/>
    <x v="14"/>
    <n v="108"/>
    <n v="53.522727272727273"/>
    <x v="4"/>
    <x v="14"/>
  </r>
  <r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16000"/>
    <n v="17170"/>
    <x v="0"/>
    <x v="0"/>
    <s v="USD"/>
    <n v="1347249300"/>
    <n v="1344917580"/>
    <b v="0"/>
    <n v="191"/>
    <b v="1"/>
    <x v="14"/>
    <n v="108"/>
    <n v="89.895287958115176"/>
    <x v="4"/>
    <x v="14"/>
  </r>
  <r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000"/>
    <n v="2007"/>
    <x v="0"/>
    <x v="0"/>
    <s v="USD"/>
    <n v="1401253140"/>
    <n v="1398873969"/>
    <b v="0"/>
    <n v="38"/>
    <b v="1"/>
    <x v="14"/>
    <n v="101"/>
    <n v="52.815789473684212"/>
    <x v="4"/>
    <x v="14"/>
  </r>
  <r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80000"/>
    <n v="310"/>
    <x v="2"/>
    <x v="14"/>
    <s v="MXN"/>
    <n v="1483773169"/>
    <n v="1481181169"/>
    <b v="0"/>
    <n v="3"/>
    <b v="0"/>
    <x v="17"/>
    <n v="1"/>
    <n v="103.33333333333333"/>
    <x v="6"/>
    <x v="17"/>
  </r>
  <r>
    <n v="500"/>
    <n v="50"/>
    <x v="2"/>
    <x v="0"/>
    <s v="USD"/>
    <n v="1268636340"/>
    <n v="1263982307"/>
    <b v="0"/>
    <n v="5"/>
    <b v="0"/>
    <x v="17"/>
    <n v="10"/>
    <n v="10"/>
    <x v="6"/>
    <x v="17"/>
  </r>
  <r>
    <n v="1100"/>
    <n v="115"/>
    <x v="2"/>
    <x v="0"/>
    <s v="USD"/>
    <n v="1291093200"/>
    <n v="1286930435"/>
    <b v="0"/>
    <n v="5"/>
    <b v="0"/>
    <x v="17"/>
    <n v="11"/>
    <n v="23"/>
    <x v="6"/>
    <x v="17"/>
  </r>
  <r>
    <n v="60000"/>
    <n v="852"/>
    <x v="2"/>
    <x v="0"/>
    <s v="USD"/>
    <n v="1438734833"/>
    <n v="1436142833"/>
    <b v="0"/>
    <n v="27"/>
    <b v="0"/>
    <x v="17"/>
    <n v="2"/>
    <n v="31.555555555555557"/>
    <x v="6"/>
    <x v="17"/>
  </r>
  <r>
    <n v="20000"/>
    <n v="10"/>
    <x v="2"/>
    <x v="0"/>
    <s v="USD"/>
    <n v="1418080887"/>
    <n v="1415488887"/>
    <b v="0"/>
    <n v="2"/>
    <b v="0"/>
    <x v="17"/>
    <n v="1"/>
    <n v="5"/>
    <x v="6"/>
    <x v="17"/>
  </r>
  <r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15000"/>
    <n v="25"/>
    <x v="2"/>
    <x v="5"/>
    <s v="CAD"/>
    <n v="1411324369"/>
    <n v="1406140369"/>
    <b v="0"/>
    <n v="1"/>
    <b v="0"/>
    <x v="17"/>
    <n v="1"/>
    <n v="25"/>
    <x v="6"/>
    <x v="17"/>
  </r>
  <r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42000"/>
    <n v="85"/>
    <x v="2"/>
    <x v="0"/>
    <s v="USD"/>
    <n v="1408154663"/>
    <n v="1405130663"/>
    <b v="0"/>
    <n v="4"/>
    <b v="0"/>
    <x v="17"/>
    <n v="1"/>
    <n v="21.25"/>
    <x v="6"/>
    <x v="17"/>
  </r>
  <r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x v="17"/>
    <n v="3"/>
    <n v="21.34333333333333"/>
    <x v="6"/>
    <x v="17"/>
  </r>
  <r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80000"/>
    <n v="47.69"/>
    <x v="2"/>
    <x v="0"/>
    <s v="USD"/>
    <n v="1382184786"/>
    <n v="1379592786"/>
    <b v="0"/>
    <n v="4"/>
    <b v="0"/>
    <x v="17"/>
    <n v="1"/>
    <n v="11.922499999999999"/>
    <x v="6"/>
    <x v="17"/>
  </r>
  <r>
    <n v="50000"/>
    <n v="14203"/>
    <x v="2"/>
    <x v="5"/>
    <s v="CAD"/>
    <n v="1417804229"/>
    <n v="1415212229"/>
    <b v="0"/>
    <n v="534"/>
    <b v="0"/>
    <x v="17"/>
    <n v="29"/>
    <n v="26.59737827715356"/>
    <x v="6"/>
    <x v="17"/>
  </r>
  <r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30000"/>
    <n v="1626"/>
    <x v="2"/>
    <x v="0"/>
    <s v="USD"/>
    <n v="1478196008"/>
    <n v="1475604008"/>
    <b v="0"/>
    <n v="56"/>
    <b v="0"/>
    <x v="17"/>
    <n v="6"/>
    <n v="29.035714285714285"/>
    <x v="6"/>
    <x v="17"/>
  </r>
  <r>
    <n v="500000"/>
    <n v="560"/>
    <x v="2"/>
    <x v="0"/>
    <s v="USD"/>
    <n v="1357934424"/>
    <n v="1355342424"/>
    <b v="0"/>
    <n v="11"/>
    <b v="0"/>
    <x v="17"/>
    <n v="1"/>
    <n v="50.909090909090907"/>
    <x v="6"/>
    <x v="17"/>
  </r>
  <r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000"/>
    <n v="225"/>
    <x v="2"/>
    <x v="0"/>
    <s v="USD"/>
    <n v="1279738800"/>
    <n v="1275599812"/>
    <b v="0"/>
    <n v="5"/>
    <b v="0"/>
    <x v="17"/>
    <n v="12"/>
    <n v="45"/>
    <x v="6"/>
    <x v="17"/>
  </r>
  <r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15000"/>
    <n v="4565"/>
    <x v="2"/>
    <x v="0"/>
    <s v="USD"/>
    <n v="1385534514"/>
    <n v="1382938914"/>
    <b v="0"/>
    <n v="89"/>
    <b v="0"/>
    <x v="17"/>
    <n v="31"/>
    <n v="51.292134831460672"/>
    <x v="6"/>
    <x v="17"/>
  </r>
  <r>
    <n v="5000"/>
    <n v="1"/>
    <x v="2"/>
    <x v="0"/>
    <s v="USD"/>
    <n v="1455207510"/>
    <n v="1453997910"/>
    <b v="0"/>
    <n v="1"/>
    <b v="0"/>
    <x v="17"/>
    <n v="1"/>
    <n v="1"/>
    <x v="6"/>
    <x v="17"/>
  </r>
  <r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100"/>
    <n v="2"/>
    <x v="2"/>
    <x v="1"/>
    <s v="GBP"/>
    <n v="1427992582"/>
    <n v="1425404182"/>
    <b v="0"/>
    <n v="2"/>
    <b v="0"/>
    <x v="17"/>
    <n v="2"/>
    <n v="1"/>
    <x v="6"/>
    <x v="17"/>
  </r>
  <r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45000"/>
    <n v="118"/>
    <x v="2"/>
    <x v="0"/>
    <s v="USD"/>
    <n v="1467231614"/>
    <n v="1464639614"/>
    <b v="0"/>
    <n v="6"/>
    <b v="0"/>
    <x v="17"/>
    <n v="1"/>
    <n v="19.666666666666668"/>
    <x v="6"/>
    <x v="17"/>
  </r>
  <r>
    <n v="30000"/>
    <n v="50"/>
    <x v="2"/>
    <x v="0"/>
    <s v="USD"/>
    <n v="1394909909"/>
    <n v="1392321509"/>
    <b v="0"/>
    <n v="4"/>
    <b v="0"/>
    <x v="17"/>
    <n v="1"/>
    <n v="12.5"/>
    <x v="6"/>
    <x v="17"/>
  </r>
  <r>
    <n v="372625"/>
    <n v="34"/>
    <x v="2"/>
    <x v="0"/>
    <s v="USD"/>
    <n v="1420876740"/>
    <n v="1417470718"/>
    <b v="0"/>
    <n v="4"/>
    <b v="0"/>
    <x v="17"/>
    <n v="1"/>
    <n v="8.5"/>
    <x v="6"/>
    <x v="17"/>
  </r>
  <r>
    <n v="250"/>
    <n v="2"/>
    <x v="2"/>
    <x v="0"/>
    <s v="USD"/>
    <n v="1390921827"/>
    <n v="1389193827"/>
    <b v="0"/>
    <n v="2"/>
    <b v="0"/>
    <x v="17"/>
    <n v="1"/>
    <n v="1"/>
    <x v="6"/>
    <x v="17"/>
  </r>
  <r>
    <n v="5000"/>
    <n v="115"/>
    <x v="2"/>
    <x v="1"/>
    <s v="GBP"/>
    <n v="1459443385"/>
    <n v="1456854985"/>
    <b v="0"/>
    <n v="5"/>
    <b v="0"/>
    <x v="17"/>
    <n v="3"/>
    <n v="23"/>
    <x v="6"/>
    <x v="17"/>
  </r>
  <r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75000"/>
    <n v="21144"/>
    <x v="2"/>
    <x v="0"/>
    <s v="USD"/>
    <n v="1482479940"/>
    <n v="1479684783"/>
    <b v="0"/>
    <n v="57"/>
    <b v="0"/>
    <x v="17"/>
    <n v="29"/>
    <n v="370.94736842105266"/>
    <x v="6"/>
    <x v="17"/>
  </r>
  <r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3600"/>
    <n v="26"/>
    <x v="2"/>
    <x v="0"/>
    <s v="USD"/>
    <n v="1310837574"/>
    <n v="1308245574"/>
    <b v="0"/>
    <n v="2"/>
    <b v="0"/>
    <x v="17"/>
    <n v="1"/>
    <n v="13"/>
    <x v="6"/>
    <x v="17"/>
  </r>
  <r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4500"/>
    <n v="5052"/>
    <x v="0"/>
    <x v="0"/>
    <s v="USD"/>
    <n v="1406226191"/>
    <n v="1403547791"/>
    <b v="0"/>
    <n v="58"/>
    <b v="1"/>
    <x v="11"/>
    <n v="113"/>
    <n v="87.103448275862064"/>
    <x v="4"/>
    <x v="11"/>
  </r>
  <r>
    <n v="2500"/>
    <n v="3305"/>
    <x v="0"/>
    <x v="0"/>
    <s v="USD"/>
    <n v="1433735400"/>
    <n v="1429306520"/>
    <b v="0"/>
    <n v="44"/>
    <b v="1"/>
    <x v="11"/>
    <n v="133"/>
    <n v="75.11363636363636"/>
    <x v="4"/>
    <x v="11"/>
  </r>
  <r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4000"/>
    <n v="4243"/>
    <x v="0"/>
    <x v="0"/>
    <s v="USD"/>
    <n v="1434949200"/>
    <n v="1431903495"/>
    <b v="0"/>
    <n v="47"/>
    <b v="1"/>
    <x v="11"/>
    <n v="107"/>
    <n v="90.276595744680847"/>
    <x v="4"/>
    <x v="11"/>
  </r>
  <r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5000"/>
    <n v="6301"/>
    <x v="0"/>
    <x v="0"/>
    <s v="USD"/>
    <n v="1430579509"/>
    <n v="1427987509"/>
    <b v="0"/>
    <n v="71"/>
    <b v="1"/>
    <x v="11"/>
    <n v="127"/>
    <n v="88.74647887323944"/>
    <x v="4"/>
    <x v="11"/>
  </r>
  <r>
    <n v="2500"/>
    <n v="2503"/>
    <x v="0"/>
    <x v="0"/>
    <s v="USD"/>
    <n v="1465192867"/>
    <n v="1463032867"/>
    <b v="0"/>
    <n v="38"/>
    <b v="1"/>
    <x v="11"/>
    <n v="101"/>
    <n v="65.868421052631575"/>
    <x v="4"/>
    <x v="11"/>
  </r>
  <r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1000"/>
    <n v="1614"/>
    <x v="0"/>
    <x v="0"/>
    <s v="USD"/>
    <n v="1428725192"/>
    <n v="1426133192"/>
    <b v="0"/>
    <n v="21"/>
    <b v="1"/>
    <x v="11"/>
    <n v="162"/>
    <n v="76.857142857142861"/>
    <x v="4"/>
    <x v="11"/>
  </r>
  <r>
    <n v="5000"/>
    <n v="5359.21"/>
    <x v="0"/>
    <x v="0"/>
    <s v="USD"/>
    <n v="1447434268"/>
    <n v="1443801868"/>
    <b v="0"/>
    <n v="78"/>
    <b v="1"/>
    <x v="11"/>
    <n v="108"/>
    <n v="68.707820512820518"/>
    <x v="4"/>
    <x v="11"/>
  </r>
  <r>
    <n v="2000"/>
    <n v="3062"/>
    <x v="0"/>
    <x v="0"/>
    <s v="USD"/>
    <n v="1487635653"/>
    <n v="1486426053"/>
    <b v="0"/>
    <n v="53"/>
    <b v="1"/>
    <x v="32"/>
    <n v="154"/>
    <n v="57.773584905660378"/>
    <x v="6"/>
    <x v="32"/>
  </r>
  <r>
    <n v="3000"/>
    <n v="15725"/>
    <x v="0"/>
    <x v="5"/>
    <s v="CAD"/>
    <n v="1412285825"/>
    <n v="1409261825"/>
    <b v="0"/>
    <n v="356"/>
    <b v="1"/>
    <x v="32"/>
    <n v="525"/>
    <n v="44.171348314606739"/>
    <x v="6"/>
    <x v="32"/>
  </r>
  <r>
    <n v="1800"/>
    <n v="8807"/>
    <x v="0"/>
    <x v="0"/>
    <s v="USD"/>
    <n v="1486616400"/>
    <n v="1484037977"/>
    <b v="0"/>
    <n v="279"/>
    <b v="1"/>
    <x v="32"/>
    <n v="490"/>
    <n v="31.566308243727597"/>
    <x v="6"/>
    <x v="32"/>
  </r>
  <r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5494"/>
    <n v="22645"/>
    <x v="0"/>
    <x v="2"/>
    <s v="AUD"/>
    <n v="1477414800"/>
    <n v="1474380241"/>
    <b v="0"/>
    <n v="514"/>
    <b v="1"/>
    <x v="32"/>
    <n v="413"/>
    <n v="44.056420233463037"/>
    <x v="6"/>
    <x v="32"/>
  </r>
  <r>
    <n v="1200"/>
    <n v="6039"/>
    <x v="0"/>
    <x v="1"/>
    <s v="GBP"/>
    <n v="1461276000"/>
    <n v="1460055300"/>
    <b v="0"/>
    <n v="88"/>
    <b v="1"/>
    <x v="32"/>
    <n v="504"/>
    <n v="68.625"/>
    <x v="6"/>
    <x v="32"/>
  </r>
  <r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12000"/>
    <n v="129748.82"/>
    <x v="0"/>
    <x v="1"/>
    <s v="GBP"/>
    <n v="1481842800"/>
    <n v="1479414344"/>
    <b v="0"/>
    <n v="3238"/>
    <b v="1"/>
    <x v="32"/>
    <n v="1082"/>
    <n v="40.070667078443485"/>
    <x v="6"/>
    <x v="32"/>
  </r>
  <r>
    <n v="15000"/>
    <n v="67856"/>
    <x v="0"/>
    <x v="0"/>
    <s v="USD"/>
    <n v="1479704340"/>
    <n v="1477043072"/>
    <b v="0"/>
    <n v="897"/>
    <b v="1"/>
    <x v="32"/>
    <n v="453"/>
    <n v="75.647714604236342"/>
    <x v="6"/>
    <x v="32"/>
  </r>
  <r>
    <n v="10000"/>
    <n v="53737"/>
    <x v="0"/>
    <x v="0"/>
    <s v="USD"/>
    <n v="1459012290"/>
    <n v="1456423890"/>
    <b v="0"/>
    <n v="878"/>
    <b v="1"/>
    <x v="32"/>
    <n v="538"/>
    <n v="61.203872437357631"/>
    <x v="6"/>
    <x v="32"/>
  </r>
  <r>
    <n v="4600"/>
    <n v="5535"/>
    <x v="0"/>
    <x v="0"/>
    <s v="USD"/>
    <n v="1439317900"/>
    <n v="1436725900"/>
    <b v="0"/>
    <n v="115"/>
    <b v="1"/>
    <x v="32"/>
    <n v="121"/>
    <n v="48.130434782608695"/>
    <x v="6"/>
    <x v="32"/>
  </r>
  <r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30000"/>
    <n v="285309.33"/>
    <x v="0"/>
    <x v="0"/>
    <s v="USD"/>
    <n v="1425132059"/>
    <n v="1422540059"/>
    <b v="0"/>
    <n v="4330"/>
    <b v="1"/>
    <x v="32"/>
    <n v="952"/>
    <n v="65.891300230946882"/>
    <x v="6"/>
    <x v="32"/>
  </r>
  <r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000"/>
    <n v="10843"/>
    <x v="0"/>
    <x v="1"/>
    <s v="GBP"/>
    <n v="1436151600"/>
    <n v="1433775668"/>
    <b v="0"/>
    <n v="263"/>
    <b v="1"/>
    <x v="32"/>
    <n v="543"/>
    <n v="41.228136882129277"/>
    <x v="6"/>
    <x v="32"/>
  </r>
  <r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4000"/>
    <n v="28167.25"/>
    <x v="0"/>
    <x v="0"/>
    <s v="USD"/>
    <n v="1351801368"/>
    <n v="1349209368"/>
    <b v="0"/>
    <n v="721"/>
    <b v="1"/>
    <x v="15"/>
    <n v="705"/>
    <n v="39.066920943134534"/>
    <x v="4"/>
    <x v="15"/>
  </r>
  <r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4000"/>
    <n v="4457"/>
    <x v="0"/>
    <x v="0"/>
    <s v="USD"/>
    <n v="1334424960"/>
    <n v="1329442510"/>
    <b v="0"/>
    <n v="72"/>
    <b v="1"/>
    <x v="15"/>
    <n v="112"/>
    <n v="61.902777777777779"/>
    <x v="4"/>
    <x v="15"/>
  </r>
  <r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6000"/>
    <n v="6863"/>
    <x v="0"/>
    <x v="0"/>
    <s v="USD"/>
    <n v="1383526800"/>
    <n v="1380650177"/>
    <b v="0"/>
    <n v="123"/>
    <b v="1"/>
    <x v="15"/>
    <n v="115"/>
    <n v="55.796747967479675"/>
    <x v="4"/>
    <x v="15"/>
  </r>
  <r>
    <n v="5"/>
    <n v="10"/>
    <x v="0"/>
    <x v="0"/>
    <s v="USD"/>
    <n v="1431719379"/>
    <n v="1429127379"/>
    <b v="0"/>
    <n v="1"/>
    <b v="1"/>
    <x v="15"/>
    <n v="200"/>
    <n v="10"/>
    <x v="4"/>
    <x v="15"/>
  </r>
  <r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550"/>
    <n v="860"/>
    <x v="0"/>
    <x v="0"/>
    <s v="USD"/>
    <n v="1331621940"/>
    <n v="1329671572"/>
    <b v="0"/>
    <n v="33"/>
    <b v="1"/>
    <x v="15"/>
    <n v="157"/>
    <n v="26.060606060606062"/>
    <x v="4"/>
    <x v="15"/>
  </r>
  <r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420"/>
    <n v="425"/>
    <x v="0"/>
    <x v="0"/>
    <s v="USD"/>
    <n v="1446451200"/>
    <n v="1445539113"/>
    <b v="0"/>
    <n v="9"/>
    <b v="1"/>
    <x v="15"/>
    <n v="102"/>
    <n v="47.222222222222221"/>
    <x v="4"/>
    <x v="15"/>
  </r>
  <r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3500"/>
    <n v="3540"/>
    <x v="0"/>
    <x v="0"/>
    <s v="USD"/>
    <n v="1374888436"/>
    <n v="1372296436"/>
    <b v="0"/>
    <n v="69"/>
    <b v="1"/>
    <x v="15"/>
    <n v="102"/>
    <n v="51.304347826086953"/>
    <x v="4"/>
    <x v="15"/>
  </r>
  <r>
    <n v="7500"/>
    <n v="8109"/>
    <x v="0"/>
    <x v="0"/>
    <s v="USD"/>
    <n v="1461369600"/>
    <n v="1458748809"/>
    <b v="0"/>
    <n v="218"/>
    <b v="1"/>
    <x v="32"/>
    <n v="109"/>
    <n v="37.197247706422019"/>
    <x v="6"/>
    <x v="32"/>
  </r>
  <r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10000"/>
    <n v="24315"/>
    <x v="0"/>
    <x v="0"/>
    <s v="USD"/>
    <n v="1477767600"/>
    <n v="1475337675"/>
    <b v="0"/>
    <n v="296"/>
    <b v="1"/>
    <x v="32"/>
    <n v="244"/>
    <n v="82.145270270270274"/>
    <x v="6"/>
    <x v="32"/>
  </r>
  <r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18000"/>
    <n v="19523.310000000001"/>
    <x v="0"/>
    <x v="0"/>
    <s v="USD"/>
    <n v="1455253140"/>
    <n v="1452625822"/>
    <b v="0"/>
    <n v="321"/>
    <b v="1"/>
    <x v="32"/>
    <n v="109"/>
    <n v="60.820280373831778"/>
    <x v="6"/>
    <x v="32"/>
  </r>
  <r>
    <n v="13000"/>
    <n v="20459"/>
    <x v="0"/>
    <x v="1"/>
    <s v="GBP"/>
    <n v="1384374155"/>
    <n v="1381778555"/>
    <b v="0"/>
    <n v="301"/>
    <b v="1"/>
    <x v="32"/>
    <n v="158"/>
    <n v="67.970099667774093"/>
    <x v="6"/>
    <x v="32"/>
  </r>
  <r>
    <n v="1000"/>
    <n v="11744.9"/>
    <x v="0"/>
    <x v="12"/>
    <s v="EUR"/>
    <n v="1439707236"/>
    <n v="1437115236"/>
    <b v="0"/>
    <n v="144"/>
    <b v="1"/>
    <x v="32"/>
    <n v="1175"/>
    <n v="81.561805555555551"/>
    <x v="6"/>
    <x v="32"/>
  </r>
  <r>
    <n v="8012"/>
    <n v="13704.33"/>
    <x v="0"/>
    <x v="0"/>
    <s v="USD"/>
    <n v="1378180800"/>
    <n v="1375113391"/>
    <b v="0"/>
    <n v="539"/>
    <b v="1"/>
    <x v="32"/>
    <n v="172"/>
    <n v="25.42547309833024"/>
    <x v="6"/>
    <x v="32"/>
  </r>
  <r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500"/>
    <n v="30303.24"/>
    <x v="0"/>
    <x v="0"/>
    <s v="USD"/>
    <n v="1372136400"/>
    <n v="1369864301"/>
    <b v="0"/>
    <n v="1113"/>
    <b v="1"/>
    <x v="32"/>
    <n v="1213"/>
    <n v="27.226630727762803"/>
    <x v="6"/>
    <x v="32"/>
  </r>
  <r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500"/>
    <n v="8301"/>
    <x v="0"/>
    <x v="1"/>
    <s v="GBP"/>
    <n v="1450051200"/>
    <n v="1448269539"/>
    <b v="0"/>
    <n v="391"/>
    <b v="1"/>
    <x v="32"/>
    <n v="333"/>
    <n v="21.230179028132991"/>
    <x v="6"/>
    <x v="32"/>
  </r>
  <r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x v="32"/>
    <n v="154"/>
    <n v="135.58503401360545"/>
    <x v="6"/>
    <x v="32"/>
  </r>
  <r>
    <n v="2800"/>
    <n v="15039"/>
    <x v="0"/>
    <x v="0"/>
    <s v="USD"/>
    <n v="1454338123"/>
    <n v="1451746123"/>
    <b v="0"/>
    <n v="680"/>
    <b v="1"/>
    <x v="32"/>
    <n v="538"/>
    <n v="22.116176470588236"/>
    <x v="6"/>
    <x v="32"/>
  </r>
  <r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4000"/>
    <n v="5496"/>
    <x v="0"/>
    <x v="12"/>
    <s v="EUR"/>
    <n v="1489157716"/>
    <n v="1486565716"/>
    <b v="0"/>
    <n v="79"/>
    <b v="1"/>
    <x v="32"/>
    <n v="138"/>
    <n v="69.569620253164558"/>
    <x v="6"/>
    <x v="32"/>
  </r>
  <r>
    <n v="25000"/>
    <n v="32006.67"/>
    <x v="0"/>
    <x v="0"/>
    <s v="USD"/>
    <n v="1385870520"/>
    <n v="1382742014"/>
    <b v="0"/>
    <n v="426"/>
    <b v="1"/>
    <x v="32"/>
    <n v="129"/>
    <n v="75.133028169014082"/>
    <x v="6"/>
    <x v="32"/>
  </r>
  <r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1000"/>
    <n v="8064"/>
    <x v="0"/>
    <x v="1"/>
    <s v="GBP"/>
    <n v="1488484300"/>
    <n v="1485892300"/>
    <b v="0"/>
    <n v="163"/>
    <b v="1"/>
    <x v="32"/>
    <n v="807"/>
    <n v="49.472392638036808"/>
    <x v="6"/>
    <x v="32"/>
  </r>
  <r>
    <n v="10000"/>
    <n v="136009.76"/>
    <x v="0"/>
    <x v="0"/>
    <s v="USD"/>
    <n v="1385521320"/>
    <n v="1382449733"/>
    <b v="0"/>
    <n v="2525"/>
    <b v="1"/>
    <x v="32"/>
    <n v="1361"/>
    <n v="53.865251485148519"/>
    <x v="6"/>
    <x v="32"/>
  </r>
  <r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x v="32"/>
    <n v="378"/>
    <n v="65.00344827586207"/>
    <x v="6"/>
    <x v="32"/>
  </r>
  <r>
    <n v="4000"/>
    <n v="105881"/>
    <x v="0"/>
    <x v="0"/>
    <s v="USD"/>
    <n v="1393005600"/>
    <n v="1390323617"/>
    <b v="0"/>
    <n v="1980"/>
    <b v="1"/>
    <x v="32"/>
    <n v="2648"/>
    <n v="53.475252525252522"/>
    <x v="6"/>
    <x v="32"/>
  </r>
  <r>
    <n v="2500"/>
    <n v="2503"/>
    <x v="0"/>
    <x v="1"/>
    <s v="GBP"/>
    <n v="1441393210"/>
    <n v="1438801210"/>
    <b v="0"/>
    <n v="57"/>
    <b v="1"/>
    <x v="32"/>
    <n v="101"/>
    <n v="43.912280701754383"/>
    <x v="6"/>
    <x v="32"/>
  </r>
  <r>
    <n v="18500"/>
    <n v="19324"/>
    <x v="0"/>
    <x v="0"/>
    <s v="USD"/>
    <n v="1438185565"/>
    <n v="1436975965"/>
    <b v="0"/>
    <n v="380"/>
    <b v="1"/>
    <x v="32"/>
    <n v="105"/>
    <n v="50.852631578947367"/>
    <x v="6"/>
    <x v="32"/>
  </r>
  <r>
    <n v="7000"/>
    <n v="7505"/>
    <x v="0"/>
    <x v="1"/>
    <s v="GBP"/>
    <n v="1481749278"/>
    <n v="1479157278"/>
    <b v="0"/>
    <n v="128"/>
    <b v="1"/>
    <x v="32"/>
    <n v="108"/>
    <n v="58.6328125"/>
    <x v="6"/>
    <x v="32"/>
  </r>
  <r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5000"/>
    <n v="243778"/>
    <x v="0"/>
    <x v="0"/>
    <s v="USD"/>
    <n v="1480727273"/>
    <n v="1478131673"/>
    <b v="0"/>
    <n v="571"/>
    <b v="1"/>
    <x v="32"/>
    <n v="976"/>
    <n v="426.93169877408059"/>
    <x v="6"/>
    <x v="32"/>
  </r>
  <r>
    <n v="8500"/>
    <n v="11428.19"/>
    <x v="0"/>
    <x v="0"/>
    <s v="USD"/>
    <n v="1408177077"/>
    <n v="1406362677"/>
    <b v="0"/>
    <n v="480"/>
    <b v="1"/>
    <x v="32"/>
    <n v="135"/>
    <n v="23.808729166666669"/>
    <x v="6"/>
    <x v="32"/>
  </r>
  <r>
    <n v="9000"/>
    <n v="24505"/>
    <x v="0"/>
    <x v="3"/>
    <s v="EUR"/>
    <n v="1470469938"/>
    <n v="1469173938"/>
    <b v="0"/>
    <n v="249"/>
    <b v="1"/>
    <x v="32"/>
    <n v="273"/>
    <n v="98.413654618473899"/>
    <x v="6"/>
    <x v="32"/>
  </r>
  <r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500"/>
    <n v="15903.5"/>
    <x v="0"/>
    <x v="1"/>
    <s v="GBP"/>
    <n v="1466377200"/>
    <n v="1463351329"/>
    <b v="0"/>
    <n v="169"/>
    <b v="1"/>
    <x v="32"/>
    <n v="637"/>
    <n v="94.103550295857985"/>
    <x v="6"/>
    <x v="32"/>
  </r>
  <r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1000"/>
    <n v="18671"/>
    <x v="0"/>
    <x v="1"/>
    <s v="GBP"/>
    <n v="1481224736"/>
    <n v="1480360736"/>
    <b v="0"/>
    <n v="206"/>
    <b v="1"/>
    <x v="32"/>
    <n v="1868"/>
    <n v="90.635922330097088"/>
    <x v="6"/>
    <x v="32"/>
  </r>
  <r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3300"/>
    <n v="5087"/>
    <x v="0"/>
    <x v="0"/>
    <s v="USD"/>
    <n v="1416268800"/>
    <n v="1413295358"/>
    <b v="0"/>
    <n v="181"/>
    <b v="1"/>
    <x v="32"/>
    <n v="155"/>
    <n v="28.104972375690608"/>
    <x v="6"/>
    <x v="32"/>
  </r>
  <r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6000"/>
    <n v="10802"/>
    <x v="0"/>
    <x v="0"/>
    <s v="USD"/>
    <n v="1463972400"/>
    <n v="1462543114"/>
    <b v="0"/>
    <n v="445"/>
    <b v="1"/>
    <x v="32"/>
    <n v="181"/>
    <n v="24.274157303370785"/>
    <x v="6"/>
    <x v="32"/>
  </r>
  <r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1500"/>
    <n v="4804"/>
    <x v="0"/>
    <x v="0"/>
    <s v="USD"/>
    <n v="1461722400"/>
    <n v="1460235592"/>
    <b v="0"/>
    <n v="194"/>
    <b v="1"/>
    <x v="32"/>
    <n v="321"/>
    <n v="24.762886597938145"/>
    <x v="6"/>
    <x v="32"/>
  </r>
  <r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5000"/>
    <n v="180062"/>
    <x v="0"/>
    <x v="0"/>
    <s v="USD"/>
    <n v="1484085540"/>
    <n v="1482353513"/>
    <b v="0"/>
    <n v="1670"/>
    <b v="1"/>
    <x v="32"/>
    <n v="721"/>
    <n v="107.82155688622754"/>
    <x v="6"/>
    <x v="32"/>
  </r>
  <r>
    <n v="20000"/>
    <n v="56618"/>
    <x v="0"/>
    <x v="0"/>
    <s v="USD"/>
    <n v="1481328004"/>
    <n v="1478736004"/>
    <b v="0"/>
    <n v="1328"/>
    <b v="1"/>
    <x v="32"/>
    <n v="284"/>
    <n v="42.63403614457831"/>
    <x v="6"/>
    <x v="32"/>
  </r>
  <r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500"/>
    <n v="5509"/>
    <x v="0"/>
    <x v="5"/>
    <s v="CAD"/>
    <n v="1489320642"/>
    <n v="1487164242"/>
    <b v="0"/>
    <n v="147"/>
    <b v="1"/>
    <x v="32"/>
    <n v="221"/>
    <n v="37.476190476190474"/>
    <x v="6"/>
    <x v="32"/>
  </r>
  <r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8500"/>
    <n v="11992"/>
    <x v="0"/>
    <x v="0"/>
    <s v="USD"/>
    <n v="1330359423"/>
    <n v="1327767423"/>
    <b v="0"/>
    <n v="207"/>
    <b v="1"/>
    <x v="32"/>
    <n v="142"/>
    <n v="57.932367149758456"/>
    <x v="6"/>
    <x v="32"/>
  </r>
  <r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750"/>
    <n v="1390"/>
    <x v="0"/>
    <x v="0"/>
    <s v="USD"/>
    <n v="1452744686"/>
    <n v="1447560686"/>
    <b v="0"/>
    <n v="12"/>
    <b v="1"/>
    <x v="11"/>
    <n v="186"/>
    <n v="115.83333333333333"/>
    <x v="4"/>
    <x v="11"/>
  </r>
  <r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6000"/>
    <n v="6373.27"/>
    <x v="0"/>
    <x v="0"/>
    <s v="USD"/>
    <n v="1299902400"/>
    <n v="1297451245"/>
    <b v="0"/>
    <n v="59"/>
    <b v="1"/>
    <x v="11"/>
    <n v="107"/>
    <n v="108.02152542372882"/>
    <x v="4"/>
    <x v="11"/>
  </r>
  <r>
    <n v="3000"/>
    <n v="3641"/>
    <x v="0"/>
    <x v="0"/>
    <s v="USD"/>
    <n v="1340944043"/>
    <n v="1338352043"/>
    <b v="0"/>
    <n v="79"/>
    <b v="1"/>
    <x v="11"/>
    <n v="122"/>
    <n v="46.088607594936711"/>
    <x v="4"/>
    <x v="11"/>
  </r>
  <r>
    <n v="1500"/>
    <n v="1501"/>
    <x v="0"/>
    <x v="0"/>
    <s v="USD"/>
    <n v="1378439940"/>
    <n v="1376003254"/>
    <b v="0"/>
    <n v="14"/>
    <b v="1"/>
    <x v="11"/>
    <n v="101"/>
    <n v="107.21428571428571"/>
    <x v="4"/>
    <x v="11"/>
  </r>
  <r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1000"/>
    <n v="1001"/>
    <x v="0"/>
    <x v="0"/>
    <s v="USD"/>
    <n v="1340733600"/>
    <n v="1339098689"/>
    <b v="0"/>
    <n v="25"/>
    <b v="1"/>
    <x v="11"/>
    <n v="101"/>
    <n v="40.04"/>
    <x v="4"/>
    <x v="11"/>
  </r>
  <r>
    <n v="1500"/>
    <n v="1611"/>
    <x v="0"/>
    <x v="0"/>
    <s v="USD"/>
    <n v="1386372120"/>
    <n v="1382659060"/>
    <b v="0"/>
    <n v="25"/>
    <b v="1"/>
    <x v="11"/>
    <n v="108"/>
    <n v="64.44"/>
    <x v="4"/>
    <x v="11"/>
  </r>
  <r>
    <n v="1500"/>
    <n v="1561"/>
    <x v="0"/>
    <x v="0"/>
    <s v="USD"/>
    <n v="1259686800"/>
    <n v="1252908330"/>
    <b v="0"/>
    <n v="29"/>
    <b v="1"/>
    <x v="11"/>
    <n v="105"/>
    <n v="53.827586206896555"/>
    <x v="4"/>
    <x v="11"/>
  </r>
  <r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000"/>
    <n v="2145.0100000000002"/>
    <x v="0"/>
    <x v="0"/>
    <s v="USD"/>
    <n v="1334767476"/>
    <n v="1332175476"/>
    <b v="0"/>
    <n v="46"/>
    <b v="1"/>
    <x v="11"/>
    <n v="108"/>
    <n v="46.630652173913049"/>
    <x v="4"/>
    <x v="11"/>
  </r>
  <r>
    <n v="850"/>
    <n v="920"/>
    <x v="0"/>
    <x v="0"/>
    <s v="USD"/>
    <n v="1348545540"/>
    <n v="1346345999"/>
    <b v="0"/>
    <n v="27"/>
    <b v="1"/>
    <x v="11"/>
    <n v="109"/>
    <n v="34.074074074074076"/>
    <x v="4"/>
    <x v="11"/>
  </r>
  <r>
    <n v="5000"/>
    <n v="7304.04"/>
    <x v="0"/>
    <x v="0"/>
    <s v="USD"/>
    <n v="1358702480"/>
    <n v="1356110480"/>
    <b v="0"/>
    <n v="112"/>
    <b v="1"/>
    <x v="11"/>
    <n v="147"/>
    <n v="65.214642857142863"/>
    <x v="4"/>
    <x v="11"/>
  </r>
  <r>
    <n v="1200"/>
    <n v="1503"/>
    <x v="0"/>
    <x v="0"/>
    <s v="USD"/>
    <n v="1359240856"/>
    <n v="1356648856"/>
    <b v="0"/>
    <n v="34"/>
    <b v="1"/>
    <x v="11"/>
    <n v="126"/>
    <n v="44.205882352941174"/>
    <x v="4"/>
    <x v="11"/>
  </r>
  <r>
    <n v="7000"/>
    <n v="10435"/>
    <x v="0"/>
    <x v="0"/>
    <s v="USD"/>
    <n v="1330018426"/>
    <n v="1326994426"/>
    <b v="0"/>
    <n v="145"/>
    <b v="1"/>
    <x v="11"/>
    <n v="150"/>
    <n v="71.965517241379317"/>
    <x v="4"/>
    <x v="11"/>
  </r>
  <r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30000"/>
    <n v="31522"/>
    <x v="0"/>
    <x v="0"/>
    <s v="USD"/>
    <n v="1395861033"/>
    <n v="1393272633"/>
    <b v="0"/>
    <n v="288"/>
    <b v="1"/>
    <x v="11"/>
    <n v="106"/>
    <n v="109.45138888888889"/>
    <x v="4"/>
    <x v="11"/>
  </r>
  <r>
    <n v="300"/>
    <n v="1050.5"/>
    <x v="0"/>
    <x v="0"/>
    <s v="USD"/>
    <n v="1296953209"/>
    <n v="1295657209"/>
    <b v="0"/>
    <n v="14"/>
    <b v="1"/>
    <x v="11"/>
    <n v="351"/>
    <n v="75.035714285714292"/>
    <x v="4"/>
    <x v="11"/>
  </r>
  <r>
    <n v="800"/>
    <n v="810"/>
    <x v="0"/>
    <x v="0"/>
    <s v="USD"/>
    <n v="1340904416"/>
    <n v="1339694816"/>
    <b v="0"/>
    <n v="7"/>
    <b v="1"/>
    <x v="11"/>
    <n v="102"/>
    <n v="115.71428571428571"/>
    <x v="4"/>
    <x v="11"/>
  </r>
  <r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6450"/>
    <n v="7053.61"/>
    <x v="0"/>
    <x v="0"/>
    <s v="USD"/>
    <n v="1323747596"/>
    <n v="1320287996"/>
    <b v="1"/>
    <n v="103"/>
    <b v="1"/>
    <x v="14"/>
    <n v="110"/>
    <n v="68.481650485436887"/>
    <x v="4"/>
    <x v="14"/>
  </r>
  <r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18000"/>
    <n v="18221"/>
    <x v="0"/>
    <x v="0"/>
    <s v="USD"/>
    <n v="1407520800"/>
    <n v="1405356072"/>
    <b v="1"/>
    <n v="167"/>
    <b v="1"/>
    <x v="14"/>
    <n v="102"/>
    <n v="109.10778443113773"/>
    <x v="4"/>
    <x v="14"/>
  </r>
  <r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50000"/>
    <n v="50653.11"/>
    <x v="0"/>
    <x v="0"/>
    <s v="USD"/>
    <n v="1409274000"/>
    <n v="1406847996"/>
    <b v="1"/>
    <n v="614"/>
    <b v="1"/>
    <x v="14"/>
    <n v="102"/>
    <n v="82.496921824104234"/>
    <x v="4"/>
    <x v="14"/>
  </r>
  <r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9000"/>
    <n v="9370"/>
    <x v="0"/>
    <x v="0"/>
    <s v="USD"/>
    <n v="1399421189"/>
    <n v="1396829189"/>
    <b v="1"/>
    <n v="104"/>
    <b v="1"/>
    <x v="14"/>
    <n v="105"/>
    <n v="90.09615384615384"/>
    <x v="4"/>
    <x v="14"/>
  </r>
  <r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15000"/>
    <n v="15606.4"/>
    <x v="0"/>
    <x v="0"/>
    <s v="USD"/>
    <n v="1260383040"/>
    <n v="1253726650"/>
    <b v="1"/>
    <n v="200"/>
    <b v="1"/>
    <x v="14"/>
    <n v="105"/>
    <n v="78.031999999999996"/>
    <x v="4"/>
    <x v="14"/>
  </r>
  <r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5000"/>
    <n v="6053"/>
    <x v="0"/>
    <x v="0"/>
    <s v="USD"/>
    <n v="1253937540"/>
    <n v="1251214014"/>
    <b v="1"/>
    <n v="163"/>
    <b v="1"/>
    <x v="14"/>
    <n v="122"/>
    <n v="37.134969325153371"/>
    <x v="4"/>
    <x v="14"/>
  </r>
  <r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10557"/>
    <n v="4130"/>
    <x v="3"/>
    <x v="15"/>
    <s v="EUR"/>
    <n v="1491282901"/>
    <n v="1488694501"/>
    <b v="0"/>
    <n v="64"/>
    <b v="0"/>
    <x v="33"/>
    <n v="40"/>
    <n v="64.53125"/>
    <x v="7"/>
    <x v="33"/>
  </r>
  <r>
    <n v="2700"/>
    <n v="85"/>
    <x v="3"/>
    <x v="0"/>
    <s v="USD"/>
    <n v="1491769769"/>
    <n v="1489181369"/>
    <b v="0"/>
    <n v="4"/>
    <b v="0"/>
    <x v="33"/>
    <n v="4"/>
    <n v="21.25"/>
    <x v="7"/>
    <x v="33"/>
  </r>
  <r>
    <n v="250"/>
    <n v="120"/>
    <x v="3"/>
    <x v="0"/>
    <s v="USD"/>
    <n v="1490033247"/>
    <n v="1489428447"/>
    <b v="0"/>
    <n v="4"/>
    <b v="0"/>
    <x v="33"/>
    <n v="48"/>
    <n v="30"/>
    <x v="7"/>
    <x v="33"/>
  </r>
  <r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35000"/>
    <n v="184133.01"/>
    <x v="0"/>
    <x v="0"/>
    <s v="USD"/>
    <n v="1409090440"/>
    <n v="1406066440"/>
    <b v="1"/>
    <n v="3355"/>
    <b v="1"/>
    <x v="33"/>
    <n v="527"/>
    <n v="54.883162444113267"/>
    <x v="7"/>
    <x v="33"/>
  </r>
  <r>
    <n v="10000"/>
    <n v="25445"/>
    <x v="0"/>
    <x v="0"/>
    <s v="USD"/>
    <n v="1434307537"/>
    <n v="1431715537"/>
    <b v="1"/>
    <n v="537"/>
    <b v="1"/>
    <x v="33"/>
    <n v="255"/>
    <n v="47.383612662942269"/>
    <x v="7"/>
    <x v="33"/>
  </r>
  <r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35000"/>
    <n v="35848"/>
    <x v="0"/>
    <x v="0"/>
    <s v="USD"/>
    <n v="1451001600"/>
    <n v="1448400943"/>
    <b v="1"/>
    <n v="163"/>
    <b v="1"/>
    <x v="33"/>
    <n v="103"/>
    <n v="219.92638036809817"/>
    <x v="7"/>
    <x v="33"/>
  </r>
  <r>
    <n v="8000"/>
    <n v="11545.1"/>
    <x v="0"/>
    <x v="0"/>
    <s v="USD"/>
    <n v="1408320490"/>
    <n v="1405728490"/>
    <b v="1"/>
    <n v="283"/>
    <b v="1"/>
    <x v="33"/>
    <n v="145"/>
    <n v="40.795406360424032"/>
    <x v="7"/>
    <x v="33"/>
  </r>
  <r>
    <n v="25000"/>
    <n v="26577"/>
    <x v="0"/>
    <x v="0"/>
    <s v="USD"/>
    <n v="1423235071"/>
    <n v="1420643071"/>
    <b v="1"/>
    <n v="352"/>
    <b v="1"/>
    <x v="33"/>
    <n v="107"/>
    <n v="75.502840909090907"/>
    <x v="7"/>
    <x v="33"/>
  </r>
  <r>
    <n v="600"/>
    <n v="1273"/>
    <x v="0"/>
    <x v="0"/>
    <s v="USD"/>
    <n v="1401385800"/>
    <n v="1399563390"/>
    <b v="1"/>
    <n v="94"/>
    <b v="1"/>
    <x v="33"/>
    <n v="213"/>
    <n v="13.542553191489361"/>
    <x v="7"/>
    <x v="33"/>
  </r>
  <r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5000"/>
    <n v="25568"/>
    <x v="0"/>
    <x v="0"/>
    <s v="USD"/>
    <n v="1402494243"/>
    <n v="1399902243"/>
    <b v="1"/>
    <n v="221"/>
    <b v="1"/>
    <x v="33"/>
    <n v="103"/>
    <n v="115.69230769230769"/>
    <x v="7"/>
    <x v="33"/>
  </r>
  <r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15000"/>
    <n v="15171.5"/>
    <x v="0"/>
    <x v="0"/>
    <s v="USD"/>
    <n v="1404077484"/>
    <n v="1401485484"/>
    <b v="1"/>
    <n v="123"/>
    <b v="1"/>
    <x v="33"/>
    <n v="102"/>
    <n v="123.34552845528455"/>
    <x v="7"/>
    <x v="33"/>
  </r>
  <r>
    <n v="25000"/>
    <n v="73552"/>
    <x v="0"/>
    <x v="0"/>
    <s v="USD"/>
    <n v="1482134340"/>
    <n v="1479496309"/>
    <b v="1"/>
    <n v="1104"/>
    <b v="1"/>
    <x v="33"/>
    <n v="295"/>
    <n v="66.623188405797094"/>
    <x v="7"/>
    <x v="33"/>
  </r>
  <r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5000"/>
    <n v="0"/>
    <x v="1"/>
    <x v="0"/>
    <s v="USD"/>
    <n v="1436729504"/>
    <n v="1434137504"/>
    <b v="0"/>
    <n v="0"/>
    <b v="0"/>
    <x v="7"/>
    <n v="0"/>
    <e v="#DIV/0!"/>
    <x v="2"/>
    <x v="7"/>
  </r>
  <r>
    <n v="5500"/>
    <n v="0"/>
    <x v="1"/>
    <x v="0"/>
    <s v="USD"/>
    <n v="1412571600"/>
    <n v="1410799870"/>
    <b v="0"/>
    <n v="0"/>
    <b v="0"/>
    <x v="7"/>
    <n v="0"/>
    <e v="#DIV/0!"/>
    <x v="2"/>
    <x v="7"/>
  </r>
  <r>
    <n v="10000"/>
    <n v="300"/>
    <x v="1"/>
    <x v="0"/>
    <s v="USD"/>
    <n v="1452282420"/>
    <n v="1447962505"/>
    <b v="0"/>
    <n v="1"/>
    <b v="0"/>
    <x v="7"/>
    <n v="3"/>
    <n v="300"/>
    <x v="2"/>
    <x v="7"/>
  </r>
  <r>
    <n v="1000"/>
    <n v="1"/>
    <x v="1"/>
    <x v="5"/>
    <s v="CAD"/>
    <n v="1466789269"/>
    <n v="1464197269"/>
    <b v="0"/>
    <n v="1"/>
    <b v="0"/>
    <x v="7"/>
    <n v="1"/>
    <n v="1"/>
    <x v="2"/>
    <x v="7"/>
  </r>
  <r>
    <n v="3000"/>
    <n v="0"/>
    <x v="1"/>
    <x v="0"/>
    <s v="USD"/>
    <n v="1427845140"/>
    <n v="1424822556"/>
    <b v="0"/>
    <n v="0"/>
    <b v="0"/>
    <x v="7"/>
    <n v="0"/>
    <e v="#DIV/0!"/>
    <x v="2"/>
    <x v="7"/>
  </r>
  <r>
    <n v="60000"/>
    <n v="39"/>
    <x v="1"/>
    <x v="0"/>
    <s v="USD"/>
    <n v="1476731431"/>
    <n v="1472843431"/>
    <b v="0"/>
    <n v="3"/>
    <b v="0"/>
    <x v="7"/>
    <n v="1"/>
    <n v="13"/>
    <x v="2"/>
    <x v="7"/>
  </r>
  <r>
    <n v="1000"/>
    <n v="15"/>
    <x v="1"/>
    <x v="0"/>
    <s v="USD"/>
    <n v="1472135676"/>
    <n v="1469543676"/>
    <b v="0"/>
    <n v="1"/>
    <b v="0"/>
    <x v="7"/>
    <n v="2"/>
    <n v="15"/>
    <x v="2"/>
    <x v="7"/>
  </r>
  <r>
    <n v="70000"/>
    <n v="270"/>
    <x v="1"/>
    <x v="0"/>
    <s v="USD"/>
    <n v="1456006938"/>
    <n v="1450822938"/>
    <b v="0"/>
    <n v="5"/>
    <b v="0"/>
    <x v="7"/>
    <n v="1"/>
    <n v="54"/>
    <x v="2"/>
    <x v="7"/>
  </r>
  <r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000"/>
    <n v="0"/>
    <x v="1"/>
    <x v="0"/>
    <s v="USD"/>
    <n v="1433603552"/>
    <n v="1428419552"/>
    <b v="0"/>
    <n v="0"/>
    <b v="0"/>
    <x v="7"/>
    <n v="0"/>
    <e v="#DIV/0!"/>
    <x v="2"/>
    <x v="7"/>
  </r>
  <r>
    <n v="1000"/>
    <n v="0"/>
    <x v="1"/>
    <x v="0"/>
    <s v="USD"/>
    <n v="1429632822"/>
    <n v="1428596022"/>
    <b v="0"/>
    <n v="0"/>
    <b v="0"/>
    <x v="7"/>
    <n v="0"/>
    <e v="#DIV/0!"/>
    <x v="2"/>
    <x v="7"/>
  </r>
  <r>
    <n v="35000"/>
    <n v="25"/>
    <x v="1"/>
    <x v="0"/>
    <s v="USD"/>
    <n v="1420910460"/>
    <n v="1415726460"/>
    <b v="0"/>
    <n v="1"/>
    <b v="0"/>
    <x v="7"/>
    <n v="1"/>
    <n v="25"/>
    <x v="2"/>
    <x v="7"/>
  </r>
  <r>
    <n v="8000"/>
    <n v="55"/>
    <x v="1"/>
    <x v="2"/>
    <s v="AUD"/>
    <n v="1430604136"/>
    <n v="1428012136"/>
    <b v="0"/>
    <n v="2"/>
    <b v="0"/>
    <x v="7"/>
    <n v="1"/>
    <n v="27.5"/>
    <x v="2"/>
    <x v="7"/>
  </r>
  <r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1500"/>
    <n v="0"/>
    <x v="1"/>
    <x v="1"/>
    <s v="GBP"/>
    <n v="1422664740"/>
    <n v="1417818036"/>
    <b v="0"/>
    <n v="0"/>
    <b v="0"/>
    <x v="7"/>
    <n v="0"/>
    <e v="#DIV/0!"/>
    <x v="2"/>
    <x v="7"/>
  </r>
  <r>
    <n v="7500"/>
    <n v="1101"/>
    <x v="1"/>
    <x v="0"/>
    <s v="USD"/>
    <n v="1438616124"/>
    <n v="1433432124"/>
    <b v="0"/>
    <n v="3"/>
    <b v="0"/>
    <x v="7"/>
    <n v="15"/>
    <n v="367"/>
    <x v="2"/>
    <x v="7"/>
  </r>
  <r>
    <n v="5000"/>
    <n v="2"/>
    <x v="1"/>
    <x v="5"/>
    <s v="CAD"/>
    <n v="1454864280"/>
    <n v="1452272280"/>
    <b v="0"/>
    <n v="1"/>
    <b v="0"/>
    <x v="7"/>
    <n v="1"/>
    <n v="2"/>
    <x v="2"/>
    <x v="7"/>
  </r>
  <r>
    <n v="200"/>
    <n v="0"/>
    <x v="1"/>
    <x v="5"/>
    <s v="CAD"/>
    <n v="1462053600"/>
    <n v="1459975008"/>
    <b v="0"/>
    <n v="0"/>
    <b v="0"/>
    <x v="7"/>
    <n v="0"/>
    <e v="#DIV/0!"/>
    <x v="2"/>
    <x v="7"/>
  </r>
  <r>
    <n v="420"/>
    <n v="120"/>
    <x v="1"/>
    <x v="0"/>
    <s v="USD"/>
    <n v="1418315470"/>
    <n v="1415723470"/>
    <b v="0"/>
    <n v="2"/>
    <b v="0"/>
    <x v="7"/>
    <n v="29"/>
    <n v="60"/>
    <x v="2"/>
    <x v="7"/>
  </r>
  <r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128"/>
    <n v="0"/>
    <x v="1"/>
    <x v="0"/>
    <s v="USD"/>
    <n v="1445898356"/>
    <n v="1441146356"/>
    <b v="0"/>
    <n v="0"/>
    <b v="0"/>
    <x v="7"/>
    <n v="0"/>
    <e v="#DIV/0!"/>
    <x v="2"/>
    <x v="7"/>
  </r>
  <r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50000"/>
    <n v="670"/>
    <x v="1"/>
    <x v="0"/>
    <s v="USD"/>
    <n v="1461622616"/>
    <n v="1456442216"/>
    <b v="0"/>
    <n v="14"/>
    <b v="0"/>
    <x v="7"/>
    <n v="2"/>
    <n v="47.857142857142854"/>
    <x v="2"/>
    <x v="7"/>
  </r>
  <r>
    <n v="40000"/>
    <n v="100"/>
    <x v="1"/>
    <x v="0"/>
    <s v="USD"/>
    <n v="1429028365"/>
    <n v="1425143965"/>
    <b v="0"/>
    <n v="2"/>
    <b v="0"/>
    <x v="7"/>
    <n v="1"/>
    <n v="50"/>
    <x v="2"/>
    <x v="7"/>
  </r>
  <r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5000"/>
    <n v="82"/>
    <x v="1"/>
    <x v="0"/>
    <s v="USD"/>
    <n v="1418877141"/>
    <n v="1416285141"/>
    <b v="0"/>
    <n v="4"/>
    <b v="0"/>
    <x v="7"/>
    <n v="1"/>
    <n v="20.5"/>
    <x v="2"/>
    <x v="7"/>
  </r>
  <r>
    <n v="2000"/>
    <n v="0"/>
    <x v="1"/>
    <x v="0"/>
    <s v="USD"/>
    <n v="1435257596"/>
    <n v="1432665596"/>
    <b v="0"/>
    <n v="0"/>
    <b v="0"/>
    <x v="7"/>
    <n v="0"/>
    <e v="#DIV/0!"/>
    <x v="2"/>
    <x v="7"/>
  </r>
  <r>
    <n v="5500"/>
    <n v="180"/>
    <x v="1"/>
    <x v="2"/>
    <s v="AUD"/>
    <n v="1429839571"/>
    <n v="1427247571"/>
    <b v="0"/>
    <n v="6"/>
    <b v="0"/>
    <x v="7"/>
    <n v="4"/>
    <n v="30"/>
    <x v="2"/>
    <x v="7"/>
  </r>
  <r>
    <n v="850000"/>
    <n v="50"/>
    <x v="1"/>
    <x v="11"/>
    <s v="SEK"/>
    <n v="1440863624"/>
    <n v="1438271624"/>
    <b v="0"/>
    <n v="1"/>
    <b v="0"/>
    <x v="7"/>
    <n v="1"/>
    <n v="50"/>
    <x v="2"/>
    <x v="7"/>
  </r>
  <r>
    <n v="22000"/>
    <n v="10"/>
    <x v="1"/>
    <x v="0"/>
    <s v="USD"/>
    <n v="1423772060"/>
    <n v="1421180060"/>
    <b v="0"/>
    <n v="1"/>
    <b v="0"/>
    <x v="7"/>
    <n v="1"/>
    <n v="10"/>
    <x v="2"/>
    <x v="7"/>
  </r>
  <r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500"/>
    <n v="0"/>
    <x v="1"/>
    <x v="5"/>
    <s v="CAD"/>
    <n v="1480110783"/>
    <n v="1477515183"/>
    <b v="0"/>
    <n v="0"/>
    <b v="0"/>
    <x v="7"/>
    <n v="0"/>
    <e v="#DIV/0!"/>
    <x v="2"/>
    <x v="7"/>
  </r>
  <r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15000"/>
    <n v="55"/>
    <x v="1"/>
    <x v="0"/>
    <s v="USD"/>
    <n v="1443726142"/>
    <n v="1441134142"/>
    <b v="0"/>
    <n v="3"/>
    <b v="0"/>
    <x v="7"/>
    <n v="1"/>
    <n v="18.333333333333332"/>
    <x v="2"/>
    <x v="7"/>
  </r>
  <r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3000"/>
    <n v="75"/>
    <x v="1"/>
    <x v="0"/>
    <s v="USD"/>
    <n v="1438662603"/>
    <n v="1436502603"/>
    <b v="0"/>
    <n v="2"/>
    <b v="0"/>
    <x v="7"/>
    <n v="3"/>
    <n v="37.5"/>
    <x v="2"/>
    <x v="7"/>
  </r>
  <r>
    <n v="10000"/>
    <n v="435"/>
    <x v="1"/>
    <x v="4"/>
    <s v="NZD"/>
    <n v="1424568107"/>
    <n v="1421976107"/>
    <b v="0"/>
    <n v="3"/>
    <b v="0"/>
    <x v="7"/>
    <n v="5"/>
    <n v="145"/>
    <x v="2"/>
    <x v="7"/>
  </r>
  <r>
    <n v="1000"/>
    <n v="8"/>
    <x v="1"/>
    <x v="0"/>
    <s v="USD"/>
    <n v="1415932643"/>
    <n v="1413337043"/>
    <b v="0"/>
    <n v="8"/>
    <b v="0"/>
    <x v="7"/>
    <n v="1"/>
    <n v="1"/>
    <x v="2"/>
    <x v="7"/>
  </r>
  <r>
    <n v="65000"/>
    <n v="788"/>
    <x v="1"/>
    <x v="0"/>
    <s v="USD"/>
    <n v="1438793432"/>
    <n v="1436201432"/>
    <b v="0"/>
    <n v="7"/>
    <b v="0"/>
    <x v="7"/>
    <n v="2"/>
    <n v="112.57142857142857"/>
    <x v="2"/>
    <x v="7"/>
  </r>
  <r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37000"/>
    <n v="463"/>
    <x v="1"/>
    <x v="0"/>
    <s v="USD"/>
    <n v="1421350140"/>
    <n v="1418761759"/>
    <b v="0"/>
    <n v="8"/>
    <b v="0"/>
    <x v="7"/>
    <n v="2"/>
    <n v="57.875"/>
    <x v="2"/>
    <x v="7"/>
  </r>
  <r>
    <n v="16000"/>
    <n v="30"/>
    <x v="1"/>
    <x v="6"/>
    <s v="EUR"/>
    <n v="1437861540"/>
    <n v="1435160452"/>
    <b v="0"/>
    <n v="1"/>
    <b v="0"/>
    <x v="7"/>
    <n v="1"/>
    <n v="30"/>
    <x v="2"/>
    <x v="7"/>
  </r>
  <r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0000"/>
    <n v="25"/>
    <x v="1"/>
    <x v="0"/>
    <s v="USD"/>
    <n v="1427825044"/>
    <n v="1425236644"/>
    <b v="0"/>
    <n v="1"/>
    <b v="0"/>
    <x v="7"/>
    <n v="1"/>
    <n v="25"/>
    <x v="2"/>
    <x v="7"/>
  </r>
  <r>
    <n v="4200"/>
    <n v="0"/>
    <x v="1"/>
    <x v="0"/>
    <s v="USD"/>
    <n v="1446087223"/>
    <n v="1443495223"/>
    <b v="0"/>
    <n v="0"/>
    <b v="0"/>
    <x v="7"/>
    <n v="0"/>
    <e v="#DIV/0!"/>
    <x v="2"/>
    <x v="7"/>
  </r>
  <r>
    <n v="100000"/>
    <n v="50"/>
    <x v="1"/>
    <x v="0"/>
    <s v="USD"/>
    <n v="1439048017"/>
    <n v="1436456017"/>
    <b v="0"/>
    <n v="1"/>
    <b v="0"/>
    <x v="7"/>
    <n v="1"/>
    <n v="50"/>
    <x v="2"/>
    <x v="7"/>
  </r>
  <r>
    <n v="5000"/>
    <n v="3"/>
    <x v="1"/>
    <x v="17"/>
    <s v="EUR"/>
    <n v="1424940093"/>
    <n v="1422348093"/>
    <b v="0"/>
    <n v="2"/>
    <b v="0"/>
    <x v="7"/>
    <n v="1"/>
    <n v="1.5"/>
    <x v="2"/>
    <x v="7"/>
  </r>
  <r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5000"/>
    <n v="10"/>
    <x v="1"/>
    <x v="16"/>
    <s v="CHF"/>
    <n v="1444940558"/>
    <n v="1442348558"/>
    <b v="0"/>
    <n v="1"/>
    <b v="0"/>
    <x v="7"/>
    <n v="1"/>
    <n v="10"/>
    <x v="2"/>
    <x v="7"/>
  </r>
  <r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4000"/>
    <n v="0"/>
    <x v="1"/>
    <x v="0"/>
    <s v="USD"/>
    <n v="1435874384"/>
    <n v="1433282384"/>
    <b v="0"/>
    <n v="0"/>
    <b v="0"/>
    <x v="7"/>
    <n v="0"/>
    <e v="#DIV/0!"/>
    <x v="2"/>
    <x v="7"/>
  </r>
  <r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12000"/>
    <n v="52"/>
    <x v="2"/>
    <x v="0"/>
    <s v="USD"/>
    <n v="1431533931"/>
    <n v="1428941931"/>
    <b v="0"/>
    <n v="1"/>
    <b v="0"/>
    <x v="19"/>
    <n v="1"/>
    <n v="52"/>
    <x v="7"/>
    <x v="19"/>
  </r>
  <r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3250"/>
    <n v="1345"/>
    <x v="2"/>
    <x v="0"/>
    <s v="USD"/>
    <n v="1421635190"/>
    <n v="1418179190"/>
    <b v="0"/>
    <n v="16"/>
    <b v="0"/>
    <x v="19"/>
    <n v="42"/>
    <n v="84.0625"/>
    <x v="7"/>
    <x v="19"/>
  </r>
  <r>
    <n v="22000"/>
    <n v="5557"/>
    <x v="2"/>
    <x v="0"/>
    <s v="USD"/>
    <n v="1428732000"/>
    <n v="1426772928"/>
    <b v="0"/>
    <n v="33"/>
    <b v="0"/>
    <x v="19"/>
    <n v="26"/>
    <n v="168.39393939393941"/>
    <x v="7"/>
    <x v="19"/>
  </r>
  <r>
    <n v="15000"/>
    <n v="30"/>
    <x v="2"/>
    <x v="0"/>
    <s v="USD"/>
    <n v="1415247757"/>
    <n v="1412652157"/>
    <b v="0"/>
    <n v="2"/>
    <b v="0"/>
    <x v="19"/>
    <n v="1"/>
    <n v="15"/>
    <x v="7"/>
    <x v="19"/>
  </r>
  <r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15000"/>
    <n v="460"/>
    <x v="2"/>
    <x v="0"/>
    <s v="USD"/>
    <n v="1440215940"/>
    <n v="1436805660"/>
    <b v="0"/>
    <n v="13"/>
    <b v="0"/>
    <x v="19"/>
    <n v="4"/>
    <n v="35.384615384615387"/>
    <x v="7"/>
    <x v="19"/>
  </r>
  <r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0000"/>
    <n v="5"/>
    <x v="2"/>
    <x v="0"/>
    <s v="USD"/>
    <n v="1426345200"/>
    <n v="1421343743"/>
    <b v="0"/>
    <n v="1"/>
    <b v="0"/>
    <x v="19"/>
    <n v="1"/>
    <n v="5"/>
    <x v="7"/>
    <x v="19"/>
  </r>
  <r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5000"/>
    <n v="5"/>
    <x v="2"/>
    <x v="0"/>
    <s v="USD"/>
    <n v="1427225644"/>
    <n v="1422045244"/>
    <b v="0"/>
    <n v="5"/>
    <b v="0"/>
    <x v="19"/>
    <n v="1"/>
    <n v="1"/>
    <x v="7"/>
    <x v="19"/>
  </r>
  <r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6000"/>
    <n v="1"/>
    <x v="2"/>
    <x v="0"/>
    <s v="USD"/>
    <n v="1424536196"/>
    <n v="1421944196"/>
    <b v="0"/>
    <n v="1"/>
    <b v="0"/>
    <x v="19"/>
    <n v="1"/>
    <n v="1"/>
    <x v="7"/>
    <x v="19"/>
  </r>
  <r>
    <n v="500"/>
    <n v="1"/>
    <x v="2"/>
    <x v="0"/>
    <s v="USD"/>
    <n v="1426091036"/>
    <n v="1423502636"/>
    <b v="0"/>
    <n v="1"/>
    <b v="0"/>
    <x v="19"/>
    <n v="1"/>
    <n v="1"/>
    <x v="7"/>
    <x v="19"/>
  </r>
  <r>
    <n v="60000"/>
    <n v="8"/>
    <x v="2"/>
    <x v="0"/>
    <s v="USD"/>
    <n v="1420044890"/>
    <n v="1417452890"/>
    <b v="0"/>
    <n v="1"/>
    <b v="0"/>
    <x v="19"/>
    <n v="1"/>
    <n v="8"/>
    <x v="7"/>
    <x v="19"/>
  </r>
  <r>
    <n v="25000"/>
    <n v="310"/>
    <x v="2"/>
    <x v="0"/>
    <s v="USD"/>
    <n v="1414445108"/>
    <n v="1411853108"/>
    <b v="0"/>
    <n v="9"/>
    <b v="0"/>
    <x v="19"/>
    <n v="2"/>
    <n v="34.444444444444443"/>
    <x v="7"/>
    <x v="19"/>
  </r>
  <r>
    <n v="3500"/>
    <n v="1"/>
    <x v="2"/>
    <x v="0"/>
    <s v="USD"/>
    <n v="1464386640"/>
    <n v="1463090149"/>
    <b v="0"/>
    <n v="1"/>
    <b v="0"/>
    <x v="19"/>
    <n v="1"/>
    <n v="1"/>
    <x v="7"/>
    <x v="19"/>
  </r>
  <r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50000"/>
    <n v="1"/>
    <x v="2"/>
    <x v="0"/>
    <s v="USD"/>
    <n v="1458715133"/>
    <n v="1455262733"/>
    <b v="0"/>
    <n v="1"/>
    <b v="0"/>
    <x v="19"/>
    <n v="1"/>
    <n v="1"/>
    <x v="7"/>
    <x v="19"/>
  </r>
  <r>
    <n v="35000"/>
    <n v="1"/>
    <x v="2"/>
    <x v="0"/>
    <s v="USD"/>
    <n v="1426182551"/>
    <n v="1423594151"/>
    <b v="0"/>
    <n v="1"/>
    <b v="0"/>
    <x v="19"/>
    <n v="1"/>
    <n v="1"/>
    <x v="7"/>
    <x v="19"/>
  </r>
  <r>
    <n v="140000"/>
    <n v="2005"/>
    <x v="2"/>
    <x v="10"/>
    <s v="NOK"/>
    <n v="1486313040"/>
    <n v="1483131966"/>
    <b v="0"/>
    <n v="4"/>
    <b v="0"/>
    <x v="19"/>
    <n v="2"/>
    <n v="501.25"/>
    <x v="7"/>
    <x v="19"/>
  </r>
  <r>
    <n v="3000"/>
    <n v="21"/>
    <x v="2"/>
    <x v="0"/>
    <s v="USD"/>
    <n v="1455246504"/>
    <n v="1452654504"/>
    <b v="0"/>
    <n v="2"/>
    <b v="0"/>
    <x v="19"/>
    <n v="1"/>
    <n v="10.5"/>
    <x v="7"/>
    <x v="19"/>
  </r>
  <r>
    <n v="100000"/>
    <n v="2"/>
    <x v="2"/>
    <x v="0"/>
    <s v="USD"/>
    <n v="1467080613"/>
    <n v="1461896613"/>
    <b v="0"/>
    <n v="2"/>
    <b v="0"/>
    <x v="19"/>
    <n v="1"/>
    <n v="1"/>
    <x v="7"/>
    <x v="19"/>
  </r>
  <r>
    <n v="14000"/>
    <n v="2"/>
    <x v="2"/>
    <x v="0"/>
    <s v="USD"/>
    <n v="1425791697"/>
    <n v="1423199697"/>
    <b v="0"/>
    <n v="2"/>
    <b v="0"/>
    <x v="19"/>
    <n v="1"/>
    <n v="1"/>
    <x v="7"/>
    <x v="19"/>
  </r>
  <r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0000"/>
    <n v="26"/>
    <x v="2"/>
    <x v="0"/>
    <s v="USD"/>
    <n v="1438662474"/>
    <n v="1435206474"/>
    <b v="0"/>
    <n v="2"/>
    <b v="0"/>
    <x v="19"/>
    <n v="1"/>
    <n v="13"/>
    <x v="7"/>
    <x v="19"/>
  </r>
  <r>
    <n v="250000"/>
    <n v="1224"/>
    <x v="2"/>
    <x v="11"/>
    <s v="SEK"/>
    <n v="1444027186"/>
    <n v="1441435186"/>
    <b v="0"/>
    <n v="4"/>
    <b v="0"/>
    <x v="19"/>
    <n v="1"/>
    <n v="306"/>
    <x v="7"/>
    <x v="19"/>
  </r>
  <r>
    <n v="117000"/>
    <n v="45"/>
    <x v="2"/>
    <x v="5"/>
    <s v="CAD"/>
    <n v="1454078770"/>
    <n v="1448894770"/>
    <b v="0"/>
    <n v="2"/>
    <b v="0"/>
    <x v="19"/>
    <n v="1"/>
    <n v="22.5"/>
    <x v="7"/>
    <x v="19"/>
  </r>
  <r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15000"/>
    <n v="50"/>
    <x v="2"/>
    <x v="0"/>
    <s v="USD"/>
    <n v="1449529062"/>
    <n v="1444341462"/>
    <b v="0"/>
    <n v="1"/>
    <b v="0"/>
    <x v="19"/>
    <n v="1"/>
    <n v="50"/>
    <x v="7"/>
    <x v="19"/>
  </r>
  <r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5000"/>
    <n v="10"/>
    <x v="2"/>
    <x v="18"/>
    <s v="EUR"/>
    <n v="1455399313"/>
    <n v="1452807313"/>
    <b v="0"/>
    <n v="2"/>
    <b v="0"/>
    <x v="19"/>
    <n v="1"/>
    <n v="5"/>
    <x v="7"/>
    <x v="19"/>
  </r>
  <r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500"/>
    <n v="10680"/>
    <x v="0"/>
    <x v="0"/>
    <s v="USD"/>
    <n v="1478923200"/>
    <n v="1476184593"/>
    <b v="0"/>
    <n v="337"/>
    <b v="1"/>
    <x v="33"/>
    <n v="428"/>
    <n v="31.691394658753708"/>
    <x v="7"/>
    <x v="33"/>
  </r>
  <r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10000"/>
    <n v="11545"/>
    <x v="0"/>
    <x v="0"/>
    <s v="USD"/>
    <n v="1488750490"/>
    <n v="1487022490"/>
    <b v="0"/>
    <n v="186"/>
    <b v="1"/>
    <x v="33"/>
    <n v="116"/>
    <n v="62.06989247311828"/>
    <x v="7"/>
    <x v="33"/>
  </r>
  <r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3000"/>
    <n v="23530"/>
    <x v="0"/>
    <x v="0"/>
    <s v="USD"/>
    <n v="1458826056"/>
    <n v="1456237656"/>
    <b v="0"/>
    <n v="124"/>
    <b v="1"/>
    <x v="33"/>
    <n v="103"/>
    <n v="189.75806451612902"/>
    <x v="7"/>
    <x v="33"/>
  </r>
  <r>
    <n v="5000"/>
    <n v="5509"/>
    <x v="0"/>
    <x v="0"/>
    <s v="USD"/>
    <n v="1465498800"/>
    <n v="1462481718"/>
    <b v="0"/>
    <n v="80"/>
    <b v="1"/>
    <x v="33"/>
    <n v="111"/>
    <n v="68.862499999999997"/>
    <x v="7"/>
    <x v="33"/>
  </r>
  <r>
    <n v="30000"/>
    <n v="30675"/>
    <x v="0"/>
    <x v="0"/>
    <s v="USD"/>
    <n v="1458742685"/>
    <n v="1454858285"/>
    <b v="0"/>
    <n v="282"/>
    <b v="1"/>
    <x v="33"/>
    <n v="103"/>
    <n v="108.77659574468085"/>
    <x v="7"/>
    <x v="33"/>
  </r>
  <r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000"/>
    <n v="2325"/>
    <x v="0"/>
    <x v="0"/>
    <s v="USD"/>
    <n v="1366138800"/>
    <n v="1362710425"/>
    <b v="0"/>
    <n v="75"/>
    <b v="1"/>
    <x v="14"/>
    <n v="117"/>
    <n v="31"/>
    <x v="4"/>
    <x v="14"/>
  </r>
  <r>
    <n v="2000"/>
    <n v="2222"/>
    <x v="0"/>
    <x v="5"/>
    <s v="CAD"/>
    <n v="1443641340"/>
    <n v="1441143397"/>
    <b v="0"/>
    <n v="43"/>
    <b v="1"/>
    <x v="14"/>
    <n v="112"/>
    <n v="51.674418604651166"/>
    <x v="4"/>
    <x v="14"/>
  </r>
  <r>
    <n v="700"/>
    <n v="1261"/>
    <x v="0"/>
    <x v="0"/>
    <s v="USD"/>
    <n v="1348420548"/>
    <n v="1345828548"/>
    <b v="0"/>
    <n v="48"/>
    <b v="1"/>
    <x v="14"/>
    <n v="181"/>
    <n v="26.270833333333332"/>
    <x v="4"/>
    <x v="14"/>
  </r>
  <r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000"/>
    <n v="2144.34"/>
    <x v="0"/>
    <x v="0"/>
    <s v="USD"/>
    <n v="1351400400"/>
    <n v="1348285321"/>
    <b v="0"/>
    <n v="58"/>
    <b v="1"/>
    <x v="14"/>
    <n v="108"/>
    <n v="36.97137931034483"/>
    <x v="4"/>
    <x v="14"/>
  </r>
  <r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1000"/>
    <n v="1031.6400000000001"/>
    <x v="0"/>
    <x v="0"/>
    <s v="USD"/>
    <n v="1337824055"/>
    <n v="1335232055"/>
    <b v="0"/>
    <n v="36"/>
    <b v="1"/>
    <x v="14"/>
    <n v="104"/>
    <n v="28.65666666666667"/>
    <x v="4"/>
    <x v="14"/>
  </r>
  <r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x v="14"/>
    <n v="101"/>
    <n v="131.58368421052631"/>
    <x v="4"/>
    <x v="14"/>
  </r>
  <r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3200"/>
    <n v="3360.72"/>
    <x v="0"/>
    <x v="0"/>
    <s v="USD"/>
    <n v="1415004770"/>
    <n v="1412149970"/>
    <b v="0"/>
    <n v="55"/>
    <b v="1"/>
    <x v="14"/>
    <n v="106"/>
    <n v="61.103999999999999"/>
    <x v="4"/>
    <x v="14"/>
  </r>
  <r>
    <n v="750"/>
    <n v="1285"/>
    <x v="0"/>
    <x v="0"/>
    <s v="USD"/>
    <n v="1344789345"/>
    <n v="1340901345"/>
    <b v="0"/>
    <n v="41"/>
    <b v="1"/>
    <x v="14"/>
    <n v="172"/>
    <n v="31.341463414634145"/>
    <x v="4"/>
    <x v="14"/>
  </r>
  <r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300"/>
    <n v="400.33"/>
    <x v="0"/>
    <x v="0"/>
    <s v="USD"/>
    <n v="1343440800"/>
    <n v="1342545994"/>
    <b v="0"/>
    <n v="16"/>
    <b v="1"/>
    <x v="14"/>
    <n v="134"/>
    <n v="25.020624999999999"/>
    <x v="4"/>
    <x v="14"/>
  </r>
  <r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1000"/>
    <n v="1001"/>
    <x v="0"/>
    <x v="0"/>
    <s v="USD"/>
    <n v="1312224383"/>
    <n v="1308336383"/>
    <b v="0"/>
    <n v="25"/>
    <b v="1"/>
    <x v="14"/>
    <n v="101"/>
    <n v="40.04"/>
    <x v="4"/>
    <x v="14"/>
  </r>
  <r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3500"/>
    <n v="4176.1099999999997"/>
    <x v="0"/>
    <x v="0"/>
    <s v="USD"/>
    <n v="1316124003"/>
    <n v="1313532003"/>
    <b v="0"/>
    <n v="90"/>
    <b v="1"/>
    <x v="14"/>
    <n v="120"/>
    <n v="46.401222222222216"/>
    <x v="4"/>
    <x v="14"/>
  </r>
  <r>
    <n v="2000"/>
    <n v="2065"/>
    <x v="0"/>
    <x v="0"/>
    <s v="USD"/>
    <n v="1318463879"/>
    <n v="1315439879"/>
    <b v="0"/>
    <n v="41"/>
    <b v="1"/>
    <x v="14"/>
    <n v="104"/>
    <n v="50.365853658536587"/>
    <x v="4"/>
    <x v="14"/>
  </r>
  <r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1500"/>
    <n v="1500.76"/>
    <x v="0"/>
    <x v="0"/>
    <s v="USD"/>
    <n v="1338083997"/>
    <n v="1335491997"/>
    <b v="0"/>
    <n v="38"/>
    <b v="1"/>
    <x v="14"/>
    <n v="101"/>
    <n v="39.493684210526318"/>
    <x v="4"/>
    <x v="14"/>
  </r>
  <r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500"/>
    <n v="607"/>
    <x v="0"/>
    <x v="0"/>
    <s v="USD"/>
    <n v="1340429276"/>
    <n v="1335245276"/>
    <b v="0"/>
    <n v="16"/>
    <b v="1"/>
    <x v="14"/>
    <n v="122"/>
    <n v="37.9375"/>
    <x v="4"/>
    <x v="14"/>
  </r>
  <r>
    <n v="500"/>
    <n v="516"/>
    <x v="0"/>
    <x v="0"/>
    <s v="USD"/>
    <n v="1295142660"/>
    <n v="1293739714"/>
    <b v="0"/>
    <n v="10"/>
    <b v="1"/>
    <x v="14"/>
    <n v="104"/>
    <n v="51.6"/>
    <x v="4"/>
    <x v="14"/>
  </r>
  <r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1500"/>
    <n v="1515.08"/>
    <x v="0"/>
    <x v="0"/>
    <s v="USD"/>
    <n v="1337786944"/>
    <n v="1335194944"/>
    <b v="0"/>
    <n v="39"/>
    <b v="1"/>
    <x v="14"/>
    <n v="102"/>
    <n v="38.848205128205123"/>
    <x v="4"/>
    <x v="14"/>
  </r>
  <r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600"/>
    <n v="680"/>
    <x v="0"/>
    <x v="0"/>
    <s v="USD"/>
    <n v="1340476375"/>
    <n v="1337884375"/>
    <b v="0"/>
    <n v="29"/>
    <b v="1"/>
    <x v="14"/>
    <n v="114"/>
    <n v="23.448275862068964"/>
    <x v="4"/>
    <x v="14"/>
  </r>
  <r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110000"/>
    <n v="86"/>
    <x v="2"/>
    <x v="0"/>
    <s v="USD"/>
    <n v="1411328918"/>
    <n v="1407440918"/>
    <b v="0"/>
    <n v="5"/>
    <b v="0"/>
    <x v="34"/>
    <n v="1"/>
    <n v="17.2"/>
    <x v="7"/>
    <x v="34"/>
  </r>
  <r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5000"/>
    <n v="30"/>
    <x v="2"/>
    <x v="1"/>
    <s v="GBP"/>
    <n v="1443906000"/>
    <n v="1441955269"/>
    <b v="0"/>
    <n v="2"/>
    <b v="0"/>
    <x v="34"/>
    <n v="1"/>
    <n v="15"/>
    <x v="7"/>
    <x v="34"/>
  </r>
  <r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95000"/>
    <n v="1000"/>
    <x v="2"/>
    <x v="1"/>
    <s v="GBP"/>
    <n v="1429554349"/>
    <n v="1424719549"/>
    <b v="0"/>
    <n v="28"/>
    <b v="0"/>
    <x v="34"/>
    <n v="2"/>
    <n v="35.714285714285715"/>
    <x v="7"/>
    <x v="34"/>
  </r>
  <r>
    <n v="50000"/>
    <n v="75"/>
    <x v="2"/>
    <x v="0"/>
    <s v="USD"/>
    <n v="1431647772"/>
    <n v="1426463772"/>
    <b v="0"/>
    <n v="2"/>
    <b v="0"/>
    <x v="34"/>
    <n v="1"/>
    <n v="37.5"/>
    <x v="7"/>
    <x v="34"/>
  </r>
  <r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150000"/>
    <n v="65"/>
    <x v="2"/>
    <x v="0"/>
    <s v="USD"/>
    <n v="1405741404"/>
    <n v="1403149404"/>
    <b v="0"/>
    <n v="4"/>
    <b v="0"/>
    <x v="34"/>
    <n v="1"/>
    <n v="16.25"/>
    <x v="7"/>
    <x v="34"/>
  </r>
  <r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12500"/>
    <n v="13685.99"/>
    <x v="0"/>
    <x v="0"/>
    <s v="USD"/>
    <n v="1444778021"/>
    <n v="1442963621"/>
    <b v="0"/>
    <n v="132"/>
    <b v="1"/>
    <x v="35"/>
    <n v="110"/>
    <n v="103.68174242424243"/>
    <x v="4"/>
    <x v="35"/>
  </r>
  <r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900"/>
    <n v="1408"/>
    <x v="0"/>
    <x v="0"/>
    <s v="USD"/>
    <n v="1416270292"/>
    <n v="1413674692"/>
    <b v="0"/>
    <n v="26"/>
    <b v="1"/>
    <x v="35"/>
    <n v="157"/>
    <n v="54.153846153846153"/>
    <x v="4"/>
    <x v="35"/>
  </r>
  <r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8000"/>
    <n v="8026"/>
    <x v="0"/>
    <x v="0"/>
    <s v="USD"/>
    <n v="1340914571"/>
    <n v="1338322571"/>
    <b v="0"/>
    <n v="80"/>
    <b v="1"/>
    <x v="35"/>
    <n v="101"/>
    <n v="100.325"/>
    <x v="4"/>
    <x v="35"/>
  </r>
  <r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4000"/>
    <n v="4085"/>
    <x v="0"/>
    <x v="0"/>
    <s v="USD"/>
    <n v="1382068740"/>
    <n v="1380477691"/>
    <b v="0"/>
    <n v="71"/>
    <b v="1"/>
    <x v="35"/>
    <n v="103"/>
    <n v="57.535211267605632"/>
    <x v="4"/>
    <x v="35"/>
  </r>
  <r>
    <n v="4000"/>
    <n v="4289.99"/>
    <x v="0"/>
    <x v="1"/>
    <s v="GBP"/>
    <n v="1440068400"/>
    <n v="1438459303"/>
    <b v="0"/>
    <n v="81"/>
    <b v="1"/>
    <x v="35"/>
    <n v="108"/>
    <n v="52.962839506172834"/>
    <x v="4"/>
    <x v="35"/>
  </r>
  <r>
    <n v="6000"/>
    <n v="6257"/>
    <x v="0"/>
    <x v="0"/>
    <s v="USD"/>
    <n v="1332636975"/>
    <n v="1328752575"/>
    <b v="0"/>
    <n v="76"/>
    <b v="1"/>
    <x v="35"/>
    <n v="105"/>
    <n v="82.328947368421055"/>
    <x v="4"/>
    <x v="35"/>
  </r>
  <r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4500"/>
    <n v="4518"/>
    <x v="0"/>
    <x v="0"/>
    <s v="USD"/>
    <n v="1439611140"/>
    <n v="1437668354"/>
    <b v="0"/>
    <n v="61"/>
    <b v="1"/>
    <x v="35"/>
    <n v="101"/>
    <n v="74.06557377049181"/>
    <x v="4"/>
    <x v="35"/>
  </r>
  <r>
    <n v="4000"/>
    <n v="5045"/>
    <x v="0"/>
    <x v="0"/>
    <s v="USD"/>
    <n v="1345148566"/>
    <n v="1342556566"/>
    <b v="0"/>
    <n v="60"/>
    <b v="1"/>
    <x v="35"/>
    <n v="127"/>
    <n v="84.083333333333329"/>
    <x v="4"/>
    <x v="35"/>
  </r>
  <r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"/>
    <n v="29"/>
    <x v="0"/>
    <x v="0"/>
    <s v="USD"/>
    <n v="1375151566"/>
    <n v="1373337166"/>
    <b v="0"/>
    <n v="4"/>
    <b v="1"/>
    <x v="35"/>
    <n v="116"/>
    <n v="7.25"/>
    <x v="4"/>
    <x v="35"/>
  </r>
  <r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18000"/>
    <n v="20343.169999999998"/>
    <x v="0"/>
    <x v="0"/>
    <s v="USD"/>
    <n v="1361681940"/>
    <n v="1359029661"/>
    <b v="0"/>
    <n v="185"/>
    <b v="1"/>
    <x v="35"/>
    <n v="114"/>
    <n v="109.96308108108107"/>
    <x v="4"/>
    <x v="35"/>
  </r>
  <r>
    <n v="10000"/>
    <n v="10025"/>
    <x v="0"/>
    <x v="0"/>
    <s v="USD"/>
    <n v="1422913152"/>
    <n v="1417729152"/>
    <b v="0"/>
    <n v="59"/>
    <b v="1"/>
    <x v="35"/>
    <n v="101"/>
    <n v="169.91525423728814"/>
    <x v="4"/>
    <x v="35"/>
  </r>
  <r>
    <n v="2500"/>
    <n v="2585"/>
    <x v="0"/>
    <x v="0"/>
    <s v="USD"/>
    <n v="1319904721"/>
    <n v="1314720721"/>
    <b v="0"/>
    <n v="27"/>
    <b v="1"/>
    <x v="35"/>
    <n v="104"/>
    <n v="95.740740740740748"/>
    <x v="4"/>
    <x v="35"/>
  </r>
  <r>
    <n v="3500"/>
    <n v="3746"/>
    <x v="0"/>
    <x v="1"/>
    <s v="GBP"/>
    <n v="1380192418"/>
    <n v="1375008418"/>
    <b v="0"/>
    <n v="63"/>
    <b v="1"/>
    <x v="35"/>
    <n v="108"/>
    <n v="59.460317460317462"/>
    <x v="4"/>
    <x v="35"/>
  </r>
  <r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0"/>
    <n v="391"/>
    <x v="0"/>
    <x v="0"/>
    <s v="USD"/>
    <n v="1293937200"/>
    <n v="1291257298"/>
    <b v="0"/>
    <n v="13"/>
    <b v="1"/>
    <x v="35"/>
    <n v="157"/>
    <n v="30.076923076923077"/>
    <x v="4"/>
    <x v="35"/>
  </r>
  <r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000"/>
    <n v="3906"/>
    <x v="0"/>
    <x v="0"/>
    <s v="USD"/>
    <n v="1424997000"/>
    <n v="1421983138"/>
    <b v="0"/>
    <n v="61"/>
    <b v="1"/>
    <x v="35"/>
    <n v="196"/>
    <n v="64.032786885245898"/>
    <x v="4"/>
    <x v="35"/>
  </r>
  <r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000"/>
    <n v="2147"/>
    <x v="0"/>
    <x v="0"/>
    <s v="USD"/>
    <n v="1338219793"/>
    <n v="1335541393"/>
    <b v="0"/>
    <n v="35"/>
    <b v="1"/>
    <x v="35"/>
    <n v="108"/>
    <n v="61.342857142857142"/>
    <x v="4"/>
    <x v="35"/>
  </r>
  <r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900"/>
    <n v="1066"/>
    <x v="0"/>
    <x v="1"/>
    <s v="GBP"/>
    <n v="1400176386"/>
    <n v="1397584386"/>
    <b v="0"/>
    <n v="36"/>
    <b v="1"/>
    <x v="35"/>
    <n v="119"/>
    <n v="29.611111111111111"/>
    <x v="4"/>
    <x v="35"/>
  </r>
  <r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800"/>
    <n v="890"/>
    <x v="0"/>
    <x v="0"/>
    <s v="USD"/>
    <n v="1321385820"/>
    <n v="1318539484"/>
    <b v="0"/>
    <n v="25"/>
    <b v="1"/>
    <x v="35"/>
    <n v="112"/>
    <n v="35.6"/>
    <x v="4"/>
    <x v="35"/>
  </r>
  <r>
    <n v="3000"/>
    <n v="3003"/>
    <x v="0"/>
    <x v="1"/>
    <s v="GBP"/>
    <n v="1425682174"/>
    <n v="1423090174"/>
    <b v="0"/>
    <n v="21"/>
    <b v="1"/>
    <x v="35"/>
    <n v="101"/>
    <n v="143"/>
    <x v="4"/>
    <x v="35"/>
  </r>
  <r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45000"/>
    <n v="120"/>
    <x v="1"/>
    <x v="0"/>
    <s v="USD"/>
    <n v="1429823138"/>
    <n v="1427231138"/>
    <b v="0"/>
    <n v="2"/>
    <b v="0"/>
    <x v="19"/>
    <n v="1"/>
    <n v="60"/>
    <x v="7"/>
    <x v="19"/>
  </r>
  <r>
    <n v="10000"/>
    <n v="50"/>
    <x v="1"/>
    <x v="1"/>
    <s v="GBP"/>
    <n v="1472745594"/>
    <n v="1470153594"/>
    <b v="0"/>
    <n v="1"/>
    <b v="0"/>
    <x v="19"/>
    <n v="1"/>
    <n v="50"/>
    <x v="7"/>
    <x v="19"/>
  </r>
  <r>
    <n v="6500"/>
    <n v="145"/>
    <x v="1"/>
    <x v="0"/>
    <s v="USD"/>
    <n v="1442457112"/>
    <n v="1439865112"/>
    <b v="0"/>
    <n v="2"/>
    <b v="0"/>
    <x v="19"/>
    <n v="3"/>
    <n v="72.5"/>
    <x v="7"/>
    <x v="19"/>
  </r>
  <r>
    <n v="7000"/>
    <n v="59"/>
    <x v="1"/>
    <x v="0"/>
    <s v="USD"/>
    <n v="1486590035"/>
    <n v="1483998035"/>
    <b v="0"/>
    <n v="2"/>
    <b v="0"/>
    <x v="19"/>
    <n v="1"/>
    <n v="29.5"/>
    <x v="7"/>
    <x v="19"/>
  </r>
  <r>
    <n v="100000"/>
    <n v="250"/>
    <x v="1"/>
    <x v="2"/>
    <s v="AUD"/>
    <n v="1463645521"/>
    <n v="1458461521"/>
    <b v="0"/>
    <n v="4"/>
    <b v="0"/>
    <x v="19"/>
    <n v="1"/>
    <n v="62.5"/>
    <x v="7"/>
    <x v="19"/>
  </r>
  <r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00000"/>
    <n v="277"/>
    <x v="1"/>
    <x v="0"/>
    <s v="USD"/>
    <n v="1410810903"/>
    <n v="1405626903"/>
    <b v="0"/>
    <n v="12"/>
    <b v="0"/>
    <x v="19"/>
    <n v="1"/>
    <n v="23.083333333333332"/>
    <x v="7"/>
    <x v="19"/>
  </r>
  <r>
    <n v="8500"/>
    <n v="51"/>
    <x v="1"/>
    <x v="0"/>
    <s v="USD"/>
    <n v="1431745200"/>
    <n v="1429170603"/>
    <b v="0"/>
    <n v="2"/>
    <b v="0"/>
    <x v="19"/>
    <n v="1"/>
    <n v="25.5"/>
    <x v="7"/>
    <x v="19"/>
  </r>
  <r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90000"/>
    <n v="1"/>
    <x v="2"/>
    <x v="0"/>
    <s v="USD"/>
    <n v="1477784634"/>
    <n v="1475192634"/>
    <b v="0"/>
    <n v="1"/>
    <b v="0"/>
    <x v="19"/>
    <n v="1"/>
    <n v="1"/>
    <x v="7"/>
    <x v="19"/>
  </r>
  <r>
    <n v="1000"/>
    <n v="5"/>
    <x v="2"/>
    <x v="0"/>
    <s v="USD"/>
    <n v="1426526880"/>
    <n v="1421346480"/>
    <b v="0"/>
    <n v="5"/>
    <b v="0"/>
    <x v="19"/>
    <n v="1"/>
    <n v="1"/>
    <x v="7"/>
    <x v="19"/>
  </r>
  <r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30000"/>
    <n v="50"/>
    <x v="2"/>
    <x v="0"/>
    <s v="USD"/>
    <n v="1404601632"/>
    <n v="1402009632"/>
    <b v="0"/>
    <n v="1"/>
    <b v="0"/>
    <x v="19"/>
    <n v="1"/>
    <n v="50"/>
    <x v="7"/>
    <x v="19"/>
  </r>
  <r>
    <n v="3000"/>
    <n v="5"/>
    <x v="2"/>
    <x v="1"/>
    <s v="GBP"/>
    <n v="1451030136"/>
    <n v="1448438136"/>
    <b v="0"/>
    <n v="1"/>
    <b v="0"/>
    <x v="19"/>
    <n v="1"/>
    <n v="5"/>
    <x v="7"/>
    <x v="19"/>
  </r>
  <r>
    <n v="50000"/>
    <n v="1217"/>
    <x v="2"/>
    <x v="0"/>
    <s v="USD"/>
    <n v="1451491953"/>
    <n v="1448899953"/>
    <b v="0"/>
    <n v="6"/>
    <b v="0"/>
    <x v="19"/>
    <n v="3"/>
    <n v="202.83333333333334"/>
    <x v="7"/>
    <x v="19"/>
  </r>
  <r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50000"/>
    <n v="5"/>
    <x v="2"/>
    <x v="8"/>
    <s v="DKK"/>
    <n v="1458733927"/>
    <n v="1456145527"/>
    <b v="0"/>
    <n v="1"/>
    <b v="0"/>
    <x v="19"/>
    <n v="1"/>
    <n v="5"/>
    <x v="7"/>
    <x v="19"/>
  </r>
  <r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1500"/>
    <n v="26"/>
    <x v="2"/>
    <x v="0"/>
    <s v="USD"/>
    <n v="1457901924"/>
    <n v="1452721524"/>
    <b v="0"/>
    <n v="2"/>
    <b v="0"/>
    <x v="19"/>
    <n v="2"/>
    <n v="13"/>
    <x v="7"/>
    <x v="19"/>
  </r>
  <r>
    <n v="30000"/>
    <n v="50"/>
    <x v="2"/>
    <x v="0"/>
    <s v="USD"/>
    <n v="1412536421"/>
    <n v="1409944421"/>
    <b v="0"/>
    <n v="1"/>
    <b v="0"/>
    <x v="19"/>
    <n v="1"/>
    <n v="50"/>
    <x v="7"/>
    <x v="19"/>
  </r>
  <r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80000"/>
    <n v="1"/>
    <x v="2"/>
    <x v="0"/>
    <s v="USD"/>
    <n v="1407453228"/>
    <n v="1404861228"/>
    <b v="0"/>
    <n v="1"/>
    <b v="0"/>
    <x v="19"/>
    <n v="1"/>
    <n v="1"/>
    <x v="7"/>
    <x v="19"/>
  </r>
  <r>
    <n v="15000"/>
    <n v="1825"/>
    <x v="2"/>
    <x v="0"/>
    <s v="USD"/>
    <n v="1487915500"/>
    <n v="1485323500"/>
    <b v="0"/>
    <n v="19"/>
    <b v="0"/>
    <x v="19"/>
    <n v="13"/>
    <n v="96.05263157894737"/>
    <x v="7"/>
    <x v="19"/>
  </r>
  <r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9041"/>
    <n v="90"/>
    <x v="2"/>
    <x v="0"/>
    <s v="USD"/>
    <n v="1407089147"/>
    <n v="1403201147"/>
    <b v="0"/>
    <n v="5"/>
    <b v="0"/>
    <x v="19"/>
    <n v="1"/>
    <n v="18"/>
    <x v="7"/>
    <x v="19"/>
  </r>
  <r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500"/>
    <n v="3307"/>
    <x v="0"/>
    <x v="0"/>
    <s v="USD"/>
    <n v="1347508740"/>
    <n v="1346276349"/>
    <b v="1"/>
    <n v="151"/>
    <b v="1"/>
    <x v="36"/>
    <n v="662"/>
    <n v="21.900662251655628"/>
    <x v="2"/>
    <x v="36"/>
  </r>
  <r>
    <n v="12000"/>
    <n v="39131"/>
    <x v="0"/>
    <x v="0"/>
    <s v="USD"/>
    <n v="1415827200"/>
    <n v="1412358968"/>
    <b v="1"/>
    <n v="489"/>
    <b v="1"/>
    <x v="36"/>
    <n v="327"/>
    <n v="80.022494887525568"/>
    <x v="2"/>
    <x v="36"/>
  </r>
  <r>
    <n v="1750"/>
    <n v="1776"/>
    <x v="0"/>
    <x v="0"/>
    <s v="USD"/>
    <n v="1387835654"/>
    <n v="1386626054"/>
    <b v="1"/>
    <n v="50"/>
    <b v="1"/>
    <x v="36"/>
    <n v="102"/>
    <n v="35.520000000000003"/>
    <x v="2"/>
    <x v="36"/>
  </r>
  <r>
    <n v="20000"/>
    <n v="20843.599999999999"/>
    <x v="0"/>
    <x v="0"/>
    <s v="USD"/>
    <n v="1335662023"/>
    <n v="1333070023"/>
    <b v="1"/>
    <n v="321"/>
    <b v="1"/>
    <x v="36"/>
    <n v="105"/>
    <n v="64.933333333333323"/>
    <x v="2"/>
    <x v="36"/>
  </r>
  <r>
    <n v="100000"/>
    <n v="107421.57"/>
    <x v="0"/>
    <x v="0"/>
    <s v="USD"/>
    <n v="1466168390"/>
    <n v="1463576390"/>
    <b v="1"/>
    <n v="1762"/>
    <b v="1"/>
    <x v="36"/>
    <n v="108"/>
    <n v="60.965703745743475"/>
    <x v="2"/>
    <x v="36"/>
  </r>
  <r>
    <n v="11000"/>
    <n v="12106"/>
    <x v="0"/>
    <x v="0"/>
    <s v="USD"/>
    <n v="1398791182"/>
    <n v="1396026382"/>
    <b v="1"/>
    <n v="385"/>
    <b v="1"/>
    <x v="36"/>
    <n v="111"/>
    <n v="31.444155844155844"/>
    <x v="2"/>
    <x v="36"/>
  </r>
  <r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2765"/>
    <n v="32172.66"/>
    <x v="0"/>
    <x v="0"/>
    <s v="USD"/>
    <n v="1471849140"/>
    <n v="1468444125"/>
    <b v="1"/>
    <n v="577"/>
    <b v="1"/>
    <x v="36"/>
    <n v="142"/>
    <n v="55.758509532062391"/>
    <x v="2"/>
    <x v="36"/>
  </r>
  <r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7500"/>
    <n v="7576"/>
    <x v="0"/>
    <x v="0"/>
    <s v="USD"/>
    <n v="1348256294"/>
    <n v="1345664294"/>
    <b v="1"/>
    <n v="28"/>
    <b v="1"/>
    <x v="36"/>
    <n v="102"/>
    <n v="270.57142857142856"/>
    <x v="2"/>
    <x v="36"/>
  </r>
  <r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15000"/>
    <n v="15808"/>
    <x v="0"/>
    <x v="0"/>
    <s v="USD"/>
    <n v="1449000061"/>
    <n v="1443812461"/>
    <b v="1"/>
    <n v="77"/>
    <b v="1"/>
    <x v="36"/>
    <n v="106"/>
    <n v="205.2987012987013"/>
    <x v="2"/>
    <x v="36"/>
  </r>
  <r>
    <n v="1000"/>
    <n v="1884"/>
    <x v="0"/>
    <x v="0"/>
    <s v="USD"/>
    <n v="1445598000"/>
    <n v="1443302004"/>
    <b v="1"/>
    <n v="53"/>
    <b v="1"/>
    <x v="36"/>
    <n v="189"/>
    <n v="35.547169811320757"/>
    <x v="2"/>
    <x v="36"/>
  </r>
  <r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1500"/>
    <n v="1967.76"/>
    <x v="0"/>
    <x v="13"/>
    <s v="EUR"/>
    <n v="1483120216"/>
    <n v="1479232216"/>
    <b v="0"/>
    <n v="74"/>
    <b v="1"/>
    <x v="36"/>
    <n v="132"/>
    <n v="26.591351351351353"/>
    <x v="2"/>
    <x v="36"/>
  </r>
  <r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8000"/>
    <n v="110353.65"/>
    <x v="0"/>
    <x v="0"/>
    <s v="USD"/>
    <n v="1347530822"/>
    <n v="1345716422"/>
    <b v="0"/>
    <n v="3468"/>
    <b v="1"/>
    <x v="36"/>
    <n v="1380"/>
    <n v="31.820544982698959"/>
    <x v="2"/>
    <x v="36"/>
  </r>
  <r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839"/>
    <n v="926"/>
    <x v="0"/>
    <x v="0"/>
    <s v="USD"/>
    <n v="1417389067"/>
    <n v="1415661067"/>
    <b v="0"/>
    <n v="21"/>
    <b v="1"/>
    <x v="36"/>
    <n v="111"/>
    <n v="44.095238095238095"/>
    <x v="2"/>
    <x v="36"/>
  </r>
  <r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1070"/>
    <n v="1466"/>
    <x v="0"/>
    <x v="0"/>
    <s v="USD"/>
    <n v="1464485339"/>
    <n v="1462325339"/>
    <b v="0"/>
    <n v="42"/>
    <b v="1"/>
    <x v="36"/>
    <n v="138"/>
    <n v="34.904761904761905"/>
    <x v="2"/>
    <x v="36"/>
  </r>
  <r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930"/>
    <n v="986"/>
    <x v="0"/>
    <x v="0"/>
    <s v="USD"/>
    <n v="1475163921"/>
    <n v="1472571921"/>
    <b v="0"/>
    <n v="25"/>
    <b v="1"/>
    <x v="36"/>
    <n v="107"/>
    <n v="39.44"/>
    <x v="2"/>
    <x v="36"/>
  </r>
  <r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1000"/>
    <n v="1873"/>
    <x v="0"/>
    <x v="0"/>
    <s v="USD"/>
    <n v="1476579600"/>
    <n v="1474641914"/>
    <b v="0"/>
    <n v="50"/>
    <b v="1"/>
    <x v="36"/>
    <n v="188"/>
    <n v="37.46"/>
    <x v="2"/>
    <x v="36"/>
  </r>
  <r>
    <n v="500"/>
    <n v="831"/>
    <x v="0"/>
    <x v="0"/>
    <s v="USD"/>
    <n v="1476277875"/>
    <n v="1474895475"/>
    <b v="0"/>
    <n v="26"/>
    <b v="1"/>
    <x v="36"/>
    <n v="167"/>
    <n v="31.96153846153846"/>
    <x v="2"/>
    <x v="36"/>
  </r>
  <r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1500"/>
    <n v="15"/>
    <x v="2"/>
    <x v="0"/>
    <s v="USD"/>
    <n v="1410811740"/>
    <n v="1409341863"/>
    <b v="0"/>
    <n v="1"/>
    <b v="0"/>
    <x v="36"/>
    <n v="1"/>
    <n v="15"/>
    <x v="2"/>
    <x v="36"/>
  </r>
  <r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100000"/>
    <n v="2053"/>
    <x v="1"/>
    <x v="0"/>
    <s v="USD"/>
    <n v="1489172435"/>
    <n v="1486580435"/>
    <b v="1"/>
    <n v="52"/>
    <b v="0"/>
    <x v="36"/>
    <n v="3"/>
    <n v="39.480769230769234"/>
    <x v="2"/>
    <x v="36"/>
  </r>
  <r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500000"/>
    <n v="42086.42"/>
    <x v="1"/>
    <x v="0"/>
    <s v="USD"/>
    <n v="1441783869"/>
    <n v="1439191869"/>
    <b v="1"/>
    <n v="535"/>
    <b v="0"/>
    <x v="36"/>
    <n v="9"/>
    <n v="78.666205607476627"/>
    <x v="2"/>
    <x v="36"/>
  </r>
  <r>
    <n v="2500"/>
    <n v="36"/>
    <x v="1"/>
    <x v="5"/>
    <s v="CAD"/>
    <n v="1439533019"/>
    <n v="1436941019"/>
    <b v="0"/>
    <n v="3"/>
    <b v="0"/>
    <x v="36"/>
    <n v="2"/>
    <n v="12"/>
    <x v="2"/>
    <x v="36"/>
  </r>
  <r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125000"/>
    <n v="124"/>
    <x v="1"/>
    <x v="0"/>
    <s v="USD"/>
    <n v="1454370941"/>
    <n v="1449186941"/>
    <b v="0"/>
    <n v="3"/>
    <b v="0"/>
    <x v="36"/>
    <n v="1"/>
    <n v="41.333333333333336"/>
    <x v="2"/>
    <x v="36"/>
  </r>
  <r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100000"/>
    <n v="51"/>
    <x v="1"/>
    <x v="0"/>
    <s v="USD"/>
    <n v="1429622726"/>
    <n v="1424442326"/>
    <b v="0"/>
    <n v="6"/>
    <b v="0"/>
    <x v="36"/>
    <n v="1"/>
    <n v="8.5"/>
    <x v="2"/>
    <x v="36"/>
  </r>
  <r>
    <n v="15000"/>
    <n v="3155"/>
    <x v="1"/>
    <x v="0"/>
    <s v="USD"/>
    <n v="1455048000"/>
    <n v="1452631647"/>
    <b v="0"/>
    <n v="43"/>
    <b v="0"/>
    <x v="36"/>
    <n v="22"/>
    <n v="73.372093023255815"/>
    <x v="2"/>
    <x v="36"/>
  </r>
  <r>
    <n v="150000"/>
    <n v="17155"/>
    <x v="1"/>
    <x v="0"/>
    <s v="USD"/>
    <n v="1489345200"/>
    <n v="1485966688"/>
    <b v="0"/>
    <n v="152"/>
    <b v="0"/>
    <x v="36"/>
    <n v="12"/>
    <n v="112.86184210526316"/>
    <x v="2"/>
    <x v="36"/>
  </r>
  <r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98000"/>
    <n v="91"/>
    <x v="1"/>
    <x v="0"/>
    <s v="USD"/>
    <n v="1469913194"/>
    <n v="1467321194"/>
    <b v="0"/>
    <n v="4"/>
    <b v="0"/>
    <x v="36"/>
    <n v="1"/>
    <n v="22.75"/>
    <x v="2"/>
    <x v="36"/>
  </r>
  <r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0000"/>
    <n v="19"/>
    <x v="1"/>
    <x v="0"/>
    <s v="USD"/>
    <n v="1448388418"/>
    <n v="1443200818"/>
    <b v="0"/>
    <n v="5"/>
    <b v="0"/>
    <x v="36"/>
    <n v="1"/>
    <n v="3.8"/>
    <x v="2"/>
    <x v="36"/>
  </r>
  <r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17500"/>
    <n v="18100"/>
    <x v="0"/>
    <x v="0"/>
    <s v="USD"/>
    <n v="1449644340"/>
    <n v="1446683797"/>
    <b v="0"/>
    <n v="104"/>
    <b v="1"/>
    <x v="37"/>
    <n v="104"/>
    <n v="174.03846153846155"/>
    <x v="2"/>
    <x v="37"/>
  </r>
  <r>
    <n v="3500"/>
    <n v="4310"/>
    <x v="0"/>
    <x v="0"/>
    <s v="USD"/>
    <n v="1430774974"/>
    <n v="1426886974"/>
    <b v="0"/>
    <n v="46"/>
    <b v="1"/>
    <x v="37"/>
    <n v="124"/>
    <n v="93.695652173913047"/>
    <x v="2"/>
    <x v="37"/>
  </r>
  <r>
    <n v="10000"/>
    <n v="15929.51"/>
    <x v="0"/>
    <x v="0"/>
    <s v="USD"/>
    <n v="1443214800"/>
    <n v="1440008439"/>
    <b v="0"/>
    <n v="206"/>
    <b v="1"/>
    <x v="37"/>
    <n v="160"/>
    <n v="77.327718446601949"/>
    <x v="2"/>
    <x v="37"/>
  </r>
  <r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800"/>
    <n v="1001"/>
    <x v="0"/>
    <x v="0"/>
    <s v="USD"/>
    <n v="1452387096"/>
    <n v="1447203096"/>
    <b v="0"/>
    <n v="11"/>
    <b v="1"/>
    <x v="37"/>
    <n v="126"/>
    <n v="91"/>
    <x v="2"/>
    <x v="37"/>
  </r>
  <r>
    <n v="38888"/>
    <n v="2495"/>
    <x v="2"/>
    <x v="2"/>
    <s v="AUD"/>
    <n v="1406593780"/>
    <n v="1404174580"/>
    <b v="1"/>
    <n v="60"/>
    <b v="0"/>
    <x v="37"/>
    <n v="7"/>
    <n v="41.583333333333336"/>
    <x v="2"/>
    <x v="37"/>
  </r>
  <r>
    <n v="25000"/>
    <n v="2836"/>
    <x v="2"/>
    <x v="0"/>
    <s v="USD"/>
    <n v="1419017880"/>
    <n v="1416419916"/>
    <b v="1"/>
    <n v="84"/>
    <b v="0"/>
    <x v="37"/>
    <n v="12"/>
    <n v="33.761904761904759"/>
    <x v="2"/>
    <x v="37"/>
  </r>
  <r>
    <n v="10000"/>
    <n v="3319"/>
    <x v="2"/>
    <x v="0"/>
    <s v="USD"/>
    <n v="1451282400"/>
    <n v="1449436390"/>
    <b v="1"/>
    <n v="47"/>
    <b v="0"/>
    <x v="37"/>
    <n v="34"/>
    <n v="70.61702127659575"/>
    <x v="2"/>
    <x v="37"/>
  </r>
  <r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100"/>
    <n v="1058"/>
    <x v="2"/>
    <x v="5"/>
    <s v="CAD"/>
    <n v="1463929174"/>
    <n v="1461337174"/>
    <b v="0"/>
    <n v="9"/>
    <b v="0"/>
    <x v="37"/>
    <n v="51"/>
    <n v="117.55555555555556"/>
    <x v="2"/>
    <x v="37"/>
  </r>
  <r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8000000"/>
    <n v="1100"/>
    <x v="2"/>
    <x v="3"/>
    <s v="EUR"/>
    <n v="1443121765"/>
    <n v="1440529765"/>
    <b v="0"/>
    <n v="2"/>
    <b v="0"/>
    <x v="37"/>
    <n v="1"/>
    <n v="550"/>
    <x v="2"/>
    <x v="37"/>
  </r>
  <r>
    <n v="40000"/>
    <n v="132"/>
    <x v="2"/>
    <x v="0"/>
    <s v="USD"/>
    <n v="1425081694"/>
    <n v="1422489694"/>
    <b v="0"/>
    <n v="3"/>
    <b v="0"/>
    <x v="37"/>
    <n v="1"/>
    <n v="44"/>
    <x v="2"/>
    <x v="37"/>
  </r>
  <r>
    <n v="32000"/>
    <n v="276"/>
    <x v="2"/>
    <x v="3"/>
    <s v="EUR"/>
    <n v="1459915491"/>
    <n v="1457327091"/>
    <b v="0"/>
    <n v="4"/>
    <b v="0"/>
    <x v="37"/>
    <n v="1"/>
    <n v="69"/>
    <x v="2"/>
    <x v="37"/>
  </r>
  <r>
    <n v="8000"/>
    <n v="55"/>
    <x v="2"/>
    <x v="0"/>
    <s v="USD"/>
    <n v="1405027750"/>
    <n v="1402867750"/>
    <b v="0"/>
    <n v="2"/>
    <b v="0"/>
    <x v="19"/>
    <n v="1"/>
    <n v="27.5"/>
    <x v="7"/>
    <x v="19"/>
  </r>
  <r>
    <n v="6000"/>
    <n v="1698"/>
    <x v="2"/>
    <x v="0"/>
    <s v="USD"/>
    <n v="1416635940"/>
    <n v="1413838540"/>
    <b v="0"/>
    <n v="20"/>
    <b v="0"/>
    <x v="19"/>
    <n v="29"/>
    <n v="84.9"/>
    <x v="7"/>
    <x v="19"/>
  </r>
  <r>
    <n v="15000"/>
    <n v="36"/>
    <x v="2"/>
    <x v="0"/>
    <s v="USD"/>
    <n v="1425233240"/>
    <n v="1422641240"/>
    <b v="0"/>
    <n v="3"/>
    <b v="0"/>
    <x v="19"/>
    <n v="1"/>
    <n v="12"/>
    <x v="7"/>
    <x v="19"/>
  </r>
  <r>
    <n v="70000"/>
    <n v="800"/>
    <x v="2"/>
    <x v="0"/>
    <s v="USD"/>
    <n v="1407621425"/>
    <n v="1404165425"/>
    <b v="0"/>
    <n v="4"/>
    <b v="0"/>
    <x v="19"/>
    <n v="2"/>
    <n v="200"/>
    <x v="7"/>
    <x v="19"/>
  </r>
  <r>
    <n v="50000"/>
    <n v="10"/>
    <x v="2"/>
    <x v="0"/>
    <s v="USD"/>
    <n v="1430149330"/>
    <n v="1424968930"/>
    <b v="0"/>
    <n v="1"/>
    <b v="0"/>
    <x v="19"/>
    <n v="1"/>
    <n v="10"/>
    <x v="7"/>
    <x v="19"/>
  </r>
  <r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50000"/>
    <n v="74"/>
    <x v="2"/>
    <x v="0"/>
    <s v="USD"/>
    <n v="1424746800"/>
    <n v="1422067870"/>
    <b v="0"/>
    <n v="14"/>
    <b v="0"/>
    <x v="19"/>
    <n v="1"/>
    <n v="5.2857142857142856"/>
    <x v="7"/>
    <x v="19"/>
  </r>
  <r>
    <n v="35000"/>
    <n v="1"/>
    <x v="2"/>
    <x v="0"/>
    <s v="USD"/>
    <n v="1469919890"/>
    <n v="1467327890"/>
    <b v="0"/>
    <n v="1"/>
    <b v="0"/>
    <x v="19"/>
    <n v="1"/>
    <n v="1"/>
    <x v="7"/>
    <x v="19"/>
  </r>
  <r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65000"/>
    <n v="35"/>
    <x v="2"/>
    <x v="5"/>
    <s v="CAD"/>
    <n v="1431278557"/>
    <n v="1427390557"/>
    <b v="0"/>
    <n v="2"/>
    <b v="0"/>
    <x v="19"/>
    <n v="1"/>
    <n v="17.5"/>
    <x v="7"/>
    <x v="19"/>
  </r>
  <r>
    <n v="3500"/>
    <n v="25"/>
    <x v="2"/>
    <x v="0"/>
    <s v="USD"/>
    <n v="1427266860"/>
    <n v="1424678460"/>
    <b v="0"/>
    <n v="1"/>
    <b v="0"/>
    <x v="19"/>
    <n v="1"/>
    <n v="25"/>
    <x v="7"/>
    <x v="19"/>
  </r>
  <r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30000"/>
    <n v="1"/>
    <x v="2"/>
    <x v="0"/>
    <s v="USD"/>
    <n v="1411701739"/>
    <n v="1409109739"/>
    <b v="0"/>
    <n v="1"/>
    <b v="0"/>
    <x v="19"/>
    <n v="1"/>
    <n v="1"/>
    <x v="7"/>
    <x v="19"/>
  </r>
  <r>
    <n v="15000"/>
    <n v="71"/>
    <x v="2"/>
    <x v="0"/>
    <s v="USD"/>
    <n v="1428981718"/>
    <n v="1423801318"/>
    <b v="0"/>
    <n v="3"/>
    <b v="0"/>
    <x v="19"/>
    <n v="1"/>
    <n v="23.666666666666668"/>
    <x v="7"/>
    <x v="19"/>
  </r>
  <r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3000"/>
    <n v="6061"/>
    <x v="2"/>
    <x v="0"/>
    <s v="USD"/>
    <n v="1438552800"/>
    <n v="1435876423"/>
    <b v="0"/>
    <n v="52"/>
    <b v="0"/>
    <x v="19"/>
    <n v="27"/>
    <n v="116.55769230769231"/>
    <x v="7"/>
    <x v="19"/>
  </r>
  <r>
    <n v="8000"/>
    <n v="26.01"/>
    <x v="2"/>
    <x v="0"/>
    <s v="USD"/>
    <n v="1403904808"/>
    <n v="1401312808"/>
    <b v="0"/>
    <n v="2"/>
    <b v="0"/>
    <x v="19"/>
    <n v="1"/>
    <n v="13.005000000000001"/>
    <x v="7"/>
    <x v="19"/>
  </r>
  <r>
    <n v="2"/>
    <n v="0"/>
    <x v="2"/>
    <x v="5"/>
    <s v="CAD"/>
    <n v="1407533463"/>
    <n v="1404941463"/>
    <b v="0"/>
    <n v="0"/>
    <b v="0"/>
    <x v="19"/>
    <n v="0"/>
    <e v="#DIV/0!"/>
    <x v="7"/>
    <x v="19"/>
  </r>
  <r>
    <n v="9999"/>
    <n v="70"/>
    <x v="2"/>
    <x v="0"/>
    <s v="USD"/>
    <n v="1411073972"/>
    <n v="1408481972"/>
    <b v="0"/>
    <n v="4"/>
    <b v="0"/>
    <x v="19"/>
    <n v="1"/>
    <n v="17.5"/>
    <x v="7"/>
    <x v="19"/>
  </r>
  <r>
    <n v="3400"/>
    <n v="1570"/>
    <x v="3"/>
    <x v="17"/>
    <s v="EUR"/>
    <n v="1491586534"/>
    <n v="1488911734"/>
    <b v="0"/>
    <n v="46"/>
    <b v="0"/>
    <x v="38"/>
    <n v="47"/>
    <n v="34.130434782608695"/>
    <x v="1"/>
    <x v="38"/>
  </r>
  <r>
    <n v="10000"/>
    <n v="3441"/>
    <x v="3"/>
    <x v="0"/>
    <s v="USD"/>
    <n v="1491416077"/>
    <n v="1488827677"/>
    <b v="1"/>
    <n v="26"/>
    <b v="0"/>
    <x v="38"/>
    <n v="35"/>
    <n v="132.34615384615384"/>
    <x v="1"/>
    <x v="38"/>
  </r>
  <r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19000"/>
    <n v="1145"/>
    <x v="3"/>
    <x v="0"/>
    <s v="USD"/>
    <n v="1491421314"/>
    <n v="1487709714"/>
    <b v="0"/>
    <n v="7"/>
    <b v="0"/>
    <x v="38"/>
    <n v="7"/>
    <n v="163.57142857142858"/>
    <x v="1"/>
    <x v="38"/>
  </r>
  <r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35000"/>
    <n v="39304"/>
    <x v="0"/>
    <x v="0"/>
    <s v="USD"/>
    <n v="1413442740"/>
    <n v="1410937483"/>
    <b v="1"/>
    <n v="263"/>
    <b v="1"/>
    <x v="38"/>
    <n v="113"/>
    <n v="149.44486692015209"/>
    <x v="1"/>
    <x v="38"/>
  </r>
  <r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0000"/>
    <n v="46643.07"/>
    <x v="0"/>
    <x v="1"/>
    <s v="GBP"/>
    <n v="1469119526"/>
    <n v="1463935526"/>
    <b v="1"/>
    <n v="1049"/>
    <b v="1"/>
    <x v="38"/>
    <n v="234"/>
    <n v="44.464318398474738"/>
    <x v="1"/>
    <x v="38"/>
  </r>
  <r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5500"/>
    <n v="7226"/>
    <x v="0"/>
    <x v="0"/>
    <s v="USD"/>
    <n v="1373738400"/>
    <n v="1370568560"/>
    <b v="1"/>
    <n v="143"/>
    <b v="1"/>
    <x v="38"/>
    <n v="132"/>
    <n v="50.531468531468533"/>
    <x v="1"/>
    <x v="38"/>
  </r>
  <r>
    <n v="150000"/>
    <n v="153362"/>
    <x v="0"/>
    <x v="0"/>
    <s v="USD"/>
    <n v="1450971684"/>
    <n v="1447515684"/>
    <b v="1"/>
    <n v="1420"/>
    <b v="1"/>
    <x v="38"/>
    <n v="103"/>
    <n v="108.00140845070422"/>
    <x v="1"/>
    <x v="38"/>
  </r>
  <r>
    <n v="25000"/>
    <n v="29089"/>
    <x v="0"/>
    <x v="0"/>
    <s v="USD"/>
    <n v="1476486000"/>
    <n v="1474040596"/>
    <b v="1"/>
    <n v="305"/>
    <b v="1"/>
    <x v="38"/>
    <n v="117"/>
    <n v="95.373770491803285"/>
    <x v="1"/>
    <x v="38"/>
  </r>
  <r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5000"/>
    <n v="30026"/>
    <x v="0"/>
    <x v="0"/>
    <s v="USD"/>
    <n v="1417906649"/>
    <n v="1414015049"/>
    <b v="1"/>
    <n v="325"/>
    <b v="1"/>
    <x v="38"/>
    <n v="121"/>
    <n v="92.387692307692305"/>
    <x v="1"/>
    <x v="38"/>
  </r>
  <r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5000"/>
    <n v="29531"/>
    <x v="0"/>
    <x v="0"/>
    <s v="USD"/>
    <n v="1478866253"/>
    <n v="1476270653"/>
    <b v="0"/>
    <n v="173"/>
    <b v="1"/>
    <x v="38"/>
    <n v="119"/>
    <n v="170.69942196531792"/>
    <x v="1"/>
    <x v="38"/>
  </r>
  <r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12000"/>
    <n v="16806"/>
    <x v="0"/>
    <x v="0"/>
    <s v="USD"/>
    <n v="1420060088"/>
    <n v="1414872488"/>
    <b v="0"/>
    <n v="176"/>
    <b v="1"/>
    <x v="30"/>
    <n v="141"/>
    <n v="95.48863636363636"/>
    <x v="2"/>
    <x v="30"/>
  </r>
  <r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10000"/>
    <n v="49321"/>
    <x v="0"/>
    <x v="0"/>
    <s v="USD"/>
    <n v="1438964063"/>
    <n v="1436804063"/>
    <b v="0"/>
    <n v="707"/>
    <b v="1"/>
    <x v="30"/>
    <n v="494"/>
    <n v="69.760961810466767"/>
    <x v="2"/>
    <x v="30"/>
  </r>
  <r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7500"/>
    <n v="7833"/>
    <x v="0"/>
    <x v="0"/>
    <s v="USD"/>
    <n v="1430459197"/>
    <n v="1427867197"/>
    <b v="0"/>
    <n v="23"/>
    <b v="1"/>
    <x v="30"/>
    <n v="105"/>
    <n v="340.56521739130437"/>
    <x v="2"/>
    <x v="30"/>
  </r>
  <r>
    <n v="27000"/>
    <n v="45979.01"/>
    <x v="0"/>
    <x v="0"/>
    <s v="USD"/>
    <n v="1366635575"/>
    <n v="1363611575"/>
    <b v="0"/>
    <n v="682"/>
    <b v="1"/>
    <x v="30"/>
    <n v="171"/>
    <n v="67.417903225806455"/>
    <x v="2"/>
    <x v="30"/>
  </r>
  <r>
    <n v="30000"/>
    <n v="31291"/>
    <x v="0"/>
    <x v="0"/>
    <s v="USD"/>
    <n v="1413604800"/>
    <n v="1408624622"/>
    <b v="0"/>
    <n v="37"/>
    <b v="1"/>
    <x v="30"/>
    <n v="105"/>
    <n v="845.70270270270271"/>
    <x v="2"/>
    <x v="30"/>
  </r>
  <r>
    <n v="12000"/>
    <n v="14190"/>
    <x v="0"/>
    <x v="0"/>
    <s v="USD"/>
    <n v="1369699200"/>
    <n v="1366917828"/>
    <b v="0"/>
    <n v="146"/>
    <b v="1"/>
    <x v="30"/>
    <n v="119"/>
    <n v="97.191780821917803"/>
    <x v="2"/>
    <x v="30"/>
  </r>
  <r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x v="30"/>
    <n v="979"/>
    <n v="21.640147492625371"/>
    <x v="2"/>
    <x v="30"/>
  </r>
  <r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30000"/>
    <n v="73818.240000000005"/>
    <x v="0"/>
    <x v="0"/>
    <s v="USD"/>
    <n v="1389812400"/>
    <n v="1386108087"/>
    <b v="0"/>
    <n v="456"/>
    <b v="1"/>
    <x v="30"/>
    <n v="247"/>
    <n v="161.88210526315791"/>
    <x v="2"/>
    <x v="30"/>
  </r>
  <r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1100"/>
    <n v="4225"/>
    <x v="0"/>
    <x v="1"/>
    <s v="GBP"/>
    <n v="1399324717"/>
    <n v="1395436717"/>
    <b v="0"/>
    <n v="191"/>
    <b v="1"/>
    <x v="30"/>
    <n v="385"/>
    <n v="22.120418848167539"/>
    <x v="2"/>
    <x v="30"/>
  </r>
  <r>
    <n v="300"/>
    <n v="310"/>
    <x v="0"/>
    <x v="0"/>
    <s v="USD"/>
    <n v="1426117552"/>
    <n v="1423529152"/>
    <b v="0"/>
    <n v="17"/>
    <b v="1"/>
    <x v="30"/>
    <n v="104"/>
    <n v="18.235294117647058"/>
    <x v="2"/>
    <x v="30"/>
  </r>
  <r>
    <n v="8000"/>
    <n v="35"/>
    <x v="2"/>
    <x v="0"/>
    <s v="USD"/>
    <n v="1413770820"/>
    <n v="1412005602"/>
    <b v="0"/>
    <n v="4"/>
    <b v="0"/>
    <x v="39"/>
    <n v="1"/>
    <n v="8.75"/>
    <x v="3"/>
    <x v="39"/>
  </r>
  <r>
    <n v="2500"/>
    <n v="731"/>
    <x v="2"/>
    <x v="0"/>
    <s v="USD"/>
    <n v="1337102187"/>
    <n v="1335892587"/>
    <b v="0"/>
    <n v="18"/>
    <b v="0"/>
    <x v="39"/>
    <n v="30"/>
    <n v="40.611111111111114"/>
    <x v="3"/>
    <x v="39"/>
  </r>
  <r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16000"/>
    <n v="835"/>
    <x v="2"/>
    <x v="0"/>
    <s v="USD"/>
    <n v="1330478998"/>
    <n v="1327886998"/>
    <b v="0"/>
    <n v="22"/>
    <b v="0"/>
    <x v="39"/>
    <n v="6"/>
    <n v="37.954545454545453"/>
    <x v="3"/>
    <x v="39"/>
  </r>
  <r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500"/>
    <n v="140"/>
    <x v="2"/>
    <x v="0"/>
    <s v="USD"/>
    <n v="1339816200"/>
    <n v="1337095997"/>
    <b v="0"/>
    <n v="4"/>
    <b v="0"/>
    <x v="39"/>
    <n v="28"/>
    <n v="35"/>
    <x v="3"/>
    <x v="39"/>
  </r>
  <r>
    <n v="5000"/>
    <n v="53"/>
    <x v="2"/>
    <x v="0"/>
    <s v="USD"/>
    <n v="1472835802"/>
    <n v="1470243802"/>
    <b v="0"/>
    <n v="4"/>
    <b v="0"/>
    <x v="39"/>
    <n v="2"/>
    <n v="13.25"/>
    <x v="3"/>
    <x v="39"/>
  </r>
  <r>
    <n v="10000"/>
    <n v="110"/>
    <x v="2"/>
    <x v="0"/>
    <s v="USD"/>
    <n v="1428171037"/>
    <n v="1425582637"/>
    <b v="0"/>
    <n v="2"/>
    <b v="0"/>
    <x v="39"/>
    <n v="2"/>
    <n v="55"/>
    <x v="3"/>
    <x v="39"/>
  </r>
  <r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4800"/>
    <n v="550"/>
    <x v="2"/>
    <x v="0"/>
    <s v="USD"/>
    <n v="1324232504"/>
    <n v="1320776504"/>
    <b v="0"/>
    <n v="14"/>
    <b v="0"/>
    <x v="39"/>
    <n v="12"/>
    <n v="39.285714285714285"/>
    <x v="3"/>
    <x v="39"/>
  </r>
  <r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10000"/>
    <n v="1048"/>
    <x v="2"/>
    <x v="0"/>
    <s v="USD"/>
    <n v="1389476201"/>
    <n v="1386884201"/>
    <b v="0"/>
    <n v="33"/>
    <b v="0"/>
    <x v="39"/>
    <n v="11"/>
    <n v="31.757575757575758"/>
    <x v="3"/>
    <x v="39"/>
  </r>
  <r>
    <n v="1500"/>
    <n v="10"/>
    <x v="2"/>
    <x v="0"/>
    <s v="USD"/>
    <n v="1470498332"/>
    <n v="1469202332"/>
    <b v="0"/>
    <n v="2"/>
    <b v="0"/>
    <x v="39"/>
    <n v="1"/>
    <n v="5"/>
    <x v="3"/>
    <x v="39"/>
  </r>
  <r>
    <n v="2000"/>
    <n v="234"/>
    <x v="2"/>
    <x v="2"/>
    <s v="AUD"/>
    <n v="1476095783"/>
    <n v="1474886183"/>
    <b v="0"/>
    <n v="6"/>
    <b v="0"/>
    <x v="39"/>
    <n v="12"/>
    <n v="39"/>
    <x v="3"/>
    <x v="39"/>
  </r>
  <r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5000"/>
    <n v="36"/>
    <x v="2"/>
    <x v="0"/>
    <s v="USD"/>
    <n v="1357176693"/>
    <n v="1354584693"/>
    <b v="0"/>
    <n v="4"/>
    <b v="0"/>
    <x v="39"/>
    <n v="1"/>
    <n v="9"/>
    <x v="3"/>
    <x v="39"/>
  </r>
  <r>
    <n v="3250"/>
    <n v="25"/>
    <x v="2"/>
    <x v="0"/>
    <s v="USD"/>
    <n v="1332114795"/>
    <n v="1326934395"/>
    <b v="0"/>
    <n v="1"/>
    <b v="0"/>
    <x v="39"/>
    <n v="1"/>
    <n v="25"/>
    <x v="3"/>
    <x v="39"/>
  </r>
  <r>
    <n v="39400"/>
    <n v="90"/>
    <x v="2"/>
    <x v="0"/>
    <s v="USD"/>
    <n v="1369403684"/>
    <n v="1365515684"/>
    <b v="0"/>
    <n v="3"/>
    <b v="0"/>
    <x v="39"/>
    <n v="1"/>
    <n v="30"/>
    <x v="3"/>
    <x v="39"/>
  </r>
  <r>
    <n v="4000"/>
    <n v="45"/>
    <x v="2"/>
    <x v="0"/>
    <s v="USD"/>
    <n v="1338404400"/>
    <n v="1335855631"/>
    <b v="0"/>
    <n v="4"/>
    <b v="0"/>
    <x v="39"/>
    <n v="2"/>
    <n v="11.25"/>
    <x v="3"/>
    <x v="39"/>
  </r>
  <r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5000"/>
    <n v="100"/>
    <x v="2"/>
    <x v="0"/>
    <s v="USD"/>
    <n v="1313078518"/>
    <n v="1310486518"/>
    <b v="0"/>
    <n v="4"/>
    <b v="0"/>
    <x v="39"/>
    <n v="2"/>
    <n v="25"/>
    <x v="3"/>
    <x v="39"/>
  </r>
  <r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7000"/>
    <n v="1002"/>
    <x v="2"/>
    <x v="0"/>
    <s v="USD"/>
    <n v="1333028723"/>
    <n v="1330440323"/>
    <b v="0"/>
    <n v="34"/>
    <b v="0"/>
    <x v="39"/>
    <n v="15"/>
    <n v="29.470588235294116"/>
    <x v="3"/>
    <x v="39"/>
  </r>
  <r>
    <n v="800"/>
    <n v="2"/>
    <x v="2"/>
    <x v="1"/>
    <s v="GBP"/>
    <n v="1401997790"/>
    <n v="1397677790"/>
    <b v="0"/>
    <n v="2"/>
    <b v="0"/>
    <x v="39"/>
    <n v="1"/>
    <n v="1"/>
    <x v="3"/>
    <x v="39"/>
  </r>
  <r>
    <n v="20000"/>
    <n v="2082.25"/>
    <x v="2"/>
    <x v="0"/>
    <s v="USD"/>
    <n v="1395158130"/>
    <n v="1392569730"/>
    <b v="0"/>
    <n v="33"/>
    <b v="0"/>
    <x v="39"/>
    <n v="11"/>
    <n v="63.098484848484851"/>
    <x v="3"/>
    <x v="39"/>
  </r>
  <r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530"/>
    <n v="1"/>
    <x v="2"/>
    <x v="5"/>
    <s v="CAD"/>
    <n v="1461530721"/>
    <n v="1460666721"/>
    <b v="0"/>
    <n v="1"/>
    <b v="0"/>
    <x v="39"/>
    <n v="1"/>
    <n v="1"/>
    <x v="3"/>
    <x v="39"/>
  </r>
  <r>
    <n v="4000"/>
    <n v="570"/>
    <x v="2"/>
    <x v="0"/>
    <s v="USD"/>
    <n v="1362711728"/>
    <n v="1360119728"/>
    <b v="0"/>
    <n v="13"/>
    <b v="0"/>
    <x v="39"/>
    <n v="15"/>
    <n v="43.846153846153847"/>
    <x v="3"/>
    <x v="39"/>
  </r>
  <r>
    <n v="5000"/>
    <n v="150"/>
    <x v="2"/>
    <x v="0"/>
    <s v="USD"/>
    <n v="1323994754"/>
    <n v="1321402754"/>
    <b v="0"/>
    <n v="2"/>
    <b v="0"/>
    <x v="39"/>
    <n v="3"/>
    <n v="75"/>
    <x v="3"/>
    <x v="39"/>
  </r>
  <r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3000"/>
    <n v="10"/>
    <x v="2"/>
    <x v="0"/>
    <s v="USD"/>
    <n v="1437149004"/>
    <n v="1434557004"/>
    <b v="0"/>
    <n v="1"/>
    <b v="0"/>
    <x v="39"/>
    <n v="1"/>
    <n v="10"/>
    <x v="3"/>
    <x v="39"/>
  </r>
  <r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500"/>
    <n v="53"/>
    <x v="2"/>
    <x v="0"/>
    <s v="USD"/>
    <n v="1448204621"/>
    <n v="1445609021"/>
    <b v="0"/>
    <n v="1"/>
    <b v="0"/>
    <x v="39"/>
    <n v="3"/>
    <n v="53"/>
    <x v="3"/>
    <x v="39"/>
  </r>
  <r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1250"/>
    <n v="1316"/>
    <x v="0"/>
    <x v="0"/>
    <s v="USD"/>
    <n v="1423724400"/>
    <n v="1421274954"/>
    <b v="0"/>
    <n v="28"/>
    <b v="1"/>
    <x v="6"/>
    <n v="106"/>
    <n v="47"/>
    <x v="1"/>
    <x v="6"/>
  </r>
  <r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3000"/>
    <n v="3035"/>
    <x v="0"/>
    <x v="0"/>
    <s v="USD"/>
    <n v="1426132800"/>
    <n v="1424477934"/>
    <b v="0"/>
    <n v="24"/>
    <b v="1"/>
    <x v="6"/>
    <n v="102"/>
    <n v="126.45833333333333"/>
    <x v="1"/>
    <x v="6"/>
  </r>
  <r>
    <n v="3000"/>
    <n v="3160"/>
    <x v="0"/>
    <x v="0"/>
    <s v="USD"/>
    <n v="1423693903"/>
    <n v="1421101903"/>
    <b v="0"/>
    <n v="66"/>
    <b v="1"/>
    <x v="6"/>
    <n v="106"/>
    <n v="47.878787878787875"/>
    <x v="1"/>
    <x v="6"/>
  </r>
  <r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50"/>
    <n v="75"/>
    <x v="0"/>
    <x v="1"/>
    <s v="GBP"/>
    <n v="1457031600"/>
    <n v="1455640559"/>
    <b v="0"/>
    <n v="3"/>
    <b v="1"/>
    <x v="6"/>
    <n v="150"/>
    <n v="25"/>
    <x v="1"/>
    <x v="6"/>
  </r>
  <r>
    <n v="700"/>
    <n v="730"/>
    <x v="0"/>
    <x v="0"/>
    <s v="USD"/>
    <n v="1402095600"/>
    <n v="1400675841"/>
    <b v="0"/>
    <n v="20"/>
    <b v="1"/>
    <x v="6"/>
    <n v="105"/>
    <n v="36.5"/>
    <x v="1"/>
    <x v="6"/>
  </r>
  <r>
    <n v="800"/>
    <n v="924"/>
    <x v="0"/>
    <x v="1"/>
    <s v="GBP"/>
    <n v="1404564028"/>
    <n v="1401972028"/>
    <b v="0"/>
    <n v="21"/>
    <b v="1"/>
    <x v="6"/>
    <n v="116"/>
    <n v="44"/>
    <x v="1"/>
    <x v="6"/>
  </r>
  <r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5000"/>
    <n v="5070"/>
    <x v="0"/>
    <x v="1"/>
    <s v="GBP"/>
    <n v="1438358400"/>
    <n v="1437063121"/>
    <b v="0"/>
    <n v="139"/>
    <b v="1"/>
    <x v="6"/>
    <n v="102"/>
    <n v="36.474820143884891"/>
    <x v="1"/>
    <x v="6"/>
  </r>
  <r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500"/>
    <n v="666"/>
    <x v="0"/>
    <x v="2"/>
    <s v="AUD"/>
    <n v="1412938800"/>
    <n v="1411019409"/>
    <b v="0"/>
    <n v="13"/>
    <b v="1"/>
    <x v="6"/>
    <n v="134"/>
    <n v="51.230769230769234"/>
    <x v="1"/>
    <x v="6"/>
  </r>
  <r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3000"/>
    <n v="3363"/>
    <x v="0"/>
    <x v="1"/>
    <s v="GBP"/>
    <n v="1438772400"/>
    <n v="1435645490"/>
    <b v="0"/>
    <n v="76"/>
    <b v="1"/>
    <x v="6"/>
    <n v="113"/>
    <n v="44.25"/>
    <x v="1"/>
    <x v="6"/>
  </r>
  <r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4500"/>
    <n v="4511"/>
    <x v="0"/>
    <x v="0"/>
    <s v="USD"/>
    <n v="1440274735"/>
    <n v="1437682735"/>
    <b v="0"/>
    <n v="69"/>
    <b v="1"/>
    <x v="6"/>
    <n v="101"/>
    <n v="65.376811594202906"/>
    <x v="1"/>
    <x v="6"/>
  </r>
  <r>
    <n v="2500"/>
    <n v="2560"/>
    <x v="0"/>
    <x v="0"/>
    <s v="USD"/>
    <n v="1459348740"/>
    <n v="1458647725"/>
    <b v="0"/>
    <n v="21"/>
    <b v="1"/>
    <x v="6"/>
    <n v="103"/>
    <n v="121.9047619047619"/>
    <x v="1"/>
    <x v="6"/>
  </r>
  <r>
    <n v="2500"/>
    <n v="2705"/>
    <x v="0"/>
    <x v="0"/>
    <s v="USD"/>
    <n v="1401595140"/>
    <n v="1398828064"/>
    <b v="0"/>
    <n v="57"/>
    <b v="1"/>
    <x v="6"/>
    <n v="109"/>
    <n v="47.456140350877192"/>
    <x v="1"/>
    <x v="6"/>
  </r>
  <r>
    <n v="10000"/>
    <n v="10027"/>
    <x v="0"/>
    <x v="1"/>
    <s v="GBP"/>
    <n v="1424692503"/>
    <n v="1422100503"/>
    <b v="0"/>
    <n v="108"/>
    <b v="1"/>
    <x v="6"/>
    <n v="101"/>
    <n v="92.842592592592595"/>
    <x v="1"/>
    <x v="6"/>
  </r>
  <r>
    <n v="5000"/>
    <n v="5665"/>
    <x v="0"/>
    <x v="5"/>
    <s v="CAD"/>
    <n v="1428292800"/>
    <n v="1424368298"/>
    <b v="0"/>
    <n v="83"/>
    <b v="1"/>
    <x v="6"/>
    <n v="114"/>
    <n v="68.253012048192772"/>
    <x v="1"/>
    <x v="6"/>
  </r>
  <r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x v="6"/>
    <n v="107"/>
    <n v="103.95098039215686"/>
    <x v="1"/>
    <x v="6"/>
  </r>
  <r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3000"/>
    <n v="3100"/>
    <x v="0"/>
    <x v="1"/>
    <s v="GBP"/>
    <n v="1449255686"/>
    <n v="1446663686"/>
    <b v="0"/>
    <n v="51"/>
    <b v="1"/>
    <x v="6"/>
    <n v="104"/>
    <n v="60.784313725490193"/>
    <x v="1"/>
    <x v="6"/>
  </r>
  <r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000"/>
    <n v="2405"/>
    <x v="0"/>
    <x v="0"/>
    <s v="USD"/>
    <n v="1464971400"/>
    <n v="1462379066"/>
    <b v="0"/>
    <n v="23"/>
    <b v="1"/>
    <x v="6"/>
    <n v="121"/>
    <n v="104.56521739130434"/>
    <x v="1"/>
    <x v="6"/>
  </r>
  <r>
    <n v="9500"/>
    <n v="9536"/>
    <x v="0"/>
    <x v="1"/>
    <s v="GBP"/>
    <n v="1443826800"/>
    <n v="1441606869"/>
    <b v="0"/>
    <n v="97"/>
    <b v="1"/>
    <x v="6"/>
    <n v="101"/>
    <n v="98.30927835051547"/>
    <x v="1"/>
    <x v="6"/>
  </r>
  <r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700"/>
    <n v="2923"/>
    <x v="0"/>
    <x v="0"/>
    <s v="USD"/>
    <n v="1444528800"/>
    <n v="1442804633"/>
    <b v="0"/>
    <n v="35"/>
    <b v="1"/>
    <x v="6"/>
    <n v="109"/>
    <n v="83.51428571428572"/>
    <x v="1"/>
    <x v="6"/>
  </r>
  <r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x v="6"/>
    <n v="188"/>
    <n v="20.118172043010752"/>
    <x v="1"/>
    <x v="6"/>
  </r>
  <r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000"/>
    <n v="2405"/>
    <x v="0"/>
    <x v="0"/>
    <s v="USD"/>
    <n v="1407967200"/>
    <n v="1406039696"/>
    <b v="0"/>
    <n v="54"/>
    <b v="1"/>
    <x v="6"/>
    <n v="121"/>
    <n v="44.537037037037038"/>
    <x v="1"/>
    <x v="6"/>
  </r>
  <r>
    <n v="3500"/>
    <n v="3900"/>
    <x v="0"/>
    <x v="0"/>
    <s v="USD"/>
    <n v="1408942740"/>
    <n v="1406958354"/>
    <b v="0"/>
    <n v="31"/>
    <b v="1"/>
    <x v="6"/>
    <n v="112"/>
    <n v="125.80645161290323"/>
    <x v="1"/>
    <x v="6"/>
  </r>
  <r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1000"/>
    <n v="10"/>
    <x v="2"/>
    <x v="1"/>
    <s v="GBP"/>
    <n v="1450032297"/>
    <n v="1444844697"/>
    <b v="0"/>
    <n v="1"/>
    <b v="0"/>
    <x v="6"/>
    <n v="1"/>
    <n v="10"/>
    <x v="1"/>
    <x v="6"/>
  </r>
  <r>
    <n v="1500"/>
    <n v="0"/>
    <x v="2"/>
    <x v="1"/>
    <s v="GBP"/>
    <n v="1403348400"/>
    <n v="1401058295"/>
    <b v="0"/>
    <n v="0"/>
    <b v="0"/>
    <x v="6"/>
    <n v="0"/>
    <e v="#DIV/0!"/>
    <x v="1"/>
    <x v="6"/>
  </r>
  <r>
    <n v="1200"/>
    <n v="0"/>
    <x v="2"/>
    <x v="0"/>
    <s v="USD"/>
    <n v="1465790400"/>
    <n v="1462210950"/>
    <b v="0"/>
    <n v="0"/>
    <b v="0"/>
    <x v="6"/>
    <n v="0"/>
    <e v="#DIV/0!"/>
    <x v="1"/>
    <x v="6"/>
  </r>
  <r>
    <n v="550"/>
    <n v="30"/>
    <x v="2"/>
    <x v="15"/>
    <s v="EUR"/>
    <n v="1483535180"/>
    <n v="1480943180"/>
    <b v="0"/>
    <n v="1"/>
    <b v="0"/>
    <x v="6"/>
    <n v="6"/>
    <n v="30"/>
    <x v="1"/>
    <x v="6"/>
  </r>
  <r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000"/>
    <n v="0"/>
    <x v="2"/>
    <x v="0"/>
    <s v="USD"/>
    <n v="1464031265"/>
    <n v="1458847265"/>
    <b v="0"/>
    <n v="0"/>
    <b v="0"/>
    <x v="6"/>
    <n v="0"/>
    <e v="#DIV/0!"/>
    <x v="1"/>
    <x v="6"/>
  </r>
  <r>
    <n v="35000"/>
    <n v="70"/>
    <x v="2"/>
    <x v="0"/>
    <s v="USD"/>
    <n v="1432913659"/>
    <n v="1430321659"/>
    <b v="0"/>
    <n v="3"/>
    <b v="0"/>
    <x v="6"/>
    <n v="1"/>
    <n v="23.333333333333332"/>
    <x v="1"/>
    <x v="6"/>
  </r>
  <r>
    <n v="500"/>
    <n v="5"/>
    <x v="2"/>
    <x v="1"/>
    <s v="GBP"/>
    <n v="1461406600"/>
    <n v="1458814600"/>
    <b v="0"/>
    <n v="1"/>
    <b v="0"/>
    <x v="6"/>
    <n v="1"/>
    <n v="5"/>
    <x v="1"/>
    <x v="6"/>
  </r>
  <r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9500"/>
    <n v="0"/>
    <x v="2"/>
    <x v="5"/>
    <s v="CAD"/>
    <n v="1410669297"/>
    <n v="1405485297"/>
    <b v="0"/>
    <n v="0"/>
    <b v="0"/>
    <x v="6"/>
    <n v="0"/>
    <e v="#DIV/0!"/>
    <x v="1"/>
    <x v="6"/>
  </r>
  <r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600"/>
    <n v="300"/>
    <x v="2"/>
    <x v="0"/>
    <s v="USD"/>
    <n v="1454110440"/>
    <n v="1451607071"/>
    <b v="0"/>
    <n v="5"/>
    <b v="0"/>
    <x v="6"/>
    <n v="50"/>
    <n v="60"/>
    <x v="1"/>
    <x v="6"/>
  </r>
  <r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000"/>
    <n v="35"/>
    <x v="2"/>
    <x v="2"/>
    <s v="AUD"/>
    <n v="1444984904"/>
    <n v="1439800904"/>
    <b v="0"/>
    <n v="1"/>
    <b v="0"/>
    <x v="6"/>
    <n v="2"/>
    <n v="35"/>
    <x v="1"/>
    <x v="6"/>
  </r>
  <r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12700"/>
    <n v="55"/>
    <x v="2"/>
    <x v="0"/>
    <s v="USD"/>
    <n v="1403636229"/>
    <n v="1401044229"/>
    <b v="0"/>
    <n v="3"/>
    <b v="0"/>
    <x v="6"/>
    <n v="1"/>
    <n v="18.333333333333332"/>
    <x v="1"/>
    <x v="6"/>
  </r>
  <r>
    <n v="50000"/>
    <n v="20"/>
    <x v="2"/>
    <x v="0"/>
    <s v="USD"/>
    <n v="1410279123"/>
    <n v="1405095123"/>
    <b v="0"/>
    <n v="1"/>
    <b v="0"/>
    <x v="6"/>
    <n v="1"/>
    <n v="20"/>
    <x v="1"/>
    <x v="6"/>
  </r>
  <r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88"/>
    <n v="0"/>
    <x v="2"/>
    <x v="0"/>
    <s v="USD"/>
    <n v="1420512259"/>
    <n v="1415328259"/>
    <b v="0"/>
    <n v="0"/>
    <b v="0"/>
    <x v="6"/>
    <n v="0"/>
    <e v="#DIV/0!"/>
    <x v="1"/>
    <x v="6"/>
  </r>
  <r>
    <n v="5000"/>
    <n v="45"/>
    <x v="2"/>
    <x v="0"/>
    <s v="USD"/>
    <n v="1476482400"/>
    <n v="1473893721"/>
    <b v="0"/>
    <n v="2"/>
    <b v="0"/>
    <x v="6"/>
    <n v="1"/>
    <n v="22.5"/>
    <x v="1"/>
    <x v="6"/>
  </r>
  <r>
    <n v="2500"/>
    <n v="504"/>
    <x v="2"/>
    <x v="0"/>
    <s v="USD"/>
    <n v="1467604800"/>
    <n v="1465533672"/>
    <b v="0"/>
    <n v="10"/>
    <b v="0"/>
    <x v="6"/>
    <n v="21"/>
    <n v="50.4"/>
    <x v="1"/>
    <x v="6"/>
  </r>
  <r>
    <n v="15000"/>
    <n v="6301.76"/>
    <x v="2"/>
    <x v="0"/>
    <s v="USD"/>
    <n v="1475697054"/>
    <n v="1473105054"/>
    <b v="0"/>
    <n v="60"/>
    <b v="0"/>
    <x v="6"/>
    <n v="43"/>
    <n v="105.02933333333334"/>
    <x v="1"/>
    <x v="6"/>
  </r>
  <r>
    <n v="20000"/>
    <n v="177"/>
    <x v="2"/>
    <x v="0"/>
    <s v="USD"/>
    <n v="1468937681"/>
    <n v="1466345681"/>
    <b v="0"/>
    <n v="5"/>
    <b v="0"/>
    <x v="6"/>
    <n v="1"/>
    <n v="35.4"/>
    <x v="1"/>
    <x v="6"/>
  </r>
  <r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500"/>
    <n v="953"/>
    <x v="2"/>
    <x v="0"/>
    <s v="USD"/>
    <n v="1422473831"/>
    <n v="1419881831"/>
    <b v="0"/>
    <n v="8"/>
    <b v="0"/>
    <x v="6"/>
    <n v="39"/>
    <n v="119.125"/>
    <x v="1"/>
    <x v="6"/>
  </r>
  <r>
    <n v="5000"/>
    <n v="271"/>
    <x v="2"/>
    <x v="0"/>
    <s v="USD"/>
    <n v="1484684186"/>
    <n v="1482092186"/>
    <b v="0"/>
    <n v="3"/>
    <b v="0"/>
    <x v="6"/>
    <n v="6"/>
    <n v="90.333333333333329"/>
    <x v="1"/>
    <x v="6"/>
  </r>
  <r>
    <n v="20000"/>
    <n v="7"/>
    <x v="2"/>
    <x v="0"/>
    <s v="USD"/>
    <n v="1462417493"/>
    <n v="1459825493"/>
    <b v="0"/>
    <n v="3"/>
    <b v="0"/>
    <x v="6"/>
    <n v="1"/>
    <n v="2.3333333333333335"/>
    <x v="1"/>
    <x v="6"/>
  </r>
  <r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3000"/>
    <n v="63"/>
    <x v="2"/>
    <x v="1"/>
    <s v="GBP"/>
    <n v="1435934795"/>
    <n v="1430750795"/>
    <b v="0"/>
    <n v="4"/>
    <b v="0"/>
    <x v="6"/>
    <n v="3"/>
    <n v="15.75"/>
    <x v="1"/>
    <x v="6"/>
  </r>
  <r>
    <n v="11200"/>
    <n v="29"/>
    <x v="2"/>
    <x v="0"/>
    <s v="USD"/>
    <n v="1453310661"/>
    <n v="1450718661"/>
    <b v="0"/>
    <n v="1"/>
    <b v="0"/>
    <x v="6"/>
    <n v="1"/>
    <n v="29"/>
    <x v="1"/>
    <x v="6"/>
  </r>
  <r>
    <n v="12000"/>
    <n v="2800"/>
    <x v="2"/>
    <x v="0"/>
    <s v="USD"/>
    <n v="1440090300"/>
    <n v="1436305452"/>
    <b v="0"/>
    <n v="29"/>
    <b v="0"/>
    <x v="6"/>
    <n v="24"/>
    <n v="96.551724137931032"/>
    <x v="1"/>
    <x v="6"/>
  </r>
  <r>
    <n v="5500"/>
    <n v="0"/>
    <x v="2"/>
    <x v="0"/>
    <s v="USD"/>
    <n v="1417620036"/>
    <n v="1412432436"/>
    <b v="0"/>
    <n v="0"/>
    <b v="0"/>
    <x v="6"/>
    <n v="0"/>
    <e v="#DIV/0!"/>
    <x v="1"/>
    <x v="6"/>
  </r>
  <r>
    <n v="750"/>
    <n v="252"/>
    <x v="2"/>
    <x v="0"/>
    <s v="USD"/>
    <n v="1462112318"/>
    <n v="1459520318"/>
    <b v="0"/>
    <n v="4"/>
    <b v="0"/>
    <x v="6"/>
    <n v="34"/>
    <n v="63"/>
    <x v="1"/>
    <x v="6"/>
  </r>
  <r>
    <n v="10000"/>
    <n v="1908"/>
    <x v="2"/>
    <x v="0"/>
    <s v="USD"/>
    <n v="1454734740"/>
    <n v="1451684437"/>
    <b v="0"/>
    <n v="5"/>
    <b v="0"/>
    <x v="6"/>
    <n v="20"/>
    <n v="381.6"/>
    <x v="1"/>
    <x v="6"/>
  </r>
  <r>
    <n v="45000"/>
    <n v="185"/>
    <x v="2"/>
    <x v="0"/>
    <s v="USD"/>
    <n v="1417800435"/>
    <n v="1415208435"/>
    <b v="0"/>
    <n v="4"/>
    <b v="0"/>
    <x v="6"/>
    <n v="1"/>
    <n v="46.25"/>
    <x v="1"/>
    <x v="6"/>
  </r>
  <r>
    <n v="400"/>
    <n v="130"/>
    <x v="2"/>
    <x v="0"/>
    <s v="USD"/>
    <n v="1426294201"/>
    <n v="1423705801"/>
    <b v="0"/>
    <n v="5"/>
    <b v="0"/>
    <x v="6"/>
    <n v="33"/>
    <n v="26"/>
    <x v="1"/>
    <x v="6"/>
  </r>
  <r>
    <n v="200"/>
    <n v="10"/>
    <x v="2"/>
    <x v="0"/>
    <s v="USD"/>
    <n v="1442635140"/>
    <n v="1442243484"/>
    <b v="0"/>
    <n v="1"/>
    <b v="0"/>
    <x v="6"/>
    <n v="5"/>
    <n v="10"/>
    <x v="1"/>
    <x v="6"/>
  </r>
  <r>
    <n v="3000"/>
    <n v="5"/>
    <x v="2"/>
    <x v="0"/>
    <s v="USD"/>
    <n v="1420971324"/>
    <n v="1418379324"/>
    <b v="0"/>
    <n v="1"/>
    <b v="0"/>
    <x v="6"/>
    <n v="1"/>
    <n v="5"/>
    <x v="1"/>
    <x v="6"/>
  </r>
  <r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3000"/>
    <n v="1142"/>
    <x v="2"/>
    <x v="0"/>
    <s v="USD"/>
    <n v="1409344985"/>
    <n v="1406752985"/>
    <b v="0"/>
    <n v="14"/>
    <b v="0"/>
    <x v="6"/>
    <n v="39"/>
    <n v="81.571428571428569"/>
    <x v="1"/>
    <x v="6"/>
  </r>
  <r>
    <n v="2000"/>
    <n v="21"/>
    <x v="2"/>
    <x v="0"/>
    <s v="USD"/>
    <n v="1407553200"/>
    <n v="1405100992"/>
    <b v="0"/>
    <n v="3"/>
    <b v="0"/>
    <x v="6"/>
    <n v="2"/>
    <n v="7"/>
    <x v="1"/>
    <x v="6"/>
  </r>
  <r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5500"/>
    <n v="500"/>
    <x v="2"/>
    <x v="0"/>
    <s v="USD"/>
    <n v="1409000400"/>
    <n v="1408381704"/>
    <b v="0"/>
    <n v="17"/>
    <b v="0"/>
    <x v="6"/>
    <n v="10"/>
    <n v="29.411764705882351"/>
    <x v="1"/>
    <x v="6"/>
  </r>
  <r>
    <n v="5000"/>
    <n v="25"/>
    <x v="2"/>
    <x v="0"/>
    <s v="USD"/>
    <n v="1420768800"/>
    <n v="1415644395"/>
    <b v="0"/>
    <n v="2"/>
    <b v="0"/>
    <x v="6"/>
    <n v="1"/>
    <n v="12.5"/>
    <x v="1"/>
    <x v="6"/>
  </r>
  <r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500"/>
    <n v="23"/>
    <x v="2"/>
    <x v="0"/>
    <s v="USD"/>
    <n v="1403470800"/>
    <n v="1403356792"/>
    <b v="0"/>
    <n v="4"/>
    <b v="0"/>
    <x v="6"/>
    <n v="5"/>
    <n v="5.75"/>
    <x v="1"/>
    <x v="6"/>
  </r>
  <r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7500"/>
    <n v="316"/>
    <x v="2"/>
    <x v="0"/>
    <s v="USD"/>
    <n v="1446307053"/>
    <n v="1443715053"/>
    <b v="0"/>
    <n v="12"/>
    <b v="0"/>
    <x v="6"/>
    <n v="5"/>
    <n v="26.333333333333332"/>
    <x v="1"/>
    <x v="6"/>
  </r>
  <r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750"/>
    <n v="6"/>
    <x v="2"/>
    <x v="0"/>
    <s v="USD"/>
    <n v="1423345339"/>
    <n v="1418161339"/>
    <b v="0"/>
    <n v="2"/>
    <b v="0"/>
    <x v="6"/>
    <n v="1"/>
    <n v="3"/>
    <x v="1"/>
    <x v="6"/>
  </r>
  <r>
    <n v="150000"/>
    <n v="25"/>
    <x v="2"/>
    <x v="0"/>
    <s v="USD"/>
    <n v="1440412396"/>
    <n v="1437820396"/>
    <b v="0"/>
    <n v="1"/>
    <b v="0"/>
    <x v="6"/>
    <n v="1"/>
    <n v="25"/>
    <x v="1"/>
    <x v="6"/>
  </r>
  <r>
    <n v="5000"/>
    <n v="39"/>
    <x v="2"/>
    <x v="0"/>
    <s v="USD"/>
    <n v="1441771218"/>
    <n v="1436587218"/>
    <b v="0"/>
    <n v="4"/>
    <b v="0"/>
    <x v="6"/>
    <n v="1"/>
    <n v="9.75"/>
    <x v="1"/>
    <x v="6"/>
  </r>
  <r>
    <n v="1500"/>
    <n v="75"/>
    <x v="2"/>
    <x v="1"/>
    <s v="GBP"/>
    <n v="1415534400"/>
    <n v="1414538031"/>
    <b v="0"/>
    <n v="4"/>
    <b v="0"/>
    <x v="6"/>
    <n v="5"/>
    <n v="18.75"/>
    <x v="1"/>
    <x v="6"/>
  </r>
  <r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6000"/>
    <n v="565"/>
    <x v="2"/>
    <x v="0"/>
    <s v="USD"/>
    <n v="1438390800"/>
    <n v="1436888066"/>
    <b v="0"/>
    <n v="7"/>
    <b v="0"/>
    <x v="6"/>
    <n v="10"/>
    <n v="80.714285714285708"/>
    <x v="1"/>
    <x v="6"/>
  </r>
  <r>
    <n v="2500"/>
    <n v="2"/>
    <x v="2"/>
    <x v="0"/>
    <s v="USD"/>
    <n v="1463259837"/>
    <n v="1458075837"/>
    <b v="0"/>
    <n v="2"/>
    <b v="0"/>
    <x v="6"/>
    <n v="1"/>
    <n v="1"/>
    <x v="1"/>
    <x v="6"/>
  </r>
  <r>
    <n v="9600"/>
    <n v="264"/>
    <x v="2"/>
    <x v="0"/>
    <s v="USD"/>
    <n v="1465407219"/>
    <n v="1462815219"/>
    <b v="0"/>
    <n v="5"/>
    <b v="0"/>
    <x v="6"/>
    <n v="3"/>
    <n v="52.8"/>
    <x v="1"/>
    <x v="6"/>
  </r>
  <r>
    <n v="180000"/>
    <n v="20"/>
    <x v="2"/>
    <x v="0"/>
    <s v="USD"/>
    <n v="1416944760"/>
    <n v="1413527001"/>
    <b v="0"/>
    <n v="1"/>
    <b v="0"/>
    <x v="6"/>
    <n v="1"/>
    <n v="20"/>
    <x v="1"/>
    <x v="6"/>
  </r>
  <r>
    <n v="30000"/>
    <n v="1"/>
    <x v="2"/>
    <x v="1"/>
    <s v="GBP"/>
    <n v="1434139887"/>
    <n v="1428955887"/>
    <b v="0"/>
    <n v="1"/>
    <b v="0"/>
    <x v="6"/>
    <n v="1"/>
    <n v="1"/>
    <x v="1"/>
    <x v="6"/>
  </r>
  <r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14440"/>
    <n v="2030"/>
    <x v="2"/>
    <x v="0"/>
    <s v="USD"/>
    <n v="1452827374"/>
    <n v="1450235374"/>
    <b v="0"/>
    <n v="26"/>
    <b v="0"/>
    <x v="6"/>
    <n v="15"/>
    <n v="78.07692307692308"/>
    <x v="1"/>
    <x v="6"/>
  </r>
  <r>
    <n v="10000"/>
    <n v="2"/>
    <x v="2"/>
    <x v="0"/>
    <s v="USD"/>
    <n v="1410041339"/>
    <n v="1404857339"/>
    <b v="0"/>
    <n v="2"/>
    <b v="0"/>
    <x v="6"/>
    <n v="1"/>
    <n v="1"/>
    <x v="1"/>
    <x v="6"/>
  </r>
  <r>
    <n v="25000"/>
    <n v="1"/>
    <x v="2"/>
    <x v="1"/>
    <s v="GBP"/>
    <n v="1426365994"/>
    <n v="1421185594"/>
    <b v="0"/>
    <n v="1"/>
    <b v="0"/>
    <x v="6"/>
    <n v="1"/>
    <n v="1"/>
    <x v="1"/>
    <x v="6"/>
  </r>
  <r>
    <n v="1000"/>
    <n v="611"/>
    <x v="2"/>
    <x v="1"/>
    <s v="GBP"/>
    <n v="1458117190"/>
    <n v="1455528790"/>
    <b v="0"/>
    <n v="3"/>
    <b v="0"/>
    <x v="6"/>
    <n v="62"/>
    <n v="203.66666666666666"/>
    <x v="1"/>
    <x v="6"/>
  </r>
  <r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5000"/>
    <n v="1362"/>
    <x v="2"/>
    <x v="0"/>
    <s v="USD"/>
    <n v="1446131207"/>
    <n v="1443712007"/>
    <b v="0"/>
    <n v="20"/>
    <b v="0"/>
    <x v="6"/>
    <n v="28"/>
    <n v="68.099999999999994"/>
    <x v="1"/>
    <x v="6"/>
  </r>
  <r>
    <n v="600"/>
    <n v="51"/>
    <x v="2"/>
    <x v="0"/>
    <s v="USD"/>
    <n v="1407250329"/>
    <n v="1404658329"/>
    <b v="0"/>
    <n v="6"/>
    <b v="0"/>
    <x v="6"/>
    <n v="9"/>
    <n v="8.5"/>
    <x v="1"/>
    <x v="6"/>
  </r>
  <r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100"/>
    <n v="129"/>
    <x v="0"/>
    <x v="0"/>
    <s v="USD"/>
    <n v="1411679804"/>
    <n v="1409087804"/>
    <b v="0"/>
    <n v="3"/>
    <b v="1"/>
    <x v="40"/>
    <n v="129"/>
    <n v="43"/>
    <x v="1"/>
    <x v="40"/>
  </r>
  <r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5000"/>
    <n v="25800"/>
    <x v="0"/>
    <x v="0"/>
    <s v="USD"/>
    <n v="1431143940"/>
    <n v="1428585710"/>
    <b v="0"/>
    <n v="147"/>
    <b v="1"/>
    <x v="40"/>
    <n v="104"/>
    <n v="175.51020408163265"/>
    <x v="1"/>
    <x v="40"/>
  </r>
  <r>
    <n v="45000"/>
    <n v="46100.69"/>
    <x v="0"/>
    <x v="0"/>
    <s v="USD"/>
    <n v="1410444068"/>
    <n v="1407852068"/>
    <b v="0"/>
    <n v="199"/>
    <b v="1"/>
    <x v="40"/>
    <n v="103"/>
    <n v="231.66175879396985"/>
    <x v="1"/>
    <x v="40"/>
  </r>
  <r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x v="40"/>
    <n v="103"/>
    <n v="255.17343750000001"/>
    <x v="1"/>
    <x v="40"/>
  </r>
  <r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3100"/>
    <n v="3258"/>
    <x v="0"/>
    <x v="2"/>
    <s v="AUD"/>
    <n v="1424516400"/>
    <n v="1421812637"/>
    <b v="0"/>
    <n v="38"/>
    <b v="1"/>
    <x v="40"/>
    <n v="106"/>
    <n v="85.736842105263165"/>
    <x v="1"/>
    <x v="40"/>
  </r>
  <r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1500"/>
    <n v="2000"/>
    <x v="0"/>
    <x v="1"/>
    <s v="GBP"/>
    <n v="1405249113"/>
    <n v="1402657113"/>
    <b v="0"/>
    <n v="55"/>
    <b v="1"/>
    <x v="40"/>
    <n v="134"/>
    <n v="36.363636363636367"/>
    <x v="1"/>
    <x v="40"/>
  </r>
  <r>
    <n v="4000"/>
    <n v="4055"/>
    <x v="0"/>
    <x v="0"/>
    <s v="USD"/>
    <n v="1422636814"/>
    <n v="1420044814"/>
    <b v="0"/>
    <n v="32"/>
    <b v="1"/>
    <x v="40"/>
    <n v="102"/>
    <n v="126.71875"/>
    <x v="1"/>
    <x v="40"/>
  </r>
  <r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500"/>
    <n v="2681"/>
    <x v="0"/>
    <x v="0"/>
    <s v="USD"/>
    <n v="1421606018"/>
    <n v="1418150018"/>
    <b v="0"/>
    <n v="33"/>
    <b v="1"/>
    <x v="40"/>
    <n v="108"/>
    <n v="81.242424242424249"/>
    <x v="1"/>
    <x v="40"/>
  </r>
  <r>
    <n v="25000"/>
    <n v="1"/>
    <x v="2"/>
    <x v="0"/>
    <s v="USD"/>
    <n v="1425250955"/>
    <n v="1422658955"/>
    <b v="0"/>
    <n v="1"/>
    <b v="0"/>
    <x v="38"/>
    <n v="1"/>
    <n v="1"/>
    <x v="1"/>
    <x v="38"/>
  </r>
  <r>
    <n v="200000"/>
    <n v="40850"/>
    <x v="2"/>
    <x v="5"/>
    <s v="CAD"/>
    <n v="1450297080"/>
    <n v="1448565459"/>
    <b v="0"/>
    <n v="202"/>
    <b v="0"/>
    <x v="38"/>
    <n v="21"/>
    <n v="202.22772277227722"/>
    <x v="1"/>
    <x v="38"/>
  </r>
  <r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000"/>
    <n v="2"/>
    <x v="2"/>
    <x v="1"/>
    <s v="GBP"/>
    <n v="1471265092"/>
    <n v="1468673092"/>
    <b v="0"/>
    <n v="2"/>
    <b v="0"/>
    <x v="38"/>
    <n v="1"/>
    <n v="1"/>
    <x v="1"/>
    <x v="38"/>
  </r>
  <r>
    <n v="25000"/>
    <n v="1072"/>
    <x v="2"/>
    <x v="0"/>
    <s v="USD"/>
    <n v="1480007460"/>
    <n v="1475760567"/>
    <b v="0"/>
    <n v="13"/>
    <b v="0"/>
    <x v="38"/>
    <n v="5"/>
    <n v="82.461538461538467"/>
    <x v="1"/>
    <x v="38"/>
  </r>
  <r>
    <n v="500000"/>
    <n v="24"/>
    <x v="2"/>
    <x v="0"/>
    <s v="USD"/>
    <n v="1433259293"/>
    <n v="1428075293"/>
    <b v="0"/>
    <n v="9"/>
    <b v="0"/>
    <x v="38"/>
    <n v="1"/>
    <n v="2.6666666666666665"/>
    <x v="1"/>
    <x v="38"/>
  </r>
  <r>
    <n v="1000"/>
    <n v="25"/>
    <x v="2"/>
    <x v="0"/>
    <s v="USD"/>
    <n v="1447965917"/>
    <n v="1445370317"/>
    <b v="0"/>
    <n v="2"/>
    <b v="0"/>
    <x v="38"/>
    <n v="3"/>
    <n v="12.5"/>
    <x v="1"/>
    <x v="38"/>
  </r>
  <r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50000"/>
    <n v="1096"/>
    <x v="1"/>
    <x v="0"/>
    <s v="USD"/>
    <n v="1412536573"/>
    <n v="1408648573"/>
    <b v="0"/>
    <n v="58"/>
    <b v="0"/>
    <x v="38"/>
    <n v="3"/>
    <n v="18.896551724137932"/>
    <x v="1"/>
    <x v="38"/>
  </r>
  <r>
    <n v="20000"/>
    <n v="1605"/>
    <x v="1"/>
    <x v="0"/>
    <s v="USD"/>
    <n v="1476676800"/>
    <n v="1473957239"/>
    <b v="0"/>
    <n v="8"/>
    <b v="0"/>
    <x v="38"/>
    <n v="9"/>
    <n v="200.625"/>
    <x v="1"/>
    <x v="38"/>
  </r>
  <r>
    <n v="400000"/>
    <n v="605"/>
    <x v="1"/>
    <x v="0"/>
    <s v="USD"/>
    <n v="1444330821"/>
    <n v="1441738821"/>
    <b v="0"/>
    <n v="3"/>
    <b v="0"/>
    <x v="38"/>
    <n v="1"/>
    <n v="201.66666666666666"/>
    <x v="1"/>
    <x v="38"/>
  </r>
  <r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3200"/>
    <n v="3205"/>
    <x v="0"/>
    <x v="0"/>
    <s v="USD"/>
    <n v="1409500078"/>
    <n v="1406908078"/>
    <b v="0"/>
    <n v="43"/>
    <b v="1"/>
    <x v="6"/>
    <n v="101"/>
    <n v="74.534883720930239"/>
    <x v="1"/>
    <x v="6"/>
  </r>
  <r>
    <n v="2000"/>
    <n v="2107"/>
    <x v="0"/>
    <x v="0"/>
    <s v="USD"/>
    <n v="1480899600"/>
    <n v="1479609520"/>
    <b v="0"/>
    <n v="17"/>
    <b v="1"/>
    <x v="6"/>
    <n v="106"/>
    <n v="123.94117647058823"/>
    <x v="1"/>
    <x v="6"/>
  </r>
  <r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8000"/>
    <n v="8010"/>
    <x v="0"/>
    <x v="0"/>
    <s v="USD"/>
    <n v="1417057200"/>
    <n v="1414599886"/>
    <b v="0"/>
    <n v="113"/>
    <b v="1"/>
    <x v="6"/>
    <n v="101"/>
    <n v="70.884955752212392"/>
    <x v="1"/>
    <x v="6"/>
  </r>
  <r>
    <n v="70"/>
    <n v="120"/>
    <x v="0"/>
    <x v="1"/>
    <s v="GBP"/>
    <n v="1457870400"/>
    <n v="1456421530"/>
    <b v="0"/>
    <n v="14"/>
    <b v="1"/>
    <x v="6"/>
    <n v="172"/>
    <n v="8.5714285714285712"/>
    <x v="1"/>
    <x v="6"/>
  </r>
  <r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750"/>
    <n v="971"/>
    <x v="0"/>
    <x v="0"/>
    <s v="USD"/>
    <n v="1413784740"/>
    <n v="1412954547"/>
    <b v="0"/>
    <n v="16"/>
    <b v="1"/>
    <x v="6"/>
    <n v="130"/>
    <n v="60.6875"/>
    <x v="1"/>
    <x v="6"/>
  </r>
  <r>
    <n v="5000"/>
    <n v="5070"/>
    <x v="0"/>
    <x v="0"/>
    <s v="USD"/>
    <n v="1420524000"/>
    <n v="1419104823"/>
    <b v="0"/>
    <n v="46"/>
    <b v="1"/>
    <x v="6"/>
    <n v="102"/>
    <n v="110.21739130434783"/>
    <x v="1"/>
    <x v="6"/>
  </r>
  <r>
    <n v="3000"/>
    <n v="3275"/>
    <x v="0"/>
    <x v="0"/>
    <s v="USD"/>
    <n v="1440381600"/>
    <n v="1438639130"/>
    <b v="0"/>
    <n v="24"/>
    <b v="1"/>
    <x v="6"/>
    <n v="110"/>
    <n v="136.45833333333334"/>
    <x v="1"/>
    <x v="6"/>
  </r>
  <r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5000"/>
    <n v="5103"/>
    <x v="0"/>
    <x v="1"/>
    <s v="GBP"/>
    <n v="1455208143"/>
    <n v="1452616143"/>
    <b v="1"/>
    <n v="59"/>
    <b v="1"/>
    <x v="38"/>
    <n v="103"/>
    <n v="86.491525423728817"/>
    <x v="1"/>
    <x v="38"/>
  </r>
  <r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5000"/>
    <n v="25088"/>
    <x v="0"/>
    <x v="0"/>
    <s v="USD"/>
    <n v="1472020881"/>
    <n v="1469428881"/>
    <b v="1"/>
    <n v="218"/>
    <b v="1"/>
    <x v="38"/>
    <n v="101"/>
    <n v="115.08256880733946"/>
    <x v="1"/>
    <x v="38"/>
  </r>
  <r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5000"/>
    <n v="27600.2"/>
    <x v="0"/>
    <x v="0"/>
    <s v="USD"/>
    <n v="1476316800"/>
    <n v="1473837751"/>
    <b v="0"/>
    <n v="265"/>
    <b v="1"/>
    <x v="38"/>
    <n v="111"/>
    <n v="104.15169811320754"/>
    <x v="1"/>
    <x v="38"/>
  </r>
  <r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8500"/>
    <n v="8780"/>
    <x v="0"/>
    <x v="0"/>
    <s v="USD"/>
    <n v="1485547530"/>
    <n v="1483646730"/>
    <b v="0"/>
    <n v="93"/>
    <b v="1"/>
    <x v="38"/>
    <n v="104"/>
    <n v="94.408602150537632"/>
    <x v="1"/>
    <x v="38"/>
  </r>
  <r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1000"/>
    <n v="1003"/>
    <x v="0"/>
    <x v="0"/>
    <s v="USD"/>
    <n v="1455998867"/>
    <n v="1453406867"/>
    <b v="0"/>
    <n v="22"/>
    <b v="1"/>
    <x v="38"/>
    <n v="101"/>
    <n v="45.590909090909093"/>
    <x v="1"/>
    <x v="38"/>
  </r>
  <r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50000"/>
    <n v="51514.5"/>
    <x v="0"/>
    <x v="0"/>
    <s v="USD"/>
    <n v="1402892700"/>
    <n v="1400474329"/>
    <b v="0"/>
    <n v="433"/>
    <b v="1"/>
    <x v="38"/>
    <n v="104"/>
    <n v="118.97113163972287"/>
    <x v="1"/>
    <x v="38"/>
  </r>
  <r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0"/>
    <n v="3035"/>
    <x v="0"/>
    <x v="0"/>
    <s v="USD"/>
    <n v="1456811940"/>
    <n v="1454098976"/>
    <b v="0"/>
    <n v="17"/>
    <b v="1"/>
    <x v="38"/>
    <n v="102"/>
    <n v="178.52941176470588"/>
    <x v="1"/>
    <x v="38"/>
  </r>
  <r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10600"/>
    <n v="12772.6"/>
    <x v="0"/>
    <x v="0"/>
    <s v="USD"/>
    <n v="1412611905"/>
    <n v="1410019905"/>
    <b v="0"/>
    <n v="118"/>
    <b v="1"/>
    <x v="38"/>
    <n v="121"/>
    <n v="108.24237288135593"/>
    <x v="1"/>
    <x v="38"/>
  </r>
  <r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0"/>
    <n v="3035"/>
    <x v="0"/>
    <x v="0"/>
    <s v="USD"/>
    <n v="1453352719"/>
    <n v="1450760719"/>
    <b v="0"/>
    <n v="26"/>
    <b v="1"/>
    <x v="38"/>
    <n v="102"/>
    <n v="116.73076923076923"/>
    <x v="1"/>
    <x v="38"/>
  </r>
  <r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4000"/>
    <n v="4685"/>
    <x v="0"/>
    <x v="0"/>
    <s v="USD"/>
    <n v="1423587130"/>
    <n v="1421772730"/>
    <b v="0"/>
    <n v="55"/>
    <b v="1"/>
    <x v="38"/>
    <n v="118"/>
    <n v="85.181818181818187"/>
    <x v="1"/>
    <x v="38"/>
  </r>
  <r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25000"/>
    <n v="28276"/>
    <x v="0"/>
    <x v="0"/>
    <s v="USD"/>
    <n v="1415163600"/>
    <n v="1412737080"/>
    <b v="0"/>
    <n v="557"/>
    <b v="1"/>
    <x v="38"/>
    <n v="114"/>
    <n v="50.764811490125673"/>
    <x v="1"/>
    <x v="38"/>
  </r>
  <r>
    <n v="3400"/>
    <n v="3508"/>
    <x v="0"/>
    <x v="0"/>
    <s v="USD"/>
    <n v="1402459200"/>
    <n v="1401125238"/>
    <b v="0"/>
    <n v="40"/>
    <b v="1"/>
    <x v="38"/>
    <n v="104"/>
    <n v="87.7"/>
    <x v="1"/>
    <x v="38"/>
  </r>
  <r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15000"/>
    <n v="18185"/>
    <x v="0"/>
    <x v="0"/>
    <s v="USD"/>
    <n v="1401159600"/>
    <n v="1398801620"/>
    <b v="0"/>
    <n v="226"/>
    <b v="1"/>
    <x v="38"/>
    <n v="122"/>
    <n v="80.464601769911511"/>
    <x v="1"/>
    <x v="38"/>
  </r>
  <r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4500"/>
    <n v="5221"/>
    <x v="0"/>
    <x v="0"/>
    <s v="USD"/>
    <n v="1479794340"/>
    <n v="1476715869"/>
    <b v="0"/>
    <n v="103"/>
    <b v="1"/>
    <x v="38"/>
    <n v="117"/>
    <n v="50.689320388349515"/>
    <x v="1"/>
    <x v="38"/>
  </r>
  <r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x v="38"/>
    <n v="247"/>
    <n v="67.697802197802204"/>
    <x v="1"/>
    <x v="38"/>
  </r>
  <r>
    <n v="2500"/>
    <n v="7555"/>
    <x v="0"/>
    <x v="1"/>
    <s v="GBP"/>
    <n v="1401465600"/>
    <n v="1399032813"/>
    <b v="0"/>
    <n v="145"/>
    <b v="1"/>
    <x v="38"/>
    <n v="303"/>
    <n v="52.103448275862071"/>
    <x v="1"/>
    <x v="38"/>
  </r>
  <r>
    <n v="900"/>
    <n v="1290"/>
    <x v="0"/>
    <x v="1"/>
    <s v="GBP"/>
    <n v="1488538892"/>
    <n v="1487329292"/>
    <b v="0"/>
    <n v="25"/>
    <b v="1"/>
    <x v="38"/>
    <n v="144"/>
    <n v="51.6"/>
    <x v="1"/>
    <x v="38"/>
  </r>
  <r>
    <n v="40000"/>
    <n v="52576"/>
    <x v="0"/>
    <x v="0"/>
    <s v="USD"/>
    <n v="1426866851"/>
    <n v="1424278451"/>
    <b v="0"/>
    <n v="320"/>
    <b v="1"/>
    <x v="38"/>
    <n v="132"/>
    <n v="164.3"/>
    <x v="1"/>
    <x v="38"/>
  </r>
  <r>
    <n v="5000"/>
    <n v="8401"/>
    <x v="0"/>
    <x v="0"/>
    <s v="USD"/>
    <n v="1471242025"/>
    <n v="1468650025"/>
    <b v="0"/>
    <n v="99"/>
    <b v="1"/>
    <x v="38"/>
    <n v="169"/>
    <n v="84.858585858585855"/>
    <x v="1"/>
    <x v="38"/>
  </r>
  <r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1000"/>
    <n v="1272"/>
    <x v="0"/>
    <x v="0"/>
    <s v="USD"/>
    <n v="1441933459"/>
    <n v="1439341459"/>
    <b v="0"/>
    <n v="25"/>
    <b v="1"/>
    <x v="38"/>
    <n v="128"/>
    <n v="50.88"/>
    <x v="1"/>
    <x v="38"/>
  </r>
  <r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500"/>
    <n v="1066"/>
    <x v="0"/>
    <x v="0"/>
    <s v="USD"/>
    <n v="1285995540"/>
    <n v="1279574773"/>
    <b v="0"/>
    <n v="32"/>
    <b v="1"/>
    <x v="38"/>
    <n v="214"/>
    <n v="33.3125"/>
    <x v="1"/>
    <x v="38"/>
  </r>
  <r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8300"/>
    <n v="9170"/>
    <x v="0"/>
    <x v="0"/>
    <s v="USD"/>
    <n v="1453323048"/>
    <n v="1450731048"/>
    <b v="0"/>
    <n v="95"/>
    <b v="1"/>
    <x v="38"/>
    <n v="111"/>
    <n v="96.526315789473685"/>
    <x v="1"/>
    <x v="38"/>
  </r>
  <r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x v="38"/>
    <n v="111"/>
    <n v="128.9140625"/>
    <x v="1"/>
    <x v="38"/>
  </r>
  <r>
    <n v="12000"/>
    <n v="13121"/>
    <x v="0"/>
    <x v="0"/>
    <s v="USD"/>
    <n v="1454433998"/>
    <n v="1453137998"/>
    <b v="0"/>
    <n v="156"/>
    <b v="1"/>
    <x v="38"/>
    <n v="110"/>
    <n v="84.108974358974365"/>
    <x v="1"/>
    <x v="38"/>
  </r>
  <r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5000"/>
    <n v="8320"/>
    <x v="0"/>
    <x v="0"/>
    <s v="USD"/>
    <n v="1420060920"/>
    <n v="1417556262"/>
    <b v="0"/>
    <n v="47"/>
    <b v="1"/>
    <x v="38"/>
    <n v="167"/>
    <n v="177.02127659574469"/>
    <x v="1"/>
    <x v="38"/>
  </r>
  <r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50000"/>
    <n v="75"/>
    <x v="2"/>
    <x v="0"/>
    <s v="USD"/>
    <n v="1432828740"/>
    <n v="1430237094"/>
    <b v="0"/>
    <n v="2"/>
    <b v="0"/>
    <x v="38"/>
    <n v="1"/>
    <n v="37.5"/>
    <x v="1"/>
    <x v="38"/>
  </r>
  <r>
    <n v="10000"/>
    <n v="40"/>
    <x v="2"/>
    <x v="0"/>
    <s v="USD"/>
    <n v="1412222340"/>
    <n v="1407781013"/>
    <b v="0"/>
    <n v="3"/>
    <b v="0"/>
    <x v="38"/>
    <n v="1"/>
    <n v="13.333333333333334"/>
    <x v="1"/>
    <x v="38"/>
  </r>
  <r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20000"/>
    <n v="1"/>
    <x v="2"/>
    <x v="0"/>
    <s v="USD"/>
    <n v="1420844390"/>
    <n v="1415660390"/>
    <b v="0"/>
    <n v="1"/>
    <b v="0"/>
    <x v="38"/>
    <n v="1"/>
    <n v="1"/>
    <x v="1"/>
    <x v="38"/>
  </r>
  <r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18000"/>
    <n v="3"/>
    <x v="2"/>
    <x v="13"/>
    <s v="EUR"/>
    <n v="1463734740"/>
    <n v="1459414740"/>
    <b v="0"/>
    <n v="3"/>
    <b v="0"/>
    <x v="38"/>
    <n v="1"/>
    <n v="1"/>
    <x v="1"/>
    <x v="38"/>
  </r>
  <r>
    <n v="15000"/>
    <n v="451"/>
    <x v="2"/>
    <x v="0"/>
    <s v="USD"/>
    <n v="1407536846"/>
    <n v="1404944846"/>
    <b v="0"/>
    <n v="11"/>
    <b v="0"/>
    <x v="38"/>
    <n v="4"/>
    <n v="41"/>
    <x v="1"/>
    <x v="38"/>
  </r>
  <r>
    <n v="220000"/>
    <n v="335"/>
    <x v="2"/>
    <x v="0"/>
    <s v="USD"/>
    <n v="1443422134"/>
    <n v="1440830134"/>
    <b v="0"/>
    <n v="6"/>
    <b v="0"/>
    <x v="38"/>
    <n v="1"/>
    <n v="55.833333333333336"/>
    <x v="1"/>
    <x v="38"/>
  </r>
  <r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75000"/>
    <n v="8471"/>
    <x v="2"/>
    <x v="0"/>
    <s v="USD"/>
    <n v="1448175540"/>
    <n v="1445483246"/>
    <b v="0"/>
    <n v="72"/>
    <b v="0"/>
    <x v="38"/>
    <n v="12"/>
    <n v="117.65277777777777"/>
    <x v="1"/>
    <x v="38"/>
  </r>
  <r>
    <n v="25000"/>
    <n v="10"/>
    <x v="2"/>
    <x v="0"/>
    <s v="USD"/>
    <n v="1406683172"/>
    <n v="1404523172"/>
    <b v="0"/>
    <n v="2"/>
    <b v="0"/>
    <x v="38"/>
    <n v="1"/>
    <n v="5"/>
    <x v="1"/>
    <x v="38"/>
  </r>
  <r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8000"/>
    <n v="200"/>
    <x v="2"/>
    <x v="4"/>
    <s v="NZD"/>
    <n v="1441837879"/>
    <n v="1439245879"/>
    <b v="0"/>
    <n v="1"/>
    <b v="0"/>
    <x v="38"/>
    <n v="3"/>
    <n v="200"/>
    <x v="1"/>
    <x v="38"/>
  </r>
  <r>
    <n v="250000"/>
    <n v="175"/>
    <x v="2"/>
    <x v="0"/>
    <s v="USD"/>
    <n v="1445013352"/>
    <n v="1442421352"/>
    <b v="0"/>
    <n v="2"/>
    <b v="0"/>
    <x v="38"/>
    <n v="1"/>
    <n v="87.5"/>
    <x v="1"/>
    <x v="38"/>
  </r>
  <r>
    <n v="1000"/>
    <n v="141"/>
    <x v="2"/>
    <x v="0"/>
    <s v="USD"/>
    <n v="1418587234"/>
    <n v="1415995234"/>
    <b v="0"/>
    <n v="7"/>
    <b v="0"/>
    <x v="38"/>
    <n v="15"/>
    <n v="20.142857142857142"/>
    <x v="1"/>
    <x v="38"/>
  </r>
  <r>
    <n v="10000"/>
    <n v="334"/>
    <x v="2"/>
    <x v="1"/>
    <s v="GBP"/>
    <n v="1481132169"/>
    <n v="1479317769"/>
    <b v="0"/>
    <n v="16"/>
    <b v="0"/>
    <x v="38"/>
    <n v="4"/>
    <n v="20.875"/>
    <x v="1"/>
    <x v="38"/>
  </r>
  <r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12000"/>
    <n v="2"/>
    <x v="2"/>
    <x v="0"/>
    <s v="USD"/>
    <n v="1477791960"/>
    <n v="1476549262"/>
    <b v="0"/>
    <n v="2"/>
    <b v="0"/>
    <x v="38"/>
    <n v="1"/>
    <n v="1"/>
    <x v="1"/>
    <x v="38"/>
  </r>
  <r>
    <n v="2800000"/>
    <n v="645"/>
    <x v="2"/>
    <x v="0"/>
    <s v="USD"/>
    <n v="1434309540"/>
    <n v="1429287900"/>
    <b v="0"/>
    <n v="7"/>
    <b v="0"/>
    <x v="38"/>
    <n v="1"/>
    <n v="92.142857142857139"/>
    <x v="1"/>
    <x v="38"/>
  </r>
  <r>
    <n v="25000"/>
    <n v="22"/>
    <x v="2"/>
    <x v="6"/>
    <s v="EUR"/>
    <n v="1457617359"/>
    <n v="1455025359"/>
    <b v="0"/>
    <n v="3"/>
    <b v="0"/>
    <x v="38"/>
    <n v="1"/>
    <n v="7.333333333333333"/>
    <x v="1"/>
    <x v="38"/>
  </r>
  <r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10000"/>
    <n v="1506"/>
    <x v="2"/>
    <x v="0"/>
    <s v="USD"/>
    <n v="1444405123"/>
    <n v="1439221123"/>
    <b v="0"/>
    <n v="50"/>
    <b v="0"/>
    <x v="38"/>
    <n v="16"/>
    <n v="30.12"/>
    <x v="1"/>
    <x v="38"/>
  </r>
  <r>
    <n v="22000"/>
    <n v="105"/>
    <x v="2"/>
    <x v="5"/>
    <s v="CAD"/>
    <n v="1488495478"/>
    <n v="1485903478"/>
    <b v="0"/>
    <n v="2"/>
    <b v="0"/>
    <x v="38"/>
    <n v="1"/>
    <n v="52.5"/>
    <x v="1"/>
    <x v="38"/>
  </r>
  <r>
    <n v="60000"/>
    <n v="71"/>
    <x v="2"/>
    <x v="0"/>
    <s v="USD"/>
    <n v="1424920795"/>
    <n v="1422328795"/>
    <b v="0"/>
    <n v="3"/>
    <b v="0"/>
    <x v="38"/>
    <n v="1"/>
    <n v="23.666666666666668"/>
    <x v="1"/>
    <x v="38"/>
  </r>
  <r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2000000"/>
    <n v="376"/>
    <x v="2"/>
    <x v="0"/>
    <s v="USD"/>
    <n v="1419644444"/>
    <n v="1414456844"/>
    <b v="0"/>
    <n v="7"/>
    <b v="0"/>
    <x v="38"/>
    <n v="1"/>
    <n v="53.714285714285715"/>
    <x v="1"/>
    <x v="38"/>
  </r>
  <r>
    <n v="1000000"/>
    <n v="2103"/>
    <x v="2"/>
    <x v="0"/>
    <s v="USD"/>
    <n v="1442722891"/>
    <n v="1440130891"/>
    <b v="0"/>
    <n v="5"/>
    <b v="0"/>
    <x v="38"/>
    <n v="1"/>
    <n v="420.6"/>
    <x v="1"/>
    <x v="38"/>
  </r>
  <r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20000"/>
    <n v="56"/>
    <x v="2"/>
    <x v="0"/>
    <s v="USD"/>
    <n v="1409547600"/>
    <n v="1406986278"/>
    <b v="0"/>
    <n v="3"/>
    <b v="0"/>
    <x v="38"/>
    <n v="1"/>
    <n v="18.666666666666668"/>
    <x v="1"/>
    <x v="38"/>
  </r>
  <r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25000"/>
    <n v="610"/>
    <x v="2"/>
    <x v="0"/>
    <s v="USD"/>
    <n v="1443561159"/>
    <n v="1440969159"/>
    <b v="0"/>
    <n v="9"/>
    <b v="0"/>
    <x v="38"/>
    <n v="3"/>
    <n v="67.777777777777771"/>
    <x v="1"/>
    <x v="38"/>
  </r>
  <r>
    <n v="20000"/>
    <n v="50"/>
    <x v="2"/>
    <x v="13"/>
    <s v="EUR"/>
    <n v="1439827559"/>
    <n v="1434643559"/>
    <b v="0"/>
    <n v="3"/>
    <b v="0"/>
    <x v="38"/>
    <n v="1"/>
    <n v="16.666666666666668"/>
    <x v="1"/>
    <x v="38"/>
  </r>
  <r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65000"/>
    <n v="126"/>
    <x v="2"/>
    <x v="0"/>
    <s v="USD"/>
    <n v="1420724460"/>
    <n v="1418046247"/>
    <b v="0"/>
    <n v="3"/>
    <b v="0"/>
    <x v="38"/>
    <n v="1"/>
    <n v="42"/>
    <x v="1"/>
    <x v="38"/>
  </r>
  <r>
    <n v="25000"/>
    <n v="5854"/>
    <x v="2"/>
    <x v="0"/>
    <s v="USD"/>
    <n v="1468029540"/>
    <n v="1465304483"/>
    <b v="0"/>
    <n v="45"/>
    <b v="0"/>
    <x v="38"/>
    <n v="24"/>
    <n v="130.0888888888889"/>
    <x v="1"/>
    <x v="38"/>
  </r>
  <r>
    <n v="225000"/>
    <n v="11432"/>
    <x v="2"/>
    <x v="0"/>
    <s v="USD"/>
    <n v="1430505545"/>
    <n v="1425325145"/>
    <b v="0"/>
    <n v="9"/>
    <b v="0"/>
    <x v="38"/>
    <n v="6"/>
    <n v="1270.2222222222222"/>
    <x v="1"/>
    <x v="38"/>
  </r>
  <r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100000"/>
    <n v="1183.19"/>
    <x v="2"/>
    <x v="0"/>
    <s v="USD"/>
    <n v="1444946400"/>
    <n v="1441723912"/>
    <b v="0"/>
    <n v="21"/>
    <b v="0"/>
    <x v="38"/>
    <n v="2"/>
    <n v="56.342380952380957"/>
    <x v="1"/>
    <x v="38"/>
  </r>
  <r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100000"/>
    <n v="25"/>
    <x v="2"/>
    <x v="0"/>
    <s v="USD"/>
    <n v="1442775956"/>
    <n v="1437591956"/>
    <b v="0"/>
    <n v="1"/>
    <b v="0"/>
    <x v="38"/>
    <n v="1"/>
    <n v="25"/>
    <x v="1"/>
    <x v="38"/>
  </r>
  <r>
    <n v="14920"/>
    <n v="50"/>
    <x v="2"/>
    <x v="0"/>
    <s v="USD"/>
    <n v="1470011780"/>
    <n v="1464827780"/>
    <b v="0"/>
    <n v="1"/>
    <b v="0"/>
    <x v="38"/>
    <n v="1"/>
    <n v="50"/>
    <x v="1"/>
    <x v="38"/>
  </r>
  <r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10000"/>
    <n v="1715"/>
    <x v="2"/>
    <x v="1"/>
    <s v="GBP"/>
    <n v="1475848800"/>
    <n v="1474027501"/>
    <b v="0"/>
    <n v="42"/>
    <b v="0"/>
    <x v="38"/>
    <n v="18"/>
    <n v="40.833333333333336"/>
    <x v="1"/>
    <x v="38"/>
  </r>
  <r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12000"/>
    <n v="1827"/>
    <x v="2"/>
    <x v="0"/>
    <s v="USD"/>
    <n v="1413816975"/>
    <n v="1411224975"/>
    <b v="0"/>
    <n v="13"/>
    <b v="0"/>
    <x v="38"/>
    <n v="16"/>
    <n v="140.53846153846155"/>
    <x v="1"/>
    <x v="38"/>
  </r>
  <r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16000"/>
    <n v="6258"/>
    <x v="2"/>
    <x v="1"/>
    <s v="GBP"/>
    <n v="1471939818"/>
    <n v="1467619818"/>
    <b v="0"/>
    <n v="90"/>
    <b v="0"/>
    <x v="38"/>
    <n v="40"/>
    <n v="69.533333333333331"/>
    <x v="1"/>
    <x v="38"/>
  </r>
  <r>
    <n v="4100"/>
    <n v="11"/>
    <x v="2"/>
    <x v="0"/>
    <s v="USD"/>
    <n v="1434080706"/>
    <n v="1428896706"/>
    <b v="0"/>
    <n v="2"/>
    <b v="0"/>
    <x v="38"/>
    <n v="1"/>
    <n v="5.5"/>
    <x v="1"/>
    <x v="38"/>
  </r>
  <r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5845"/>
    <n v="2476"/>
    <x v="2"/>
    <x v="0"/>
    <s v="USD"/>
    <n v="1413694800"/>
    <n v="1408986916"/>
    <b v="0"/>
    <n v="31"/>
    <b v="0"/>
    <x v="38"/>
    <n v="43"/>
    <n v="79.870967741935488"/>
    <x v="1"/>
    <x v="38"/>
  </r>
  <r>
    <n v="1000"/>
    <n v="41"/>
    <x v="2"/>
    <x v="1"/>
    <s v="GBP"/>
    <n v="1442440800"/>
    <n v="1440497876"/>
    <b v="0"/>
    <n v="4"/>
    <b v="0"/>
    <x v="38"/>
    <n v="5"/>
    <n v="10.25"/>
    <x v="1"/>
    <x v="38"/>
  </r>
  <r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50000"/>
    <n v="26"/>
    <x v="2"/>
    <x v="0"/>
    <s v="USD"/>
    <n v="1430234394"/>
    <n v="1425053994"/>
    <b v="0"/>
    <n v="2"/>
    <b v="0"/>
    <x v="38"/>
    <n v="1"/>
    <n v="13"/>
    <x v="1"/>
    <x v="38"/>
  </r>
  <r>
    <n v="26500"/>
    <n v="6633"/>
    <x v="2"/>
    <x v="0"/>
    <s v="USD"/>
    <n v="1409194810"/>
    <n v="1406170810"/>
    <b v="0"/>
    <n v="114"/>
    <b v="0"/>
    <x v="38"/>
    <n v="26"/>
    <n v="58.184210526315788"/>
    <x v="1"/>
    <x v="38"/>
  </r>
  <r>
    <n v="25000"/>
    <n v="10"/>
    <x v="2"/>
    <x v="0"/>
    <s v="USD"/>
    <n v="1487465119"/>
    <n v="1484009119"/>
    <b v="0"/>
    <n v="1"/>
    <b v="0"/>
    <x v="38"/>
    <n v="1"/>
    <n v="10"/>
    <x v="1"/>
    <x v="38"/>
  </r>
  <r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109225"/>
    <n v="4635"/>
    <x v="2"/>
    <x v="0"/>
    <s v="USD"/>
    <n v="1429291982"/>
    <n v="1426699982"/>
    <b v="0"/>
    <n v="37"/>
    <b v="0"/>
    <x v="38"/>
    <n v="5"/>
    <n v="125.27027027027027"/>
    <x v="1"/>
    <x v="38"/>
  </r>
  <r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750"/>
    <n v="430"/>
    <x v="2"/>
    <x v="0"/>
    <s v="USD"/>
    <n v="1427890925"/>
    <n v="1426681325"/>
    <b v="0"/>
    <n v="10"/>
    <b v="0"/>
    <x v="38"/>
    <n v="58"/>
    <n v="43"/>
    <x v="1"/>
    <x v="38"/>
  </r>
  <r>
    <n v="1000"/>
    <n v="1"/>
    <x v="2"/>
    <x v="1"/>
    <s v="GBP"/>
    <n v="1464354720"/>
    <n v="1463648360"/>
    <b v="0"/>
    <n v="1"/>
    <b v="0"/>
    <x v="38"/>
    <n v="1"/>
    <n v="1"/>
    <x v="1"/>
    <x v="38"/>
  </r>
  <r>
    <n v="500000"/>
    <n v="1550"/>
    <x v="2"/>
    <x v="11"/>
    <s v="SEK"/>
    <n v="1467473723"/>
    <n v="1465832123"/>
    <b v="0"/>
    <n v="2"/>
    <b v="0"/>
    <x v="38"/>
    <n v="1"/>
    <n v="775"/>
    <x v="1"/>
    <x v="38"/>
  </r>
  <r>
    <n v="10000"/>
    <n v="5"/>
    <x v="2"/>
    <x v="0"/>
    <s v="USD"/>
    <n v="1427414732"/>
    <n v="1424826332"/>
    <b v="0"/>
    <n v="1"/>
    <b v="0"/>
    <x v="38"/>
    <n v="1"/>
    <n v="5"/>
    <x v="1"/>
    <x v="38"/>
  </r>
  <r>
    <n v="1300000"/>
    <n v="128"/>
    <x v="2"/>
    <x v="9"/>
    <s v="EUR"/>
    <n v="1462484196"/>
    <n v="1457303796"/>
    <b v="0"/>
    <n v="10"/>
    <b v="0"/>
    <x v="38"/>
    <n v="1"/>
    <n v="12.8"/>
    <x v="1"/>
    <x v="38"/>
  </r>
  <r>
    <n v="1500"/>
    <n v="10"/>
    <x v="1"/>
    <x v="5"/>
    <s v="CAD"/>
    <n v="1411748335"/>
    <n v="1406564335"/>
    <b v="0"/>
    <n v="1"/>
    <b v="0"/>
    <x v="38"/>
    <n v="1"/>
    <n v="10"/>
    <x v="1"/>
    <x v="38"/>
  </r>
  <r>
    <n v="199"/>
    <n v="116"/>
    <x v="1"/>
    <x v="0"/>
    <s v="USD"/>
    <n v="1478733732"/>
    <n v="1478298132"/>
    <b v="0"/>
    <n v="2"/>
    <b v="0"/>
    <x v="38"/>
    <n v="59"/>
    <n v="58"/>
    <x v="1"/>
    <x v="38"/>
  </r>
  <r>
    <n v="125000"/>
    <n v="85192"/>
    <x v="1"/>
    <x v="0"/>
    <s v="USD"/>
    <n v="1468108198"/>
    <n v="1465516198"/>
    <b v="0"/>
    <n v="348"/>
    <b v="0"/>
    <x v="38"/>
    <n v="69"/>
    <n v="244.80459770114942"/>
    <x v="1"/>
    <x v="38"/>
  </r>
  <r>
    <n v="800000"/>
    <n v="26"/>
    <x v="1"/>
    <x v="0"/>
    <s v="USD"/>
    <n v="1422902601"/>
    <n v="1417718601"/>
    <b v="0"/>
    <n v="4"/>
    <b v="0"/>
    <x v="38"/>
    <n v="1"/>
    <n v="6.5"/>
    <x v="1"/>
    <x v="38"/>
  </r>
  <r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25000"/>
    <n v="1040"/>
    <x v="1"/>
    <x v="0"/>
    <s v="USD"/>
    <n v="1459121162"/>
    <n v="1456532762"/>
    <b v="0"/>
    <n v="17"/>
    <b v="0"/>
    <x v="38"/>
    <n v="5"/>
    <n v="61.176470588235297"/>
    <x v="1"/>
    <x v="38"/>
  </r>
  <r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1250"/>
    <n v="10"/>
    <x v="3"/>
    <x v="0"/>
    <s v="USD"/>
    <n v="1492542819"/>
    <n v="1489090419"/>
    <b v="0"/>
    <n v="1"/>
    <b v="0"/>
    <x v="6"/>
    <n v="1"/>
    <n v="10"/>
    <x v="1"/>
    <x v="6"/>
  </r>
  <r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0000"/>
    <n v="10"/>
    <x v="3"/>
    <x v="0"/>
    <s v="USD"/>
    <n v="1492759460"/>
    <n v="1487579060"/>
    <b v="0"/>
    <n v="1"/>
    <b v="0"/>
    <x v="6"/>
    <n v="1"/>
    <n v="10"/>
    <x v="1"/>
    <x v="6"/>
  </r>
  <r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1500"/>
    <n v="50"/>
    <x v="3"/>
    <x v="0"/>
    <s v="USD"/>
    <n v="1493838720"/>
    <n v="1489439669"/>
    <b v="0"/>
    <n v="1"/>
    <b v="0"/>
    <x v="6"/>
    <n v="4"/>
    <n v="50"/>
    <x v="1"/>
    <x v="6"/>
  </r>
  <r>
    <n v="200"/>
    <n v="0"/>
    <x v="3"/>
    <x v="1"/>
    <s v="GBP"/>
    <n v="1491233407"/>
    <n v="1489591807"/>
    <b v="0"/>
    <n v="0"/>
    <b v="0"/>
    <x v="6"/>
    <n v="0"/>
    <e v="#DIV/0!"/>
    <x v="1"/>
    <x v="6"/>
  </r>
  <r>
    <n v="50000"/>
    <n v="2700"/>
    <x v="3"/>
    <x v="14"/>
    <s v="MXN"/>
    <n v="1490416380"/>
    <n v="1487485760"/>
    <b v="0"/>
    <n v="6"/>
    <b v="0"/>
    <x v="6"/>
    <n v="6"/>
    <n v="450"/>
    <x v="1"/>
    <x v="6"/>
  </r>
  <r>
    <n v="10000"/>
    <n v="96"/>
    <x v="3"/>
    <x v="6"/>
    <s v="EUR"/>
    <n v="1491581703"/>
    <n v="1488993303"/>
    <b v="0"/>
    <n v="4"/>
    <b v="0"/>
    <x v="6"/>
    <n v="1"/>
    <n v="24"/>
    <x v="1"/>
    <x v="6"/>
  </r>
  <r>
    <n v="500"/>
    <n v="258"/>
    <x v="3"/>
    <x v="9"/>
    <s v="EUR"/>
    <n v="1492372800"/>
    <n v="1488823488"/>
    <b v="0"/>
    <n v="8"/>
    <b v="0"/>
    <x v="6"/>
    <n v="52"/>
    <n v="32.25"/>
    <x v="1"/>
    <x v="6"/>
  </r>
  <r>
    <n v="2750"/>
    <n v="45"/>
    <x v="3"/>
    <x v="1"/>
    <s v="GBP"/>
    <n v="1489922339"/>
    <n v="1487333939"/>
    <b v="0"/>
    <n v="3"/>
    <b v="0"/>
    <x v="6"/>
    <n v="2"/>
    <n v="15"/>
    <x v="1"/>
    <x v="6"/>
  </r>
  <r>
    <n v="700"/>
    <n v="0"/>
    <x v="3"/>
    <x v="1"/>
    <s v="GBP"/>
    <n v="1491726956"/>
    <n v="1489480556"/>
    <b v="0"/>
    <n v="0"/>
    <b v="0"/>
    <x v="6"/>
    <n v="0"/>
    <e v="#DIV/0!"/>
    <x v="1"/>
    <x v="6"/>
  </r>
  <r>
    <n v="10000"/>
    <n v="7540"/>
    <x v="3"/>
    <x v="0"/>
    <s v="USD"/>
    <n v="1489903200"/>
    <n v="1488459307"/>
    <b v="0"/>
    <n v="30"/>
    <b v="0"/>
    <x v="6"/>
    <n v="76"/>
    <n v="251.33333333333334"/>
    <x v="1"/>
    <x v="6"/>
  </r>
  <r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1800"/>
    <n v="2361"/>
    <x v="0"/>
    <x v="0"/>
    <s v="USD"/>
    <n v="1412136000"/>
    <n v="1410278284"/>
    <b v="1"/>
    <n v="57"/>
    <b v="1"/>
    <x v="6"/>
    <n v="132"/>
    <n v="41.421052631578945"/>
    <x v="1"/>
    <x v="6"/>
  </r>
  <r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500"/>
    <n v="3514"/>
    <x v="0"/>
    <x v="0"/>
    <s v="USD"/>
    <n v="1410379774"/>
    <n v="1407787774"/>
    <b v="1"/>
    <n v="34"/>
    <b v="1"/>
    <x v="6"/>
    <n v="101"/>
    <n v="103.35294117647059"/>
    <x v="1"/>
    <x v="6"/>
  </r>
  <r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1500"/>
    <n v="2002.22"/>
    <x v="0"/>
    <x v="0"/>
    <s v="USD"/>
    <n v="1326927600"/>
    <n v="1323221761"/>
    <b v="1"/>
    <n v="52"/>
    <b v="1"/>
    <x v="6"/>
    <n v="134"/>
    <n v="38.504230769230773"/>
    <x v="1"/>
    <x v="6"/>
  </r>
  <r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2000"/>
    <n v="2102"/>
    <x v="0"/>
    <x v="1"/>
    <s v="GBP"/>
    <n v="1413377522"/>
    <n v="1410785522"/>
    <b v="1"/>
    <n v="74"/>
    <b v="1"/>
    <x v="6"/>
    <n v="106"/>
    <n v="28.405405405405407"/>
    <x v="1"/>
    <x v="6"/>
  </r>
  <r>
    <n v="4000"/>
    <n v="5086"/>
    <x v="0"/>
    <x v="0"/>
    <s v="USD"/>
    <n v="1404698400"/>
    <n v="1402331262"/>
    <b v="1"/>
    <n v="63"/>
    <b v="1"/>
    <x v="6"/>
    <n v="128"/>
    <n v="80.730158730158735"/>
    <x v="1"/>
    <x v="6"/>
  </r>
  <r>
    <n v="13000"/>
    <n v="14450"/>
    <x v="0"/>
    <x v="0"/>
    <s v="USD"/>
    <n v="1402855525"/>
    <n v="1400263525"/>
    <b v="1"/>
    <n v="72"/>
    <b v="1"/>
    <x v="6"/>
    <n v="112"/>
    <n v="200.69444444444446"/>
    <x v="1"/>
    <x v="6"/>
  </r>
  <r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5000"/>
    <n v="56079.83"/>
    <x v="0"/>
    <x v="0"/>
    <s v="USD"/>
    <n v="1416988740"/>
    <n v="1414514153"/>
    <b v="1"/>
    <n v="930"/>
    <b v="1"/>
    <x v="6"/>
    <n v="161"/>
    <n v="60.300892473118282"/>
    <x v="1"/>
    <x v="6"/>
  </r>
  <r>
    <n v="3000"/>
    <n v="3485"/>
    <x v="0"/>
    <x v="0"/>
    <s v="USD"/>
    <n v="1406952781"/>
    <n v="1405743181"/>
    <b v="1"/>
    <n v="55"/>
    <b v="1"/>
    <x v="6"/>
    <n v="117"/>
    <n v="63.363636363636367"/>
    <x v="1"/>
    <x v="6"/>
  </r>
  <r>
    <n v="2500"/>
    <n v="3105"/>
    <x v="0"/>
    <x v="0"/>
    <s v="USD"/>
    <n v="1402696800"/>
    <n v="1399948353"/>
    <b v="1"/>
    <n v="61"/>
    <b v="1"/>
    <x v="6"/>
    <n v="125"/>
    <n v="50.901639344262293"/>
    <x v="1"/>
    <x v="6"/>
  </r>
  <r>
    <n v="8000"/>
    <n v="8241"/>
    <x v="0"/>
    <x v="0"/>
    <s v="USD"/>
    <n v="1386910740"/>
    <n v="1384364561"/>
    <b v="1"/>
    <n v="82"/>
    <b v="1"/>
    <x v="6"/>
    <n v="104"/>
    <n v="100.5"/>
    <x v="1"/>
    <x v="6"/>
  </r>
  <r>
    <n v="2000"/>
    <n v="2245"/>
    <x v="0"/>
    <x v="0"/>
    <s v="USD"/>
    <n v="1404273600"/>
    <n v="1401414944"/>
    <b v="1"/>
    <n v="71"/>
    <b v="1"/>
    <x v="6"/>
    <n v="113"/>
    <n v="31.619718309859156"/>
    <x v="1"/>
    <x v="6"/>
  </r>
  <r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000"/>
    <n v="3034"/>
    <x v="0"/>
    <x v="0"/>
    <s v="USD"/>
    <n v="1408999508"/>
    <n v="1407789908"/>
    <b v="1"/>
    <n v="23"/>
    <b v="1"/>
    <x v="6"/>
    <n v="102"/>
    <n v="131.91304347826087"/>
    <x v="1"/>
    <x v="6"/>
  </r>
  <r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2500"/>
    <n v="2935"/>
    <x v="0"/>
    <x v="0"/>
    <s v="USD"/>
    <n v="1403366409"/>
    <n v="1400774409"/>
    <b v="1"/>
    <n v="51"/>
    <b v="1"/>
    <x v="6"/>
    <n v="118"/>
    <n v="57.549019607843135"/>
    <x v="1"/>
    <x v="6"/>
  </r>
  <r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4200"/>
    <n v="4794.82"/>
    <x v="0"/>
    <x v="0"/>
    <s v="USD"/>
    <n v="1367859071"/>
    <n v="1365699071"/>
    <b v="1"/>
    <n v="62"/>
    <b v="1"/>
    <x v="6"/>
    <n v="115"/>
    <n v="77.335806451612896"/>
    <x v="1"/>
    <x v="6"/>
  </r>
  <r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4300"/>
    <n v="4610"/>
    <x v="0"/>
    <x v="0"/>
    <s v="USD"/>
    <n v="1404258631"/>
    <n v="1401666631"/>
    <b v="1"/>
    <n v="46"/>
    <b v="1"/>
    <x v="6"/>
    <n v="108"/>
    <n v="100.21739130434783"/>
    <x v="1"/>
    <x v="6"/>
  </r>
  <r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200"/>
    <n v="3270"/>
    <x v="0"/>
    <x v="1"/>
    <s v="GBP"/>
    <n v="1410901200"/>
    <n v="1408313438"/>
    <b v="1"/>
    <n v="70"/>
    <b v="1"/>
    <x v="6"/>
    <n v="103"/>
    <n v="46.714285714285715"/>
    <x v="1"/>
    <x v="6"/>
  </r>
  <r>
    <n v="15000"/>
    <n v="17444"/>
    <x v="0"/>
    <x v="0"/>
    <s v="USD"/>
    <n v="1407167973"/>
    <n v="1405439973"/>
    <b v="1"/>
    <n v="244"/>
    <b v="1"/>
    <x v="6"/>
    <n v="117"/>
    <n v="71.491803278688522"/>
    <x v="1"/>
    <x v="6"/>
  </r>
  <r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x v="40"/>
    <n v="13"/>
    <n v="356.84210526315792"/>
    <x v="1"/>
    <x v="40"/>
  </r>
  <r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750"/>
    <n v="151"/>
    <x v="2"/>
    <x v="0"/>
    <s v="USD"/>
    <n v="1471370869"/>
    <n v="1466186869"/>
    <b v="0"/>
    <n v="4"/>
    <b v="0"/>
    <x v="40"/>
    <n v="5"/>
    <n v="37.75"/>
    <x v="1"/>
    <x v="40"/>
  </r>
  <r>
    <n v="10000"/>
    <n v="102"/>
    <x v="2"/>
    <x v="1"/>
    <s v="GBP"/>
    <n v="1425160800"/>
    <n v="1421274859"/>
    <b v="0"/>
    <n v="8"/>
    <b v="0"/>
    <x v="40"/>
    <n v="2"/>
    <n v="12.75"/>
    <x v="1"/>
    <x v="40"/>
  </r>
  <r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500"/>
    <n v="2070"/>
    <x v="2"/>
    <x v="0"/>
    <s v="USD"/>
    <n v="1423750542"/>
    <n v="1421158542"/>
    <b v="0"/>
    <n v="39"/>
    <b v="0"/>
    <x v="40"/>
    <n v="60"/>
    <n v="53.07692307692308"/>
    <x v="1"/>
    <x v="40"/>
  </r>
  <r>
    <n v="3000000"/>
    <n v="1800"/>
    <x v="2"/>
    <x v="0"/>
    <s v="USD"/>
    <n v="1438437600"/>
    <n v="1433254875"/>
    <b v="0"/>
    <n v="6"/>
    <b v="0"/>
    <x v="40"/>
    <n v="1"/>
    <n v="300"/>
    <x v="1"/>
    <x v="40"/>
  </r>
  <r>
    <n v="10000"/>
    <n v="1145"/>
    <x v="2"/>
    <x v="10"/>
    <s v="NOK"/>
    <n v="1423050618"/>
    <n v="1420458618"/>
    <b v="0"/>
    <n v="4"/>
    <b v="0"/>
    <x v="40"/>
    <n v="12"/>
    <n v="286.25"/>
    <x v="1"/>
    <x v="40"/>
  </r>
  <r>
    <n v="30000"/>
    <n v="110"/>
    <x v="2"/>
    <x v="8"/>
    <s v="DKK"/>
    <n v="1424081477"/>
    <n v="1420798277"/>
    <b v="0"/>
    <n v="3"/>
    <b v="0"/>
    <x v="40"/>
    <n v="1"/>
    <n v="36.666666666666664"/>
    <x v="1"/>
    <x v="40"/>
  </r>
  <r>
    <n v="5000"/>
    <n v="2608"/>
    <x v="2"/>
    <x v="0"/>
    <s v="USD"/>
    <n v="1410037200"/>
    <n v="1407435418"/>
    <b v="0"/>
    <n v="53"/>
    <b v="0"/>
    <x v="40"/>
    <n v="53"/>
    <n v="49.20754716981132"/>
    <x v="1"/>
    <x v="40"/>
  </r>
  <r>
    <n v="50000"/>
    <n v="1"/>
    <x v="2"/>
    <x v="0"/>
    <s v="USD"/>
    <n v="1461994440"/>
    <n v="1459410101"/>
    <b v="0"/>
    <n v="1"/>
    <b v="0"/>
    <x v="40"/>
    <n v="1"/>
    <n v="1"/>
    <x v="1"/>
    <x v="40"/>
  </r>
  <r>
    <n v="2000"/>
    <n v="25"/>
    <x v="2"/>
    <x v="1"/>
    <s v="GBP"/>
    <n v="1409509477"/>
    <n v="1407695077"/>
    <b v="0"/>
    <n v="2"/>
    <b v="0"/>
    <x v="40"/>
    <n v="2"/>
    <n v="12.5"/>
    <x v="1"/>
    <x v="40"/>
  </r>
  <r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8000"/>
    <n v="273"/>
    <x v="2"/>
    <x v="1"/>
    <s v="GBP"/>
    <n v="1430470772"/>
    <n v="1427878772"/>
    <b v="0"/>
    <n v="12"/>
    <b v="0"/>
    <x v="40"/>
    <n v="4"/>
    <n v="22.75"/>
    <x v="1"/>
    <x v="40"/>
  </r>
  <r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5500"/>
    <n v="2550"/>
    <x v="2"/>
    <x v="0"/>
    <s v="USD"/>
    <n v="1429767607"/>
    <n v="1424587207"/>
    <b v="0"/>
    <n v="36"/>
    <b v="0"/>
    <x v="40"/>
    <n v="47"/>
    <n v="70.833333333333329"/>
    <x v="1"/>
    <x v="40"/>
  </r>
  <r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9500"/>
    <n v="11335.7"/>
    <x v="0"/>
    <x v="0"/>
    <s v="USD"/>
    <n v="1403305200"/>
    <n v="1400512658"/>
    <b v="1"/>
    <n v="226"/>
    <b v="1"/>
    <x v="6"/>
    <n v="120"/>
    <n v="50.157964601769912"/>
    <x v="1"/>
    <x v="6"/>
  </r>
  <r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4000"/>
    <n v="5050"/>
    <x v="0"/>
    <x v="0"/>
    <s v="USD"/>
    <n v="1407524751"/>
    <n v="1404932751"/>
    <b v="1"/>
    <n v="94"/>
    <b v="1"/>
    <x v="6"/>
    <n v="127"/>
    <n v="53.723404255319146"/>
    <x v="1"/>
    <x v="6"/>
  </r>
  <r>
    <n v="6000"/>
    <n v="6007"/>
    <x v="0"/>
    <x v="1"/>
    <s v="GBP"/>
    <n v="1437934759"/>
    <n v="1434478759"/>
    <b v="1"/>
    <n v="47"/>
    <b v="1"/>
    <x v="6"/>
    <n v="101"/>
    <n v="127.80851063829788"/>
    <x v="1"/>
    <x v="6"/>
  </r>
  <r>
    <n v="12000"/>
    <n v="12256"/>
    <x v="0"/>
    <x v="1"/>
    <s v="GBP"/>
    <n v="1452038100"/>
    <n v="1448823673"/>
    <b v="1"/>
    <n v="115"/>
    <b v="1"/>
    <x v="6"/>
    <n v="103"/>
    <n v="106.57391304347826"/>
    <x v="1"/>
    <x v="6"/>
  </r>
  <r>
    <n v="35000"/>
    <n v="35123"/>
    <x v="0"/>
    <x v="0"/>
    <s v="USD"/>
    <n v="1441857540"/>
    <n v="1438617471"/>
    <b v="1"/>
    <n v="134"/>
    <b v="1"/>
    <x v="6"/>
    <n v="101"/>
    <n v="262.11194029850748"/>
    <x v="1"/>
    <x v="6"/>
  </r>
  <r>
    <n v="2000"/>
    <n v="2001"/>
    <x v="0"/>
    <x v="1"/>
    <s v="GBP"/>
    <n v="1436625000"/>
    <n v="1433934371"/>
    <b v="1"/>
    <n v="35"/>
    <b v="1"/>
    <x v="6"/>
    <n v="101"/>
    <n v="57.171428571428571"/>
    <x v="1"/>
    <x v="6"/>
  </r>
  <r>
    <n v="4500"/>
    <n v="5221"/>
    <x v="0"/>
    <x v="0"/>
    <s v="USD"/>
    <n v="1478264784"/>
    <n v="1475672784"/>
    <b v="1"/>
    <n v="104"/>
    <b v="1"/>
    <x v="6"/>
    <n v="117"/>
    <n v="50.20192307692308"/>
    <x v="1"/>
    <x v="6"/>
  </r>
  <r>
    <n v="12000"/>
    <n v="12252"/>
    <x v="0"/>
    <x v="1"/>
    <s v="GBP"/>
    <n v="1419984000"/>
    <n v="1417132986"/>
    <b v="1"/>
    <n v="184"/>
    <b v="1"/>
    <x v="6"/>
    <n v="103"/>
    <n v="66.586956521739125"/>
    <x v="1"/>
    <x v="6"/>
  </r>
  <r>
    <n v="20000"/>
    <n v="20022"/>
    <x v="0"/>
    <x v="0"/>
    <s v="USD"/>
    <n v="1427063747"/>
    <n v="1424043347"/>
    <b v="1"/>
    <n v="119"/>
    <b v="1"/>
    <x v="6"/>
    <n v="101"/>
    <n v="168.25210084033614"/>
    <x v="1"/>
    <x v="6"/>
  </r>
  <r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4000"/>
    <n v="4137"/>
    <x v="0"/>
    <x v="1"/>
    <s v="GBP"/>
    <n v="1436114603"/>
    <n v="1433090603"/>
    <b v="1"/>
    <n v="113"/>
    <b v="1"/>
    <x v="6"/>
    <n v="104"/>
    <n v="36.610619469026545"/>
    <x v="1"/>
    <x v="6"/>
  </r>
  <r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0000"/>
    <n v="30610"/>
    <x v="0"/>
    <x v="0"/>
    <s v="USD"/>
    <n v="1484024400"/>
    <n v="1479932713"/>
    <b v="1"/>
    <n v="216"/>
    <b v="1"/>
    <x v="6"/>
    <n v="103"/>
    <n v="141.71296296296296"/>
    <x v="1"/>
    <x v="6"/>
  </r>
  <r>
    <n v="2000"/>
    <n v="2047"/>
    <x v="0"/>
    <x v="0"/>
    <s v="USD"/>
    <n v="1464987600"/>
    <n v="1463145938"/>
    <b v="1"/>
    <n v="39"/>
    <b v="1"/>
    <x v="6"/>
    <n v="103"/>
    <n v="52.487179487179489"/>
    <x v="1"/>
    <x v="6"/>
  </r>
  <r>
    <n v="1200"/>
    <n v="1250"/>
    <x v="0"/>
    <x v="1"/>
    <s v="GBP"/>
    <n v="1446213612"/>
    <n v="1443621612"/>
    <b v="1"/>
    <n v="21"/>
    <b v="1"/>
    <x v="6"/>
    <n v="105"/>
    <n v="59.523809523809526"/>
    <x v="1"/>
    <x v="6"/>
  </r>
  <r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7000"/>
    <n v="7164"/>
    <x v="0"/>
    <x v="0"/>
    <s v="USD"/>
    <n v="1450328340"/>
    <n v="1447606884"/>
    <b v="1"/>
    <n v="37"/>
    <b v="1"/>
    <x v="6"/>
    <n v="103"/>
    <n v="193.62162162162161"/>
    <x v="1"/>
    <x v="6"/>
  </r>
  <r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1000"/>
    <n v="1312"/>
    <x v="0"/>
    <x v="0"/>
    <s v="USD"/>
    <n v="1462334340"/>
    <n v="1459711917"/>
    <b v="1"/>
    <n v="26"/>
    <b v="1"/>
    <x v="6"/>
    <n v="132"/>
    <n v="50.46153846153846"/>
    <x v="1"/>
    <x v="6"/>
  </r>
  <r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4000"/>
    <n v="4015.71"/>
    <x v="0"/>
    <x v="1"/>
    <s v="GBP"/>
    <n v="1485991860"/>
    <n v="1483124208"/>
    <b v="0"/>
    <n v="115"/>
    <b v="1"/>
    <x v="6"/>
    <n v="101"/>
    <n v="34.91921739130435"/>
    <x v="1"/>
    <x v="6"/>
  </r>
  <r>
    <n v="15000"/>
    <n v="15481"/>
    <x v="0"/>
    <x v="0"/>
    <s v="USD"/>
    <n v="1467361251"/>
    <n v="1464769251"/>
    <b v="1"/>
    <n v="181"/>
    <b v="1"/>
    <x v="6"/>
    <n v="104"/>
    <n v="85.530386740331494"/>
    <x v="1"/>
    <x v="6"/>
  </r>
  <r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2800"/>
    <n v="3145"/>
    <x v="0"/>
    <x v="1"/>
    <s v="GBP"/>
    <n v="1435752898"/>
    <n v="1433160898"/>
    <b v="1"/>
    <n v="79"/>
    <b v="1"/>
    <x v="6"/>
    <n v="113"/>
    <n v="39.810126582278478"/>
    <x v="1"/>
    <x v="6"/>
  </r>
  <r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8500"/>
    <n v="9801"/>
    <x v="0"/>
    <x v="0"/>
    <s v="USD"/>
    <n v="1413269940"/>
    <n v="1410421670"/>
    <b v="1"/>
    <n v="167"/>
    <b v="1"/>
    <x v="6"/>
    <n v="116"/>
    <n v="58.688622754491021"/>
    <x v="1"/>
    <x v="6"/>
  </r>
  <r>
    <n v="10000"/>
    <n v="12730.42"/>
    <x v="0"/>
    <x v="0"/>
    <s v="USD"/>
    <n v="1411150092"/>
    <n v="1408558092"/>
    <b v="1"/>
    <n v="183"/>
    <b v="1"/>
    <x v="6"/>
    <n v="128"/>
    <n v="69.56513661202186"/>
    <x v="1"/>
    <x v="6"/>
  </r>
  <r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21000"/>
    <n v="21904"/>
    <x v="0"/>
    <x v="0"/>
    <s v="USD"/>
    <n v="1434074400"/>
    <n v="1431354258"/>
    <b v="0"/>
    <n v="270"/>
    <b v="1"/>
    <x v="6"/>
    <n v="105"/>
    <n v="81.125925925925927"/>
    <x v="1"/>
    <x v="6"/>
  </r>
  <r>
    <n v="10000"/>
    <n v="11122"/>
    <x v="0"/>
    <x v="0"/>
    <s v="USD"/>
    <n v="1442030340"/>
    <n v="1439551200"/>
    <b v="1"/>
    <n v="193"/>
    <b v="1"/>
    <x v="6"/>
    <n v="112"/>
    <n v="57.626943005181346"/>
    <x v="1"/>
    <x v="6"/>
  </r>
  <r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13000"/>
    <n v="13163.5"/>
    <x v="0"/>
    <x v="1"/>
    <s v="GBP"/>
    <n v="1427331809"/>
    <n v="1424743409"/>
    <b v="1"/>
    <n v="186"/>
    <b v="1"/>
    <x v="6"/>
    <n v="102"/>
    <n v="70.771505376344081"/>
    <x v="1"/>
    <x v="6"/>
  </r>
  <r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x v="6"/>
    <n v="129"/>
    <n v="72.76136363636364"/>
    <x v="1"/>
    <x v="6"/>
  </r>
  <r>
    <n v="2000"/>
    <n v="2125.9899999999998"/>
    <x v="0"/>
    <x v="1"/>
    <s v="GBP"/>
    <n v="1487769952"/>
    <n v="1485177952"/>
    <b v="0"/>
    <n v="41"/>
    <b v="1"/>
    <x v="6"/>
    <n v="107"/>
    <n v="51.853414634146333"/>
    <x v="1"/>
    <x v="6"/>
  </r>
  <r>
    <n v="7000"/>
    <n v="7365"/>
    <x v="0"/>
    <x v="0"/>
    <s v="USD"/>
    <n v="1420751861"/>
    <n v="1418159861"/>
    <b v="1"/>
    <n v="75"/>
    <b v="1"/>
    <x v="6"/>
    <n v="106"/>
    <n v="98.2"/>
    <x v="1"/>
    <x v="6"/>
  </r>
  <r>
    <n v="23000"/>
    <n v="24418.6"/>
    <x v="0"/>
    <x v="0"/>
    <s v="USD"/>
    <n v="1475294340"/>
    <n v="1472753745"/>
    <b v="1"/>
    <n v="97"/>
    <b v="1"/>
    <x v="6"/>
    <n v="107"/>
    <n v="251.7381443298969"/>
    <x v="1"/>
    <x v="6"/>
  </r>
  <r>
    <n v="5000"/>
    <n v="5462"/>
    <x v="0"/>
    <x v="0"/>
    <s v="USD"/>
    <n v="1448903318"/>
    <n v="1445875718"/>
    <b v="1"/>
    <n v="73"/>
    <b v="1"/>
    <x v="6"/>
    <n v="110"/>
    <n v="74.821917808219183"/>
    <x v="1"/>
    <x v="6"/>
  </r>
  <r>
    <n v="3300"/>
    <n v="3315"/>
    <x v="0"/>
    <x v="0"/>
    <s v="USD"/>
    <n v="1437067476"/>
    <n v="1434475476"/>
    <b v="1"/>
    <n v="49"/>
    <b v="1"/>
    <x v="6"/>
    <n v="101"/>
    <n v="67.65306122448979"/>
    <x v="1"/>
    <x v="6"/>
  </r>
  <r>
    <n v="12200"/>
    <n v="12571"/>
    <x v="0"/>
    <x v="0"/>
    <s v="USD"/>
    <n v="1419220800"/>
    <n v="1416555262"/>
    <b v="1"/>
    <n v="134"/>
    <b v="1"/>
    <x v="6"/>
    <n v="104"/>
    <n v="93.81343283582089"/>
    <x v="1"/>
    <x v="6"/>
  </r>
  <r>
    <n v="2500"/>
    <n v="2804.16"/>
    <x v="0"/>
    <x v="0"/>
    <s v="USD"/>
    <n v="1446238800"/>
    <n v="1444220588"/>
    <b v="1"/>
    <n v="68"/>
    <b v="1"/>
    <x v="6"/>
    <n v="113"/>
    <n v="41.237647058823526"/>
    <x v="1"/>
    <x v="6"/>
  </r>
  <r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6000"/>
    <n v="7877"/>
    <x v="0"/>
    <x v="0"/>
    <s v="USD"/>
    <n v="1434142800"/>
    <n v="1431435122"/>
    <b v="1"/>
    <n v="163"/>
    <b v="1"/>
    <x v="6"/>
    <n v="132"/>
    <n v="48.325153374233132"/>
    <x v="1"/>
    <x v="6"/>
  </r>
  <r>
    <n v="15000"/>
    <n v="15315"/>
    <x v="0"/>
    <x v="0"/>
    <s v="USD"/>
    <n v="1437156660"/>
    <n v="1434564660"/>
    <b v="1"/>
    <n v="288"/>
    <b v="1"/>
    <x v="6"/>
    <n v="103"/>
    <n v="53.177083333333336"/>
    <x v="1"/>
    <x v="6"/>
  </r>
  <r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x v="6"/>
    <n v="155"/>
    <n v="106.50344827586207"/>
    <x v="1"/>
    <x v="6"/>
  </r>
  <r>
    <n v="4000"/>
    <n v="4296"/>
    <x v="0"/>
    <x v="0"/>
    <s v="USD"/>
    <n v="1473879600"/>
    <n v="1472498042"/>
    <b v="1"/>
    <n v="21"/>
    <b v="1"/>
    <x v="6"/>
    <n v="108"/>
    <n v="204.57142857142858"/>
    <x v="1"/>
    <x v="6"/>
  </r>
  <r>
    <n v="15500"/>
    <n v="15705"/>
    <x v="0"/>
    <x v="0"/>
    <s v="USD"/>
    <n v="1458075600"/>
    <n v="1454259272"/>
    <b v="1"/>
    <n v="286"/>
    <b v="1"/>
    <x v="6"/>
    <n v="102"/>
    <n v="54.912587412587413"/>
    <x v="1"/>
    <x v="6"/>
  </r>
  <r>
    <n v="1800"/>
    <n v="1805"/>
    <x v="0"/>
    <x v="0"/>
    <s v="USD"/>
    <n v="1423456200"/>
    <n v="1421183271"/>
    <b v="1"/>
    <n v="12"/>
    <b v="1"/>
    <x v="6"/>
    <n v="101"/>
    <n v="150.41666666666666"/>
    <x v="1"/>
    <x v="6"/>
  </r>
  <r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2500"/>
    <n v="2585"/>
    <x v="0"/>
    <x v="1"/>
    <s v="GBP"/>
    <n v="1433017303"/>
    <n v="1430425303"/>
    <b v="1"/>
    <n v="34"/>
    <b v="1"/>
    <x v="6"/>
    <n v="104"/>
    <n v="76.029411764705884"/>
    <x v="1"/>
    <x v="6"/>
  </r>
  <r>
    <n v="5800"/>
    <n v="6628"/>
    <x v="0"/>
    <x v="0"/>
    <s v="USD"/>
    <n v="1459474059"/>
    <n v="1456885659"/>
    <b v="0"/>
    <n v="63"/>
    <b v="1"/>
    <x v="6"/>
    <n v="115"/>
    <n v="105.2063492063492"/>
    <x v="1"/>
    <x v="6"/>
  </r>
  <r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4999"/>
    <n v="5604"/>
    <x v="0"/>
    <x v="0"/>
    <s v="USD"/>
    <n v="1488258000"/>
    <n v="1485556626"/>
    <b v="0"/>
    <n v="81"/>
    <b v="1"/>
    <x v="6"/>
    <n v="113"/>
    <n v="69.18518518518519"/>
    <x v="1"/>
    <x v="6"/>
  </r>
  <r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x v="6"/>
    <n v="101"/>
    <n v="48.437149758454105"/>
    <x v="1"/>
    <x v="6"/>
  </r>
  <r>
    <n v="500"/>
    <n v="665.21"/>
    <x v="0"/>
    <x v="1"/>
    <s v="GBP"/>
    <n v="1487580602"/>
    <n v="1485161402"/>
    <b v="0"/>
    <n v="25"/>
    <b v="1"/>
    <x v="6"/>
    <n v="134"/>
    <n v="26.608400000000003"/>
    <x v="1"/>
    <x v="6"/>
  </r>
  <r>
    <n v="2000"/>
    <n v="2424"/>
    <x v="0"/>
    <x v="1"/>
    <s v="GBP"/>
    <n v="1489234891"/>
    <n v="1486642891"/>
    <b v="0"/>
    <n v="72"/>
    <b v="1"/>
    <x v="6"/>
    <n v="122"/>
    <n v="33.666666666666664"/>
    <x v="1"/>
    <x v="6"/>
  </r>
  <r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101"/>
    <n v="289"/>
    <x v="0"/>
    <x v="1"/>
    <s v="GBP"/>
    <n v="1449257348"/>
    <n v="1444069748"/>
    <b v="0"/>
    <n v="15"/>
    <b v="1"/>
    <x v="6"/>
    <n v="287"/>
    <n v="19.266666666666666"/>
    <x v="1"/>
    <x v="6"/>
  </r>
  <r>
    <n v="4500"/>
    <n v="7670"/>
    <x v="0"/>
    <x v="4"/>
    <s v="NZD"/>
    <n v="1488622352"/>
    <n v="1486030352"/>
    <b v="0"/>
    <n v="91"/>
    <b v="1"/>
    <x v="6"/>
    <n v="171"/>
    <n v="84.285714285714292"/>
    <x v="1"/>
    <x v="6"/>
  </r>
  <r>
    <n v="600"/>
    <n v="710"/>
    <x v="0"/>
    <x v="1"/>
    <s v="GBP"/>
    <n v="1434459554"/>
    <n v="1431867554"/>
    <b v="0"/>
    <n v="24"/>
    <b v="1"/>
    <x v="6"/>
    <n v="119"/>
    <n v="29.583333333333332"/>
    <x v="1"/>
    <x v="6"/>
  </r>
  <r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1500"/>
    <n v="2161"/>
    <x v="0"/>
    <x v="1"/>
    <s v="GBP"/>
    <n v="1448229600"/>
    <n v="1446401372"/>
    <b v="0"/>
    <n v="47"/>
    <b v="1"/>
    <x v="6"/>
    <n v="145"/>
    <n v="45.978723404255319"/>
    <x v="1"/>
    <x v="6"/>
  </r>
  <r>
    <n v="5500"/>
    <n v="5504"/>
    <x v="0"/>
    <x v="1"/>
    <s v="GBP"/>
    <n v="1438037940"/>
    <n v="1436380256"/>
    <b v="0"/>
    <n v="44"/>
    <b v="1"/>
    <x v="6"/>
    <n v="101"/>
    <n v="125.09090909090909"/>
    <x v="1"/>
    <x v="6"/>
  </r>
  <r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000"/>
    <n v="3486"/>
    <x v="0"/>
    <x v="0"/>
    <s v="USD"/>
    <n v="1444860063"/>
    <n v="1442268063"/>
    <b v="0"/>
    <n v="63"/>
    <b v="1"/>
    <x v="6"/>
    <n v="117"/>
    <n v="55.333333333333336"/>
    <x v="1"/>
    <x v="6"/>
  </r>
  <r>
    <n v="3000"/>
    <n v="4085"/>
    <x v="0"/>
    <x v="0"/>
    <s v="USD"/>
    <n v="1430329862"/>
    <n v="1428515462"/>
    <b v="0"/>
    <n v="88"/>
    <b v="1"/>
    <x v="6"/>
    <n v="137"/>
    <n v="46.420454545454547"/>
    <x v="1"/>
    <x v="6"/>
  </r>
  <r>
    <n v="3000"/>
    <n v="4004"/>
    <x v="0"/>
    <x v="0"/>
    <s v="USD"/>
    <n v="1470034740"/>
    <n v="1466185176"/>
    <b v="0"/>
    <n v="70"/>
    <b v="1"/>
    <x v="6"/>
    <n v="134"/>
    <n v="57.2"/>
    <x v="1"/>
    <x v="6"/>
  </r>
  <r>
    <n v="8400"/>
    <n v="8685"/>
    <x v="0"/>
    <x v="3"/>
    <s v="EUR"/>
    <n v="1481099176"/>
    <n v="1478507176"/>
    <b v="0"/>
    <n v="50"/>
    <b v="1"/>
    <x v="6"/>
    <n v="104"/>
    <n v="173.7"/>
    <x v="1"/>
    <x v="6"/>
  </r>
  <r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4000"/>
    <n v="4081"/>
    <x v="0"/>
    <x v="0"/>
    <s v="USD"/>
    <n v="1438374748"/>
    <n v="1435782748"/>
    <b v="0"/>
    <n v="20"/>
    <b v="1"/>
    <x v="6"/>
    <n v="103"/>
    <n v="204.05"/>
    <x v="1"/>
    <x v="6"/>
  </r>
  <r>
    <n v="1500"/>
    <n v="2630"/>
    <x v="0"/>
    <x v="0"/>
    <s v="USD"/>
    <n v="1465527600"/>
    <n v="1462252542"/>
    <b v="0"/>
    <n v="54"/>
    <b v="1"/>
    <x v="6"/>
    <n v="176"/>
    <n v="48.703703703703702"/>
    <x v="1"/>
    <x v="6"/>
  </r>
  <r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500"/>
    <n v="4280"/>
    <x v="0"/>
    <x v="0"/>
    <s v="USD"/>
    <n v="1460581365"/>
    <n v="1458766965"/>
    <b v="0"/>
    <n v="57"/>
    <b v="1"/>
    <x v="6"/>
    <n v="123"/>
    <n v="75.087719298245617"/>
    <x v="1"/>
    <x v="6"/>
  </r>
  <r>
    <n v="350"/>
    <n v="558"/>
    <x v="0"/>
    <x v="1"/>
    <s v="GBP"/>
    <n v="1476632178"/>
    <n v="1473953778"/>
    <b v="0"/>
    <n v="31"/>
    <b v="1"/>
    <x v="6"/>
    <n v="160"/>
    <n v="18"/>
    <x v="1"/>
    <x v="6"/>
  </r>
  <r>
    <n v="6500"/>
    <n v="6505"/>
    <x v="0"/>
    <x v="0"/>
    <s v="USD"/>
    <n v="1444169825"/>
    <n v="1441577825"/>
    <b v="0"/>
    <n v="31"/>
    <b v="1"/>
    <x v="6"/>
    <n v="101"/>
    <n v="209.83870967741936"/>
    <x v="1"/>
    <x v="6"/>
  </r>
  <r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2500"/>
    <n v="2501"/>
    <x v="0"/>
    <x v="0"/>
    <s v="USD"/>
    <n v="1478901600"/>
    <n v="1477077946"/>
    <b v="0"/>
    <n v="41"/>
    <b v="1"/>
    <x v="6"/>
    <n v="101"/>
    <n v="61"/>
    <x v="1"/>
    <x v="6"/>
  </r>
  <r>
    <n v="2000"/>
    <n v="2321"/>
    <x v="0"/>
    <x v="0"/>
    <s v="USD"/>
    <n v="1453856400"/>
    <n v="1452664317"/>
    <b v="0"/>
    <n v="29"/>
    <b v="1"/>
    <x v="6"/>
    <n v="117"/>
    <n v="80.034482758620683"/>
    <x v="1"/>
    <x v="6"/>
  </r>
  <r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11737"/>
    <n v="11747.18"/>
    <x v="0"/>
    <x v="0"/>
    <s v="USD"/>
    <n v="1407506040"/>
    <n v="1404680075"/>
    <b v="0"/>
    <n v="125"/>
    <b v="1"/>
    <x v="6"/>
    <n v="101"/>
    <n v="93.977440000000001"/>
    <x v="1"/>
    <x v="6"/>
  </r>
  <r>
    <n v="1050"/>
    <n v="1115"/>
    <x v="0"/>
    <x v="0"/>
    <s v="USD"/>
    <n v="1465347424"/>
    <n v="1462755424"/>
    <b v="0"/>
    <n v="18"/>
    <b v="1"/>
    <x v="6"/>
    <n v="107"/>
    <n v="61.944444444444443"/>
    <x v="1"/>
    <x v="6"/>
  </r>
  <r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500"/>
    <n v="537"/>
    <x v="0"/>
    <x v="0"/>
    <s v="USD"/>
    <n v="1413431940"/>
    <n v="1412216665"/>
    <b v="0"/>
    <n v="15"/>
    <b v="1"/>
    <x v="6"/>
    <n v="108"/>
    <n v="35.799999999999997"/>
    <x v="1"/>
    <x v="6"/>
  </r>
  <r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400"/>
    <n v="450"/>
    <x v="0"/>
    <x v="1"/>
    <s v="GBP"/>
    <n v="1428256277"/>
    <n v="1425235877"/>
    <b v="0"/>
    <n v="15"/>
    <b v="1"/>
    <x v="6"/>
    <n v="113"/>
    <n v="30"/>
    <x v="1"/>
    <x v="6"/>
  </r>
  <r>
    <n v="8000"/>
    <n v="8110"/>
    <x v="0"/>
    <x v="0"/>
    <s v="USD"/>
    <n v="1425830905"/>
    <n v="1423242505"/>
    <b v="0"/>
    <n v="57"/>
    <b v="1"/>
    <x v="6"/>
    <n v="102"/>
    <n v="142.28070175438597"/>
    <x v="1"/>
    <x v="6"/>
  </r>
  <r>
    <n v="800"/>
    <n v="810"/>
    <x v="0"/>
    <x v="1"/>
    <s v="GBP"/>
    <n v="1462697966"/>
    <n v="1460105966"/>
    <b v="0"/>
    <n v="33"/>
    <b v="1"/>
    <x v="6"/>
    <n v="102"/>
    <n v="24.545454545454547"/>
    <x v="1"/>
    <x v="6"/>
  </r>
  <r>
    <n v="1800"/>
    <n v="2635"/>
    <x v="0"/>
    <x v="0"/>
    <s v="USD"/>
    <n v="1404522000"/>
    <n v="1404308883"/>
    <b v="0"/>
    <n v="9"/>
    <b v="1"/>
    <x v="6"/>
    <n v="147"/>
    <n v="292.77777777777777"/>
    <x v="1"/>
    <x v="6"/>
  </r>
  <r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1500"/>
    <n v="1594"/>
    <x v="0"/>
    <x v="1"/>
    <s v="GBP"/>
    <n v="1427919468"/>
    <n v="1425331068"/>
    <b v="0"/>
    <n v="69"/>
    <b v="1"/>
    <x v="6"/>
    <n v="107"/>
    <n v="23.10144927536232"/>
    <x v="1"/>
    <x v="6"/>
  </r>
  <r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5000"/>
    <n v="5016"/>
    <x v="0"/>
    <x v="1"/>
    <s v="GBP"/>
    <n v="1407106800"/>
    <n v="1404749446"/>
    <b v="0"/>
    <n v="63"/>
    <b v="1"/>
    <x v="6"/>
    <n v="101"/>
    <n v="79.61904761904762"/>
    <x v="1"/>
    <x v="6"/>
  </r>
  <r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2500"/>
    <n v="2755"/>
    <x v="0"/>
    <x v="1"/>
    <s v="GBP"/>
    <n v="1412974800"/>
    <n v="1411109167"/>
    <b v="0"/>
    <n v="34"/>
    <b v="1"/>
    <x v="6"/>
    <n v="111"/>
    <n v="81.029411764705884"/>
    <x v="1"/>
    <x v="6"/>
  </r>
  <r>
    <n v="15000"/>
    <n v="15327"/>
    <x v="0"/>
    <x v="0"/>
    <s v="USD"/>
    <n v="1487944080"/>
    <n v="1486129680"/>
    <b v="0"/>
    <n v="112"/>
    <b v="1"/>
    <x v="6"/>
    <n v="103"/>
    <n v="136.84821428571428"/>
    <x v="1"/>
    <x v="6"/>
  </r>
  <r>
    <n v="8000"/>
    <n v="8348"/>
    <x v="0"/>
    <x v="0"/>
    <s v="USD"/>
    <n v="1469721518"/>
    <n v="1467129518"/>
    <b v="0"/>
    <n v="47"/>
    <b v="1"/>
    <x v="6"/>
    <n v="105"/>
    <n v="177.61702127659575"/>
    <x v="1"/>
    <x v="6"/>
  </r>
  <r>
    <n v="3000"/>
    <n v="4145"/>
    <x v="0"/>
    <x v="0"/>
    <s v="USD"/>
    <n v="1481066554"/>
    <n v="1478906554"/>
    <b v="0"/>
    <n v="38"/>
    <b v="1"/>
    <x v="6"/>
    <n v="139"/>
    <n v="109.07894736842105"/>
    <x v="1"/>
    <x v="6"/>
  </r>
  <r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700"/>
    <n v="1200"/>
    <x v="0"/>
    <x v="1"/>
    <s v="GBP"/>
    <n v="1460553480"/>
    <n v="1458770384"/>
    <b v="0"/>
    <n v="23"/>
    <b v="1"/>
    <x v="6"/>
    <n v="172"/>
    <n v="52.173913043478258"/>
    <x v="1"/>
    <x v="6"/>
  </r>
  <r>
    <n v="4500"/>
    <n v="4565"/>
    <x v="0"/>
    <x v="0"/>
    <s v="USD"/>
    <n v="1409374093"/>
    <n v="1406782093"/>
    <b v="0"/>
    <n v="40"/>
    <b v="1"/>
    <x v="6"/>
    <n v="102"/>
    <n v="114.125"/>
    <x v="1"/>
    <x v="6"/>
  </r>
  <r>
    <n v="500"/>
    <n v="650"/>
    <x v="0"/>
    <x v="0"/>
    <s v="USD"/>
    <n v="1429317420"/>
    <n v="1424226768"/>
    <b v="0"/>
    <n v="13"/>
    <b v="1"/>
    <x v="6"/>
    <n v="130"/>
    <n v="50"/>
    <x v="1"/>
    <x v="6"/>
  </r>
  <r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2000"/>
    <n v="2389"/>
    <x v="0"/>
    <x v="1"/>
    <s v="GBP"/>
    <n v="1462741200"/>
    <n v="1461503654"/>
    <b v="0"/>
    <n v="22"/>
    <b v="1"/>
    <x v="6"/>
    <n v="120"/>
    <n v="108.59090909090909"/>
    <x v="1"/>
    <x v="6"/>
  </r>
  <r>
    <n v="5500"/>
    <n v="5516"/>
    <x v="0"/>
    <x v="0"/>
    <s v="USD"/>
    <n v="1461988740"/>
    <n v="1459949080"/>
    <b v="0"/>
    <n v="79"/>
    <b v="1"/>
    <x v="6"/>
    <n v="101"/>
    <n v="69.822784810126578"/>
    <x v="1"/>
    <x v="6"/>
  </r>
  <r>
    <n v="1000"/>
    <n v="1534"/>
    <x v="0"/>
    <x v="0"/>
    <s v="USD"/>
    <n v="1465837200"/>
    <n v="1463971172"/>
    <b v="0"/>
    <n v="14"/>
    <b v="1"/>
    <x v="6"/>
    <n v="154"/>
    <n v="109.57142857142857"/>
    <x v="1"/>
    <x v="6"/>
  </r>
  <r>
    <n v="3500"/>
    <n v="3655"/>
    <x v="0"/>
    <x v="19"/>
    <s v="EUR"/>
    <n v="1448838000"/>
    <n v="1445791811"/>
    <b v="0"/>
    <n v="51"/>
    <b v="1"/>
    <x v="6"/>
    <n v="105"/>
    <n v="71.666666666666671"/>
    <x v="1"/>
    <x v="6"/>
  </r>
  <r>
    <n v="5000"/>
    <n v="5055"/>
    <x v="0"/>
    <x v="1"/>
    <s v="GBP"/>
    <n v="1406113200"/>
    <n v="1402910965"/>
    <b v="0"/>
    <n v="54"/>
    <b v="1"/>
    <x v="6"/>
    <n v="102"/>
    <n v="93.611111111111114"/>
    <x v="1"/>
    <x v="6"/>
  </r>
  <r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1750"/>
    <n v="2210"/>
    <x v="0"/>
    <x v="1"/>
    <s v="GBP"/>
    <n v="1462879020"/>
    <n v="1461941527"/>
    <b v="0"/>
    <n v="15"/>
    <b v="1"/>
    <x v="6"/>
    <n v="127"/>
    <n v="147.33333333333334"/>
    <x v="1"/>
    <x v="6"/>
  </r>
  <r>
    <n v="1500"/>
    <n v="1521"/>
    <x v="0"/>
    <x v="1"/>
    <s v="GBP"/>
    <n v="1468611272"/>
    <n v="1466019272"/>
    <b v="0"/>
    <n v="27"/>
    <b v="1"/>
    <x v="6"/>
    <n v="102"/>
    <n v="56.333333333333336"/>
    <x v="1"/>
    <x v="6"/>
  </r>
  <r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4000"/>
    <n v="4250"/>
    <x v="0"/>
    <x v="0"/>
    <s v="USD"/>
    <n v="1487985734"/>
    <n v="1484097734"/>
    <b v="0"/>
    <n v="23"/>
    <b v="1"/>
    <x v="6"/>
    <n v="107"/>
    <n v="184.78260869565219"/>
    <x v="1"/>
    <x v="6"/>
  </r>
  <r>
    <n v="9000"/>
    <n v="9124"/>
    <x v="0"/>
    <x v="20"/>
    <s v="SGD"/>
    <n v="1481731140"/>
    <n v="1479866343"/>
    <b v="0"/>
    <n v="72"/>
    <b v="1"/>
    <x v="6"/>
    <n v="102"/>
    <n v="126.72222222222223"/>
    <x v="1"/>
    <x v="6"/>
  </r>
  <r>
    <n v="5000"/>
    <n v="5673"/>
    <x v="0"/>
    <x v="0"/>
    <s v="USD"/>
    <n v="1409587140"/>
    <n v="1408062990"/>
    <b v="0"/>
    <n v="68"/>
    <b v="1"/>
    <x v="6"/>
    <n v="114"/>
    <n v="83.42647058823529"/>
    <x v="1"/>
    <x v="6"/>
  </r>
  <r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7750"/>
    <n v="7860"/>
    <x v="0"/>
    <x v="0"/>
    <s v="USD"/>
    <n v="1408464000"/>
    <n v="1406831445"/>
    <b v="0"/>
    <n v="26"/>
    <b v="1"/>
    <x v="6"/>
    <n v="102"/>
    <n v="302.30769230769232"/>
    <x v="1"/>
    <x v="6"/>
  </r>
  <r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2000"/>
    <n v="2005"/>
    <x v="0"/>
    <x v="1"/>
    <s v="GBP"/>
    <n v="1437235200"/>
    <n v="1435177840"/>
    <b v="0"/>
    <n v="30"/>
    <b v="1"/>
    <x v="6"/>
    <n v="101"/>
    <n v="66.833333333333329"/>
    <x v="1"/>
    <x v="6"/>
  </r>
  <r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8000"/>
    <n v="8001"/>
    <x v="0"/>
    <x v="0"/>
    <s v="USD"/>
    <n v="1429976994"/>
    <n v="1424796594"/>
    <b v="0"/>
    <n v="19"/>
    <b v="1"/>
    <x v="6"/>
    <n v="101"/>
    <n v="421.10526315789474"/>
    <x v="1"/>
    <x v="6"/>
  </r>
  <r>
    <n v="8000"/>
    <n v="8084"/>
    <x v="0"/>
    <x v="1"/>
    <s v="GBP"/>
    <n v="1426870560"/>
    <n v="1424280899"/>
    <b v="0"/>
    <n v="77"/>
    <b v="1"/>
    <x v="6"/>
    <n v="102"/>
    <n v="104.98701298701299"/>
    <x v="1"/>
    <x v="6"/>
  </r>
  <r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000"/>
    <n v="3133"/>
    <x v="0"/>
    <x v="0"/>
    <s v="USD"/>
    <n v="1417305178"/>
    <n v="1414277578"/>
    <b v="0"/>
    <n v="28"/>
    <b v="1"/>
    <x v="6"/>
    <n v="105"/>
    <n v="111.89285714285714"/>
    <x v="1"/>
    <x v="6"/>
  </r>
  <r>
    <n v="4000"/>
    <n v="4090"/>
    <x v="0"/>
    <x v="0"/>
    <s v="USD"/>
    <n v="1426044383"/>
    <n v="1423455983"/>
    <b v="0"/>
    <n v="48"/>
    <b v="1"/>
    <x v="6"/>
    <n v="103"/>
    <n v="85.208333333333329"/>
    <x v="1"/>
    <x v="6"/>
  </r>
  <r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6000"/>
    <n v="6000.66"/>
    <x v="0"/>
    <x v="0"/>
    <s v="USD"/>
    <n v="1448074800"/>
    <n v="1444874768"/>
    <b v="0"/>
    <n v="64"/>
    <b v="1"/>
    <x v="6"/>
    <n v="101"/>
    <n v="93.760312499999998"/>
    <x v="1"/>
    <x v="6"/>
  </r>
  <r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1500"/>
    <n v="1536"/>
    <x v="0"/>
    <x v="0"/>
    <s v="USD"/>
    <n v="1405017345"/>
    <n v="1403721345"/>
    <b v="0"/>
    <n v="22"/>
    <b v="1"/>
    <x v="6"/>
    <n v="103"/>
    <n v="69.818181818181813"/>
    <x v="1"/>
    <x v="6"/>
  </r>
  <r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550"/>
    <n v="783"/>
    <x v="0"/>
    <x v="1"/>
    <s v="GBP"/>
    <n v="1406470645"/>
    <n v="1403878645"/>
    <b v="0"/>
    <n v="27"/>
    <b v="1"/>
    <x v="6"/>
    <n v="143"/>
    <n v="29"/>
    <x v="1"/>
    <x v="6"/>
  </r>
  <r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1500"/>
    <n v="1565"/>
    <x v="0"/>
    <x v="0"/>
    <s v="USD"/>
    <n v="1401595140"/>
    <n v="1399286589"/>
    <b v="0"/>
    <n v="28"/>
    <b v="1"/>
    <x v="6"/>
    <n v="105"/>
    <n v="55.892857142857146"/>
    <x v="1"/>
    <x v="6"/>
  </r>
  <r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4000"/>
    <n v="4443"/>
    <x v="0"/>
    <x v="0"/>
    <s v="USD"/>
    <n v="1416589200"/>
    <n v="1414605776"/>
    <b v="0"/>
    <n v="65"/>
    <b v="1"/>
    <x v="6"/>
    <n v="112"/>
    <n v="68.353846153846149"/>
    <x v="1"/>
    <x v="6"/>
  </r>
  <r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10000"/>
    <n v="10041"/>
    <x v="0"/>
    <x v="0"/>
    <s v="USD"/>
    <n v="1409266414"/>
    <n v="1405378414"/>
    <b v="0"/>
    <n v="85"/>
    <b v="1"/>
    <x v="6"/>
    <n v="101"/>
    <n v="118.12941176470588"/>
    <x v="1"/>
    <x v="6"/>
  </r>
  <r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10000"/>
    <n v="10031"/>
    <x v="0"/>
    <x v="0"/>
    <s v="USD"/>
    <n v="1405511376"/>
    <n v="1401623376"/>
    <b v="0"/>
    <n v="91"/>
    <b v="1"/>
    <x v="6"/>
    <n v="101"/>
    <n v="110.23076923076923"/>
    <x v="1"/>
    <x v="6"/>
  </r>
  <r>
    <n v="2000"/>
    <n v="2142"/>
    <x v="0"/>
    <x v="1"/>
    <s v="GBP"/>
    <n v="1404641289"/>
    <n v="1402049289"/>
    <b v="0"/>
    <n v="67"/>
    <b v="1"/>
    <x v="6"/>
    <n v="108"/>
    <n v="31.970149253731343"/>
    <x v="1"/>
    <x v="6"/>
  </r>
  <r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1700"/>
    <n v="1700.01"/>
    <x v="0"/>
    <x v="0"/>
    <s v="USD"/>
    <n v="1414284180"/>
    <n v="1410558948"/>
    <b v="0"/>
    <n v="45"/>
    <b v="1"/>
    <x v="6"/>
    <n v="101"/>
    <n v="37.777999999999999"/>
    <x v="1"/>
    <x v="6"/>
  </r>
  <r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x v="6"/>
    <n v="102"/>
    <n v="103.21428571428571"/>
    <x v="1"/>
    <x v="6"/>
  </r>
  <r>
    <n v="3000"/>
    <n v="3273"/>
    <x v="0"/>
    <x v="1"/>
    <s v="GBP"/>
    <n v="1450051200"/>
    <n v="1447594176"/>
    <b v="0"/>
    <n v="46"/>
    <b v="1"/>
    <x v="6"/>
    <n v="110"/>
    <n v="71.152173913043484"/>
    <x v="1"/>
    <x v="6"/>
  </r>
  <r>
    <n v="250"/>
    <n v="350"/>
    <x v="0"/>
    <x v="0"/>
    <s v="USD"/>
    <n v="1429912341"/>
    <n v="1427320341"/>
    <b v="0"/>
    <n v="10"/>
    <b v="1"/>
    <x v="6"/>
    <n v="140"/>
    <n v="35"/>
    <x v="1"/>
    <x v="6"/>
  </r>
  <r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750"/>
    <n v="4055"/>
    <x v="0"/>
    <x v="0"/>
    <s v="USD"/>
    <n v="1411264800"/>
    <n v="1409620903"/>
    <b v="0"/>
    <n v="87"/>
    <b v="1"/>
    <x v="6"/>
    <n v="109"/>
    <n v="46.609195402298852"/>
    <x v="1"/>
    <x v="6"/>
  </r>
  <r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9500"/>
    <n v="9525"/>
    <x v="0"/>
    <x v="0"/>
    <s v="USD"/>
    <n v="1402974000"/>
    <n v="1400290255"/>
    <b v="0"/>
    <n v="71"/>
    <b v="1"/>
    <x v="6"/>
    <n v="101"/>
    <n v="134.1549295774648"/>
    <x v="1"/>
    <x v="6"/>
  </r>
  <r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2500"/>
    <n v="2605"/>
    <x v="0"/>
    <x v="1"/>
    <s v="GBP"/>
    <n v="1430600400"/>
    <n v="1428358567"/>
    <b v="0"/>
    <n v="14"/>
    <b v="1"/>
    <x v="6"/>
    <n v="105"/>
    <n v="186.07142857142858"/>
    <x v="1"/>
    <x v="6"/>
  </r>
  <r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5000"/>
    <n v="5260.92"/>
    <x v="0"/>
    <x v="0"/>
    <s v="USD"/>
    <n v="1405095300"/>
    <n v="1403146628"/>
    <b v="0"/>
    <n v="82"/>
    <b v="1"/>
    <x v="6"/>
    <n v="106"/>
    <n v="64.157560975609755"/>
    <x v="1"/>
    <x v="6"/>
  </r>
  <r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1000"/>
    <n v="1082"/>
    <x v="0"/>
    <x v="1"/>
    <s v="GBP"/>
    <n v="1423138800"/>
    <n v="1421092725"/>
    <b v="0"/>
    <n v="25"/>
    <b v="1"/>
    <x v="6"/>
    <n v="109"/>
    <n v="43.28"/>
    <x v="1"/>
    <x v="6"/>
  </r>
  <r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650"/>
    <n v="658"/>
    <x v="0"/>
    <x v="0"/>
    <s v="USD"/>
    <n v="1429636927"/>
    <n v="1427304127"/>
    <b v="0"/>
    <n v="16"/>
    <b v="1"/>
    <x v="6"/>
    <n v="102"/>
    <n v="41.125"/>
    <x v="1"/>
    <x v="6"/>
  </r>
  <r>
    <n v="1000"/>
    <n v="1532"/>
    <x v="0"/>
    <x v="0"/>
    <s v="USD"/>
    <n v="1406087940"/>
    <n v="1404141626"/>
    <b v="0"/>
    <n v="37"/>
    <b v="1"/>
    <x v="6"/>
    <n v="154"/>
    <n v="41.405405405405403"/>
    <x v="1"/>
    <x v="6"/>
  </r>
  <r>
    <n v="300"/>
    <n v="385"/>
    <x v="0"/>
    <x v="1"/>
    <s v="GBP"/>
    <n v="1471130956"/>
    <n v="1465946956"/>
    <b v="0"/>
    <n v="14"/>
    <b v="1"/>
    <x v="6"/>
    <n v="129"/>
    <n v="27.5"/>
    <x v="1"/>
    <x v="6"/>
  </r>
  <r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000"/>
    <n v="5739"/>
    <x v="0"/>
    <x v="0"/>
    <s v="USD"/>
    <n v="1406876340"/>
    <n v="1404190567"/>
    <b v="0"/>
    <n v="16"/>
    <b v="1"/>
    <x v="6"/>
    <n v="192"/>
    <n v="358.6875"/>
    <x v="1"/>
    <x v="6"/>
  </r>
  <r>
    <n v="2000"/>
    <n v="2804"/>
    <x v="0"/>
    <x v="0"/>
    <s v="USD"/>
    <n v="1423720740"/>
    <n v="1421081857"/>
    <b v="0"/>
    <n v="55"/>
    <b v="1"/>
    <x v="6"/>
    <n v="141"/>
    <n v="50.981818181818184"/>
    <x v="1"/>
    <x v="6"/>
  </r>
  <r>
    <n v="978"/>
    <n v="1216"/>
    <x v="0"/>
    <x v="0"/>
    <s v="USD"/>
    <n v="1422937620"/>
    <n v="1420606303"/>
    <b v="0"/>
    <n v="27"/>
    <b v="1"/>
    <x v="6"/>
    <n v="125"/>
    <n v="45.037037037037038"/>
    <x v="1"/>
    <x v="6"/>
  </r>
  <r>
    <n v="500"/>
    <n v="631"/>
    <x v="0"/>
    <x v="1"/>
    <s v="GBP"/>
    <n v="1463743860"/>
    <n v="1461151860"/>
    <b v="0"/>
    <n v="36"/>
    <b v="1"/>
    <x v="6"/>
    <n v="127"/>
    <n v="17.527777777777779"/>
    <x v="1"/>
    <x v="6"/>
  </r>
  <r>
    <n v="500"/>
    <n v="950"/>
    <x v="0"/>
    <x v="1"/>
    <s v="GBP"/>
    <n v="1408106352"/>
    <n v="1406896752"/>
    <b v="0"/>
    <n v="19"/>
    <b v="1"/>
    <x v="6"/>
    <n v="190"/>
    <n v="50"/>
    <x v="1"/>
    <x v="6"/>
  </r>
  <r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x v="6"/>
    <n v="104"/>
    <n v="90.684210526315795"/>
    <x v="1"/>
    <x v="6"/>
  </r>
  <r>
    <n v="5000"/>
    <n v="5116.18"/>
    <x v="0"/>
    <x v="0"/>
    <s v="USD"/>
    <n v="1471921637"/>
    <n v="1469329637"/>
    <b v="0"/>
    <n v="93"/>
    <b v="1"/>
    <x v="6"/>
    <n v="103"/>
    <n v="55.012688172043013"/>
    <x v="1"/>
    <x v="6"/>
  </r>
  <r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500"/>
    <n v="4450"/>
    <x v="0"/>
    <x v="0"/>
    <s v="USD"/>
    <n v="1461108450"/>
    <n v="1455928050"/>
    <b v="0"/>
    <n v="61"/>
    <b v="1"/>
    <x v="6"/>
    <n v="128"/>
    <n v="72.950819672131146"/>
    <x v="1"/>
    <x v="6"/>
  </r>
  <r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2800"/>
    <n v="3175"/>
    <x v="0"/>
    <x v="0"/>
    <s v="USD"/>
    <n v="1461857045"/>
    <n v="1459265045"/>
    <b v="0"/>
    <n v="63"/>
    <b v="1"/>
    <x v="6"/>
    <n v="114"/>
    <n v="50.396825396825399"/>
    <x v="1"/>
    <x v="6"/>
  </r>
  <r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2000"/>
    <n v="2041"/>
    <x v="0"/>
    <x v="0"/>
    <s v="USD"/>
    <n v="1415253540"/>
    <n v="1413432331"/>
    <b v="0"/>
    <n v="23"/>
    <b v="1"/>
    <x v="6"/>
    <n v="103"/>
    <n v="88.739130434782609"/>
    <x v="1"/>
    <x v="6"/>
  </r>
  <r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00"/>
    <n v="340"/>
    <x v="0"/>
    <x v="1"/>
    <s v="GBP"/>
    <n v="1414972800"/>
    <n v="1412629704"/>
    <b v="0"/>
    <n v="17"/>
    <b v="1"/>
    <x v="6"/>
    <n v="114"/>
    <n v="20"/>
    <x v="1"/>
    <x v="6"/>
  </r>
  <r>
    <n v="300"/>
    <n v="312"/>
    <x v="0"/>
    <x v="0"/>
    <s v="USD"/>
    <n v="1414378800"/>
    <n v="1412836990"/>
    <b v="0"/>
    <n v="6"/>
    <b v="1"/>
    <x v="6"/>
    <n v="104"/>
    <n v="52"/>
    <x v="1"/>
    <x v="6"/>
  </r>
  <r>
    <n v="1800"/>
    <n v="2076"/>
    <x v="0"/>
    <x v="0"/>
    <s v="USD"/>
    <n v="1431831600"/>
    <n v="1430761243"/>
    <b v="0"/>
    <n v="39"/>
    <b v="1"/>
    <x v="6"/>
    <n v="116"/>
    <n v="53.230769230769234"/>
    <x v="1"/>
    <x v="6"/>
  </r>
  <r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000"/>
    <n v="4150"/>
    <x v="0"/>
    <x v="1"/>
    <s v="GBP"/>
    <n v="1404671466"/>
    <n v="1402079466"/>
    <b v="0"/>
    <n v="80"/>
    <b v="1"/>
    <x v="6"/>
    <n v="139"/>
    <n v="51.875"/>
    <x v="1"/>
    <x v="6"/>
  </r>
  <r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2500"/>
    <n v="2856"/>
    <x v="0"/>
    <x v="0"/>
    <s v="USD"/>
    <n v="1466014499"/>
    <n v="1463422499"/>
    <b v="0"/>
    <n v="44"/>
    <b v="1"/>
    <x v="6"/>
    <n v="115"/>
    <n v="64.909090909090907"/>
    <x v="1"/>
    <x v="6"/>
  </r>
  <r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000"/>
    <n v="4656"/>
    <x v="0"/>
    <x v="0"/>
    <s v="USD"/>
    <n v="1433314740"/>
    <n v="1430600401"/>
    <b v="0"/>
    <n v="56"/>
    <b v="1"/>
    <x v="6"/>
    <n v="156"/>
    <n v="83.142857142857139"/>
    <x v="1"/>
    <x v="6"/>
  </r>
  <r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000"/>
    <n v="3636"/>
    <x v="0"/>
    <x v="0"/>
    <s v="USD"/>
    <n v="1429286400"/>
    <n v="1427221560"/>
    <b v="0"/>
    <n v="29"/>
    <b v="1"/>
    <x v="6"/>
    <n v="122"/>
    <n v="125.37931034482759"/>
    <x v="1"/>
    <x v="6"/>
  </r>
  <r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500"/>
    <n v="791"/>
    <x v="0"/>
    <x v="0"/>
    <s v="USD"/>
    <n v="1431928784"/>
    <n v="1430114384"/>
    <b v="0"/>
    <n v="10"/>
    <b v="1"/>
    <x v="6"/>
    <n v="159"/>
    <n v="79.099999999999994"/>
    <x v="1"/>
    <x v="6"/>
  </r>
  <r>
    <n v="3800"/>
    <n v="4000.22"/>
    <x v="0"/>
    <x v="0"/>
    <s v="USD"/>
    <n v="1445818397"/>
    <n v="1442794397"/>
    <b v="0"/>
    <n v="35"/>
    <b v="1"/>
    <x v="6"/>
    <n v="106"/>
    <n v="114.29199999999999"/>
    <x v="1"/>
    <x v="6"/>
  </r>
  <r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000"/>
    <n v="3732"/>
    <x v="0"/>
    <x v="0"/>
    <s v="USD"/>
    <n v="1473625166"/>
    <n v="1470169166"/>
    <b v="0"/>
    <n v="78"/>
    <b v="1"/>
    <x v="6"/>
    <n v="125"/>
    <n v="47.846153846153847"/>
    <x v="1"/>
    <x v="6"/>
  </r>
  <r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1650"/>
    <n v="1690"/>
    <x v="0"/>
    <x v="5"/>
    <s v="CAD"/>
    <n v="1464471840"/>
    <n v="1459309704"/>
    <b v="0"/>
    <n v="42"/>
    <b v="1"/>
    <x v="6"/>
    <n v="103"/>
    <n v="40.238095238095241"/>
    <x v="1"/>
    <x v="6"/>
  </r>
  <r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1000"/>
    <n v="1063"/>
    <x v="0"/>
    <x v="0"/>
    <s v="USD"/>
    <n v="1457326740"/>
    <n v="1455919438"/>
    <b v="0"/>
    <n v="42"/>
    <b v="1"/>
    <x v="6"/>
    <n v="107"/>
    <n v="25.30952380952381"/>
    <x v="1"/>
    <x v="6"/>
  </r>
  <r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4000"/>
    <n v="4216"/>
    <x v="0"/>
    <x v="0"/>
    <s v="USD"/>
    <n v="1458100740"/>
    <n v="1456862924"/>
    <b v="0"/>
    <n v="31"/>
    <b v="1"/>
    <x v="6"/>
    <n v="106"/>
    <n v="136"/>
    <x v="1"/>
    <x v="6"/>
  </r>
  <r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10000"/>
    <n v="10440"/>
    <x v="0"/>
    <x v="0"/>
    <s v="USD"/>
    <n v="1464732537"/>
    <n v="1462140537"/>
    <b v="0"/>
    <n v="72"/>
    <b v="1"/>
    <x v="6"/>
    <n v="105"/>
    <n v="145"/>
    <x v="1"/>
    <x v="6"/>
  </r>
  <r>
    <n v="100"/>
    <n v="180"/>
    <x v="0"/>
    <x v="1"/>
    <s v="GBP"/>
    <n v="1462914000"/>
    <n v="1460914253"/>
    <b v="0"/>
    <n v="15"/>
    <b v="1"/>
    <x v="6"/>
    <n v="180"/>
    <n v="12"/>
    <x v="1"/>
    <x v="6"/>
  </r>
  <r>
    <n v="3000"/>
    <n v="3190"/>
    <x v="0"/>
    <x v="0"/>
    <s v="USD"/>
    <n v="1416545700"/>
    <n v="1415392666"/>
    <b v="0"/>
    <n v="33"/>
    <b v="1"/>
    <x v="6"/>
    <n v="107"/>
    <n v="96.666666666666671"/>
    <x v="1"/>
    <x v="6"/>
  </r>
  <r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1500"/>
    <n v="1518"/>
    <x v="0"/>
    <x v="1"/>
    <s v="GBP"/>
    <n v="1415385000"/>
    <n v="1413406695"/>
    <b v="0"/>
    <n v="19"/>
    <b v="1"/>
    <x v="6"/>
    <n v="102"/>
    <n v="79.89473684210526"/>
    <x v="1"/>
    <x v="6"/>
  </r>
  <r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2800"/>
    <n v="3315"/>
    <x v="0"/>
    <x v="0"/>
    <s v="USD"/>
    <n v="1401857940"/>
    <n v="1400725112"/>
    <b v="0"/>
    <n v="44"/>
    <b v="1"/>
    <x v="6"/>
    <n v="119"/>
    <n v="75.340909090909093"/>
    <x v="1"/>
    <x v="6"/>
  </r>
  <r>
    <n v="500"/>
    <n v="550"/>
    <x v="0"/>
    <x v="0"/>
    <s v="USD"/>
    <n v="1422853140"/>
    <n v="1421439552"/>
    <b v="0"/>
    <n v="10"/>
    <b v="1"/>
    <x v="6"/>
    <n v="110"/>
    <n v="55"/>
    <x v="1"/>
    <x v="6"/>
  </r>
  <r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x v="6"/>
    <n v="111"/>
    <n v="50.020909090909093"/>
    <x v="1"/>
    <x v="6"/>
  </r>
  <r>
    <n v="2000"/>
    <n v="2027"/>
    <x v="0"/>
    <x v="1"/>
    <s v="GBP"/>
    <n v="1425478950"/>
    <n v="1422886950"/>
    <b v="0"/>
    <n v="28"/>
    <b v="1"/>
    <x v="6"/>
    <n v="102"/>
    <n v="72.392857142857139"/>
    <x v="1"/>
    <x v="6"/>
  </r>
  <r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0"/>
    <n v="593"/>
    <x v="0"/>
    <x v="0"/>
    <s v="USD"/>
    <n v="1411980020"/>
    <n v="1409388020"/>
    <b v="0"/>
    <n v="13"/>
    <b v="1"/>
    <x v="6"/>
    <n v="170"/>
    <n v="45.615384615384613"/>
    <x v="1"/>
    <x v="6"/>
  </r>
  <r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1650"/>
    <n v="1669"/>
    <x v="0"/>
    <x v="1"/>
    <s v="GBP"/>
    <n v="1484740918"/>
    <n v="1483012918"/>
    <b v="0"/>
    <n v="37"/>
    <b v="1"/>
    <x v="6"/>
    <n v="102"/>
    <n v="45.108108108108105"/>
    <x v="1"/>
    <x v="6"/>
  </r>
  <r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500"/>
    <n v="631"/>
    <x v="0"/>
    <x v="0"/>
    <s v="USD"/>
    <n v="1447269367"/>
    <n v="1444673767"/>
    <b v="0"/>
    <n v="8"/>
    <b v="1"/>
    <x v="6"/>
    <n v="127"/>
    <n v="78.875"/>
    <x v="1"/>
    <x v="6"/>
  </r>
  <r>
    <n v="5000"/>
    <n v="7810"/>
    <x v="0"/>
    <x v="0"/>
    <s v="USD"/>
    <n v="1443711623"/>
    <n v="1440687623"/>
    <b v="0"/>
    <n v="204"/>
    <b v="1"/>
    <x v="6"/>
    <n v="157"/>
    <n v="38.284313725490193"/>
    <x v="1"/>
    <x v="6"/>
  </r>
  <r>
    <n v="2000"/>
    <n v="2063"/>
    <x v="0"/>
    <x v="1"/>
    <s v="GBP"/>
    <n v="1443808800"/>
    <n v="1441120910"/>
    <b v="0"/>
    <n v="46"/>
    <b v="1"/>
    <x v="6"/>
    <n v="104"/>
    <n v="44.847826086956523"/>
    <x v="1"/>
    <x v="6"/>
  </r>
  <r>
    <n v="150"/>
    <n v="230"/>
    <x v="0"/>
    <x v="1"/>
    <s v="GBP"/>
    <n v="1450612740"/>
    <n v="1448040425"/>
    <b v="0"/>
    <n v="17"/>
    <b v="1"/>
    <x v="6"/>
    <n v="154"/>
    <n v="13.529411764705882"/>
    <x v="1"/>
    <x v="6"/>
  </r>
  <r>
    <n v="675"/>
    <n v="1218"/>
    <x v="0"/>
    <x v="5"/>
    <s v="CAD"/>
    <n v="1416211140"/>
    <n v="1413016216"/>
    <b v="0"/>
    <n v="28"/>
    <b v="1"/>
    <x v="6"/>
    <n v="181"/>
    <n v="43.5"/>
    <x v="1"/>
    <x v="6"/>
  </r>
  <r>
    <n v="2000"/>
    <n v="2569"/>
    <x v="0"/>
    <x v="1"/>
    <s v="GBP"/>
    <n v="1471428340"/>
    <n v="1469009140"/>
    <b v="0"/>
    <n v="83"/>
    <b v="1"/>
    <x v="6"/>
    <n v="129"/>
    <n v="30.951807228915662"/>
    <x v="1"/>
    <x v="6"/>
  </r>
  <r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5500"/>
    <n v="5623"/>
    <x v="0"/>
    <x v="0"/>
    <s v="USD"/>
    <n v="1410099822"/>
    <n v="1404915822"/>
    <b v="0"/>
    <n v="85"/>
    <b v="1"/>
    <x v="6"/>
    <n v="103"/>
    <n v="66.152941176470591"/>
    <x v="1"/>
    <x v="6"/>
  </r>
  <r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250"/>
    <n v="251"/>
    <x v="0"/>
    <x v="0"/>
    <s v="USD"/>
    <n v="1428780159"/>
    <n v="1426188159"/>
    <b v="0"/>
    <n v="8"/>
    <b v="1"/>
    <x v="6"/>
    <n v="101"/>
    <n v="31.375"/>
    <x v="1"/>
    <x v="6"/>
  </r>
  <r>
    <n v="1100"/>
    <n v="1125"/>
    <x v="0"/>
    <x v="0"/>
    <s v="USD"/>
    <n v="1427860740"/>
    <n v="1426002684"/>
    <b v="0"/>
    <n v="19"/>
    <b v="1"/>
    <x v="6"/>
    <n v="103"/>
    <n v="59.210526315789473"/>
    <x v="1"/>
    <x v="6"/>
  </r>
  <r>
    <n v="35000"/>
    <n v="40043.25"/>
    <x v="0"/>
    <x v="0"/>
    <s v="USD"/>
    <n v="1463198340"/>
    <n v="1461117201"/>
    <b v="0"/>
    <n v="336"/>
    <b v="1"/>
    <x v="6"/>
    <n v="115"/>
    <n v="119.17633928571429"/>
    <x v="1"/>
    <x v="6"/>
  </r>
  <r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5500"/>
    <n v="5845"/>
    <x v="0"/>
    <x v="0"/>
    <s v="USD"/>
    <n v="1439337600"/>
    <n v="1436575280"/>
    <b v="0"/>
    <n v="104"/>
    <b v="1"/>
    <x v="6"/>
    <n v="107"/>
    <n v="56.20192307692308"/>
    <x v="1"/>
    <x v="6"/>
  </r>
  <r>
    <n v="5000"/>
    <n v="5671.11"/>
    <x v="0"/>
    <x v="0"/>
    <s v="USD"/>
    <n v="1423674000"/>
    <n v="1421025159"/>
    <b v="0"/>
    <n v="53"/>
    <b v="1"/>
    <x v="6"/>
    <n v="114"/>
    <n v="107.00207547169811"/>
    <x v="1"/>
    <x v="6"/>
  </r>
  <r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2200"/>
    <n v="2210"/>
    <x v="0"/>
    <x v="1"/>
    <s v="GBP"/>
    <n v="1408289724"/>
    <n v="1403105724"/>
    <b v="0"/>
    <n v="20"/>
    <b v="1"/>
    <x v="6"/>
    <n v="101"/>
    <n v="110.5"/>
    <x v="1"/>
    <x v="6"/>
  </r>
  <r>
    <n v="100000"/>
    <n v="100036"/>
    <x v="0"/>
    <x v="0"/>
    <s v="USD"/>
    <n v="1399271911"/>
    <n v="1396334311"/>
    <b v="0"/>
    <n v="558"/>
    <b v="1"/>
    <x v="6"/>
    <n v="101"/>
    <n v="179.27598566308242"/>
    <x v="1"/>
    <x v="6"/>
  </r>
  <r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200"/>
    <n v="3470"/>
    <x v="0"/>
    <x v="5"/>
    <s v="CAD"/>
    <n v="1432694700"/>
    <n v="1429651266"/>
    <b v="0"/>
    <n v="74"/>
    <b v="1"/>
    <x v="6"/>
    <n v="109"/>
    <n v="46.891891891891895"/>
    <x v="1"/>
    <x v="6"/>
  </r>
  <r>
    <n v="2500"/>
    <n v="2560"/>
    <x v="0"/>
    <x v="0"/>
    <s v="USD"/>
    <n v="1438799760"/>
    <n v="1437236378"/>
    <b v="0"/>
    <n v="54"/>
    <b v="1"/>
    <x v="6"/>
    <n v="103"/>
    <n v="47.407407407407405"/>
    <x v="1"/>
    <x v="6"/>
  </r>
  <r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500"/>
    <n v="527.45000000000005"/>
    <x v="0"/>
    <x v="1"/>
    <s v="GBP"/>
    <n v="1470078000"/>
    <n v="1467648456"/>
    <b v="0"/>
    <n v="25"/>
    <b v="1"/>
    <x v="6"/>
    <n v="106"/>
    <n v="21.098000000000003"/>
    <x v="1"/>
    <x v="6"/>
  </r>
  <r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5000"/>
    <n v="5024"/>
    <x v="0"/>
    <x v="0"/>
    <s v="USD"/>
    <n v="1420734696"/>
    <n v="1418142696"/>
    <b v="0"/>
    <n v="41"/>
    <b v="1"/>
    <x v="6"/>
    <n v="101"/>
    <n v="122.53658536585365"/>
    <x v="1"/>
    <x v="6"/>
  </r>
  <r>
    <n v="2000"/>
    <n v="2287"/>
    <x v="0"/>
    <x v="0"/>
    <s v="USD"/>
    <n v="1420009200"/>
    <n v="1417593483"/>
    <b v="0"/>
    <n v="26"/>
    <b v="1"/>
    <x v="6"/>
    <n v="115"/>
    <n v="87.961538461538467"/>
    <x v="1"/>
    <x v="6"/>
  </r>
  <r>
    <n v="1500"/>
    <n v="1831"/>
    <x v="0"/>
    <x v="1"/>
    <s v="GBP"/>
    <n v="1414701413"/>
    <n v="1412109413"/>
    <b v="0"/>
    <n v="25"/>
    <b v="1"/>
    <x v="6"/>
    <n v="123"/>
    <n v="73.239999999999995"/>
    <x v="1"/>
    <x v="6"/>
  </r>
  <r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5800"/>
    <n v="6155"/>
    <x v="0"/>
    <x v="0"/>
    <s v="USD"/>
    <n v="1415921848"/>
    <n v="1413326248"/>
    <b v="0"/>
    <n v="45"/>
    <b v="1"/>
    <x v="6"/>
    <n v="107"/>
    <n v="136.77777777777777"/>
    <x v="1"/>
    <x v="6"/>
  </r>
  <r>
    <n v="10000"/>
    <n v="10133"/>
    <x v="0"/>
    <x v="0"/>
    <s v="USD"/>
    <n v="1470887940"/>
    <n v="1468176527"/>
    <b v="0"/>
    <n v="102"/>
    <b v="1"/>
    <x v="6"/>
    <n v="102"/>
    <n v="99.343137254901961"/>
    <x v="1"/>
    <x v="6"/>
  </r>
  <r>
    <n v="100"/>
    <n v="100"/>
    <x v="0"/>
    <x v="0"/>
    <s v="USD"/>
    <n v="1480947054"/>
    <n v="1475759454"/>
    <b v="0"/>
    <n v="5"/>
    <b v="1"/>
    <x v="6"/>
    <n v="100"/>
    <n v="20"/>
    <x v="1"/>
    <x v="6"/>
  </r>
  <r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x v="6"/>
    <n v="101"/>
    <n v="40.545945945945945"/>
    <x v="1"/>
    <x v="6"/>
  </r>
  <r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400"/>
    <n v="4050"/>
    <x v="0"/>
    <x v="0"/>
    <s v="USD"/>
    <n v="1419181890"/>
    <n v="1416589890"/>
    <b v="0"/>
    <n v="23"/>
    <b v="1"/>
    <x v="6"/>
    <n v="120"/>
    <n v="176.08695652173913"/>
    <x v="1"/>
    <x v="6"/>
  </r>
  <r>
    <n v="7500"/>
    <n v="8207"/>
    <x v="0"/>
    <x v="0"/>
    <s v="USD"/>
    <n v="1474649070"/>
    <n v="1469465070"/>
    <b v="0"/>
    <n v="54"/>
    <b v="1"/>
    <x v="6"/>
    <n v="110"/>
    <n v="151.9814814814815"/>
    <x v="1"/>
    <x v="6"/>
  </r>
  <r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5000"/>
    <n v="5003"/>
    <x v="0"/>
    <x v="1"/>
    <s v="GBP"/>
    <n v="1413792034"/>
    <n v="1411200034"/>
    <b v="0"/>
    <n v="73"/>
    <b v="1"/>
    <x v="6"/>
    <n v="101"/>
    <n v="68.534246575342465"/>
    <x v="1"/>
    <x v="6"/>
  </r>
  <r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2000"/>
    <n v="2545"/>
    <x v="0"/>
    <x v="0"/>
    <s v="USD"/>
    <n v="1423630740"/>
    <n v="1418673307"/>
    <b v="0"/>
    <n v="35"/>
    <b v="1"/>
    <x v="6"/>
    <n v="128"/>
    <n v="72.714285714285708"/>
    <x v="1"/>
    <x v="6"/>
  </r>
  <r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1000"/>
    <n v="1101"/>
    <x v="0"/>
    <x v="0"/>
    <s v="USD"/>
    <n v="1409720340"/>
    <n v="1408129822"/>
    <b v="0"/>
    <n v="27"/>
    <b v="1"/>
    <x v="6"/>
    <n v="111"/>
    <n v="40.777777777777779"/>
    <x v="1"/>
    <x v="6"/>
  </r>
  <r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10"/>
    <n v="13"/>
    <x v="0"/>
    <x v="0"/>
    <s v="USD"/>
    <n v="1476390164"/>
    <n v="1473970964"/>
    <b v="0"/>
    <n v="4"/>
    <b v="1"/>
    <x v="6"/>
    <n v="130"/>
    <n v="3.25"/>
    <x v="1"/>
    <x v="6"/>
  </r>
  <r>
    <n v="2000"/>
    <n v="2087"/>
    <x v="0"/>
    <x v="1"/>
    <s v="GBP"/>
    <n v="1421452682"/>
    <n v="1418860682"/>
    <b v="0"/>
    <n v="53"/>
    <b v="1"/>
    <x v="6"/>
    <n v="105"/>
    <n v="39.377358490566039"/>
    <x v="1"/>
    <x v="6"/>
  </r>
  <r>
    <n v="4000"/>
    <n v="4002"/>
    <x v="0"/>
    <x v="0"/>
    <s v="USD"/>
    <n v="1463520479"/>
    <n v="1458336479"/>
    <b v="0"/>
    <n v="49"/>
    <b v="1"/>
    <x v="6"/>
    <n v="101"/>
    <n v="81.673469387755105"/>
    <x v="1"/>
    <x v="6"/>
  </r>
  <r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000"/>
    <n v="3908"/>
    <x v="0"/>
    <x v="1"/>
    <s v="GBP"/>
    <n v="1471185057"/>
    <n v="1468593057"/>
    <b v="0"/>
    <n v="64"/>
    <b v="1"/>
    <x v="6"/>
    <n v="131"/>
    <n v="61.0625"/>
    <x v="1"/>
    <x v="6"/>
  </r>
  <r>
    <n v="550"/>
    <n v="580"/>
    <x v="0"/>
    <x v="1"/>
    <s v="GBP"/>
    <n v="1450137600"/>
    <n v="1448924882"/>
    <b v="0"/>
    <n v="20"/>
    <b v="1"/>
    <x v="6"/>
    <n v="106"/>
    <n v="29"/>
    <x v="1"/>
    <x v="6"/>
  </r>
  <r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1960"/>
    <n v="3005"/>
    <x v="0"/>
    <x v="1"/>
    <s v="GBP"/>
    <n v="1459378085"/>
    <n v="1456789685"/>
    <b v="0"/>
    <n v="21"/>
    <b v="1"/>
    <x v="6"/>
    <n v="154"/>
    <n v="143.0952380952381"/>
    <x v="1"/>
    <x v="6"/>
  </r>
  <r>
    <n v="1000"/>
    <n v="1623"/>
    <x v="0"/>
    <x v="1"/>
    <s v="GBP"/>
    <n v="1439806936"/>
    <n v="1437214936"/>
    <b v="0"/>
    <n v="31"/>
    <b v="1"/>
    <x v="6"/>
    <n v="163"/>
    <n v="52.354838709677416"/>
    <x v="1"/>
    <x v="6"/>
  </r>
  <r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5000"/>
    <n v="7220"/>
    <x v="0"/>
    <x v="5"/>
    <s v="CAD"/>
    <n v="1402334811"/>
    <n v="1401470811"/>
    <b v="0"/>
    <n v="57"/>
    <b v="1"/>
    <x v="6"/>
    <n v="145"/>
    <n v="126.66666666666667"/>
    <x v="1"/>
    <x v="6"/>
  </r>
  <r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10500"/>
    <n v="11045"/>
    <x v="0"/>
    <x v="0"/>
    <s v="USD"/>
    <n v="1425528000"/>
    <n v="1422916261"/>
    <b v="0"/>
    <n v="197"/>
    <b v="1"/>
    <x v="6"/>
    <n v="106"/>
    <n v="56.065989847715734"/>
    <x v="1"/>
    <x v="6"/>
  </r>
  <r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1000"/>
    <n v="1000.99"/>
    <x v="0"/>
    <x v="0"/>
    <s v="USD"/>
    <n v="1411874580"/>
    <n v="1409030371"/>
    <b v="0"/>
    <n v="21"/>
    <b v="1"/>
    <x v="6"/>
    <n v="101"/>
    <n v="47.666190476190479"/>
    <x v="1"/>
    <x v="6"/>
  </r>
  <r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1000000"/>
    <n v="2"/>
    <x v="2"/>
    <x v="0"/>
    <s v="USD"/>
    <n v="1462467600"/>
    <n v="1457403364"/>
    <b v="0"/>
    <n v="2"/>
    <b v="0"/>
    <x v="40"/>
    <n v="1"/>
    <n v="1"/>
    <x v="1"/>
    <x v="40"/>
  </r>
  <r>
    <n v="3000"/>
    <n v="1"/>
    <x v="2"/>
    <x v="1"/>
    <s v="GBP"/>
    <n v="1417295990"/>
    <n v="1414700390"/>
    <b v="0"/>
    <n v="1"/>
    <b v="0"/>
    <x v="40"/>
    <n v="1"/>
    <n v="1"/>
    <x v="1"/>
    <x v="40"/>
  </r>
  <r>
    <n v="17100"/>
    <n v="8725"/>
    <x v="2"/>
    <x v="0"/>
    <s v="USD"/>
    <n v="1411444740"/>
    <n v="1409335497"/>
    <b v="0"/>
    <n v="59"/>
    <b v="0"/>
    <x v="40"/>
    <n v="52"/>
    <n v="147.88135593220338"/>
    <x v="1"/>
    <x v="40"/>
  </r>
  <r>
    <n v="500"/>
    <n v="100"/>
    <x v="2"/>
    <x v="1"/>
    <s v="GBP"/>
    <n v="1416781749"/>
    <n v="1415053749"/>
    <b v="0"/>
    <n v="1"/>
    <b v="0"/>
    <x v="40"/>
    <n v="20"/>
    <n v="100"/>
    <x v="1"/>
    <x v="40"/>
  </r>
  <r>
    <n v="5000"/>
    <n v="1762"/>
    <x v="2"/>
    <x v="0"/>
    <s v="USD"/>
    <n v="1479517200"/>
    <n v="1475765867"/>
    <b v="0"/>
    <n v="31"/>
    <b v="0"/>
    <x v="40"/>
    <n v="36"/>
    <n v="56.838709677419352"/>
    <x v="1"/>
    <x v="40"/>
  </r>
  <r>
    <n v="75000"/>
    <n v="3185"/>
    <x v="2"/>
    <x v="5"/>
    <s v="CAD"/>
    <n v="1484366340"/>
    <n v="1480219174"/>
    <b v="0"/>
    <n v="18"/>
    <b v="0"/>
    <x v="40"/>
    <n v="5"/>
    <n v="176.94444444444446"/>
    <x v="1"/>
    <x v="40"/>
  </r>
  <r>
    <n v="3500"/>
    <n v="1276"/>
    <x v="2"/>
    <x v="0"/>
    <s v="USD"/>
    <n v="1461186676"/>
    <n v="1458594676"/>
    <b v="0"/>
    <n v="10"/>
    <b v="0"/>
    <x v="40"/>
    <n v="37"/>
    <n v="127.6"/>
    <x v="1"/>
    <x v="40"/>
  </r>
  <r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300"/>
    <n v="216"/>
    <x v="2"/>
    <x v="5"/>
    <s v="CAD"/>
    <n v="1429456132"/>
    <n v="1424275732"/>
    <b v="0"/>
    <n v="2"/>
    <b v="0"/>
    <x v="40"/>
    <n v="7"/>
    <n v="108"/>
    <x v="1"/>
    <x v="40"/>
  </r>
  <r>
    <n v="25000"/>
    <n v="1"/>
    <x v="2"/>
    <x v="0"/>
    <s v="USD"/>
    <n v="1475853060"/>
    <n v="1470672906"/>
    <b v="0"/>
    <n v="1"/>
    <b v="0"/>
    <x v="40"/>
    <n v="1"/>
    <n v="1"/>
    <x v="1"/>
    <x v="40"/>
  </r>
  <r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700"/>
    <n v="15"/>
    <x v="2"/>
    <x v="12"/>
    <s v="EUR"/>
    <n v="1448902800"/>
    <n v="1445369727"/>
    <b v="0"/>
    <n v="2"/>
    <b v="0"/>
    <x v="40"/>
    <n v="3"/>
    <n v="7.5"/>
    <x v="1"/>
    <x v="40"/>
  </r>
  <r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5000"/>
    <n v="821"/>
    <x v="2"/>
    <x v="0"/>
    <s v="USD"/>
    <n v="1457413140"/>
    <n v="1454996887"/>
    <b v="0"/>
    <n v="12"/>
    <b v="0"/>
    <x v="40"/>
    <n v="17"/>
    <n v="68.416666666666671"/>
    <x v="1"/>
    <x v="40"/>
  </r>
  <r>
    <n v="1000"/>
    <n v="1"/>
    <x v="2"/>
    <x v="5"/>
    <s v="CAD"/>
    <n v="1479773838"/>
    <n v="1477178238"/>
    <b v="0"/>
    <n v="1"/>
    <b v="0"/>
    <x v="40"/>
    <n v="1"/>
    <n v="1"/>
    <x v="1"/>
    <x v="40"/>
  </r>
  <r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500"/>
    <n v="30"/>
    <x v="2"/>
    <x v="1"/>
    <s v="GBP"/>
    <n v="1475258327"/>
    <n v="1471370327"/>
    <b v="0"/>
    <n v="2"/>
    <b v="0"/>
    <x v="40"/>
    <n v="7"/>
    <n v="15"/>
    <x v="1"/>
    <x v="40"/>
  </r>
  <r>
    <n v="40000"/>
    <n v="40153"/>
    <x v="0"/>
    <x v="0"/>
    <s v="USD"/>
    <n v="1412492445"/>
    <n v="1409900445"/>
    <b v="0"/>
    <n v="73"/>
    <b v="1"/>
    <x v="6"/>
    <n v="101"/>
    <n v="550.04109589041093"/>
    <x v="1"/>
    <x v="6"/>
  </r>
  <r>
    <n v="750"/>
    <n v="780"/>
    <x v="0"/>
    <x v="5"/>
    <s v="CAD"/>
    <n v="1402938394"/>
    <n v="1400691994"/>
    <b v="0"/>
    <n v="8"/>
    <b v="1"/>
    <x v="6"/>
    <n v="104"/>
    <n v="97.5"/>
    <x v="1"/>
    <x v="6"/>
  </r>
  <r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1500"/>
    <n v="2616"/>
    <x v="0"/>
    <x v="1"/>
    <s v="GBP"/>
    <n v="1459702800"/>
    <n v="1457690386"/>
    <b v="0"/>
    <n v="38"/>
    <b v="1"/>
    <x v="6"/>
    <n v="175"/>
    <n v="68.84210526315789"/>
    <x v="1"/>
    <x v="6"/>
  </r>
  <r>
    <n v="5000"/>
    <n v="5813"/>
    <x v="0"/>
    <x v="0"/>
    <s v="USD"/>
    <n v="1437202740"/>
    <n v="1434654998"/>
    <b v="0"/>
    <n v="79"/>
    <b v="1"/>
    <x v="6"/>
    <n v="117"/>
    <n v="73.582278481012665"/>
    <x v="1"/>
    <x v="6"/>
  </r>
  <r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000"/>
    <n v="3061"/>
    <x v="0"/>
    <x v="0"/>
    <s v="USD"/>
    <n v="1426775940"/>
    <n v="1424414350"/>
    <b v="0"/>
    <n v="13"/>
    <b v="1"/>
    <x v="6"/>
    <n v="103"/>
    <n v="235.46153846153845"/>
    <x v="1"/>
    <x v="6"/>
  </r>
  <r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8000"/>
    <n v="8114"/>
    <x v="0"/>
    <x v="5"/>
    <s v="CAD"/>
    <n v="1427775414"/>
    <n v="1425187014"/>
    <b v="0"/>
    <n v="40"/>
    <b v="1"/>
    <x v="6"/>
    <n v="102"/>
    <n v="202.85"/>
    <x v="1"/>
    <x v="6"/>
  </r>
  <r>
    <n v="225"/>
    <n v="234"/>
    <x v="0"/>
    <x v="1"/>
    <s v="GBP"/>
    <n v="1482321030"/>
    <n v="1477133430"/>
    <b v="0"/>
    <n v="9"/>
    <b v="1"/>
    <x v="6"/>
    <n v="104"/>
    <n v="26"/>
    <x v="1"/>
    <x v="6"/>
  </r>
  <r>
    <n v="800"/>
    <n v="875"/>
    <x v="0"/>
    <x v="0"/>
    <s v="USD"/>
    <n v="1466056689"/>
    <n v="1464847089"/>
    <b v="0"/>
    <n v="19"/>
    <b v="1"/>
    <x v="6"/>
    <n v="110"/>
    <n v="46.05263157894737"/>
    <x v="1"/>
    <x v="6"/>
  </r>
  <r>
    <n v="620"/>
    <n v="714"/>
    <x v="0"/>
    <x v="6"/>
    <s v="EUR"/>
    <n v="1446062040"/>
    <n v="1445109822"/>
    <b v="0"/>
    <n v="14"/>
    <b v="1"/>
    <x v="6"/>
    <n v="116"/>
    <n v="51"/>
    <x v="1"/>
    <x v="6"/>
  </r>
  <r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x v="6"/>
    <n v="104"/>
    <n v="53.363965517241382"/>
    <x v="1"/>
    <x v="6"/>
  </r>
  <r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1000"/>
    <n v="1382"/>
    <x v="0"/>
    <x v="1"/>
    <s v="GBP"/>
    <n v="1434039137"/>
    <n v="1431447137"/>
    <b v="0"/>
    <n v="17"/>
    <b v="1"/>
    <x v="6"/>
    <n v="139"/>
    <n v="81.294117647058826"/>
    <x v="1"/>
    <x v="6"/>
  </r>
  <r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2000"/>
    <n v="2202"/>
    <x v="0"/>
    <x v="0"/>
    <s v="USD"/>
    <n v="1404190740"/>
    <n v="1401214581"/>
    <b v="0"/>
    <n v="30"/>
    <b v="1"/>
    <x v="6"/>
    <n v="111"/>
    <n v="73.400000000000006"/>
    <x v="1"/>
    <x v="6"/>
  </r>
  <r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000"/>
    <n v="4176"/>
    <x v="0"/>
    <x v="0"/>
    <s v="USD"/>
    <n v="1402901940"/>
    <n v="1399998418"/>
    <b v="0"/>
    <n v="67"/>
    <b v="1"/>
    <x v="6"/>
    <n v="140"/>
    <n v="62.328358208955223"/>
    <x v="1"/>
    <x v="6"/>
  </r>
  <r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750"/>
    <n v="1043"/>
    <x v="0"/>
    <x v="0"/>
    <s v="USD"/>
    <n v="1441167586"/>
    <n v="1438575586"/>
    <b v="0"/>
    <n v="23"/>
    <b v="1"/>
    <x v="6"/>
    <n v="140"/>
    <n v="45.347826086956523"/>
    <x v="1"/>
    <x v="6"/>
  </r>
  <r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50"/>
    <n v="355"/>
    <x v="0"/>
    <x v="0"/>
    <s v="USD"/>
    <n v="1440820740"/>
    <n v="1439567660"/>
    <b v="0"/>
    <n v="6"/>
    <b v="1"/>
    <x v="6"/>
    <n v="102"/>
    <n v="59.166666666666664"/>
    <x v="1"/>
    <x v="6"/>
  </r>
  <r>
    <n v="5000"/>
    <n v="5012.25"/>
    <x v="0"/>
    <x v="0"/>
    <s v="USD"/>
    <n v="1403846055"/>
    <n v="1401254055"/>
    <b v="0"/>
    <n v="25"/>
    <b v="1"/>
    <x v="6"/>
    <n v="101"/>
    <n v="200.49"/>
    <x v="1"/>
    <x v="6"/>
  </r>
  <r>
    <n v="3000"/>
    <n v="3275"/>
    <x v="0"/>
    <x v="1"/>
    <s v="GBP"/>
    <n v="1407524004"/>
    <n v="1404932004"/>
    <b v="0"/>
    <n v="39"/>
    <b v="1"/>
    <x v="6"/>
    <n v="110"/>
    <n v="83.974358974358978"/>
    <x v="1"/>
    <x v="6"/>
  </r>
  <r>
    <n v="3000"/>
    <n v="3550"/>
    <x v="0"/>
    <x v="0"/>
    <s v="USD"/>
    <n v="1434925500"/>
    <n v="1432410639"/>
    <b v="0"/>
    <n v="62"/>
    <b v="1"/>
    <x v="6"/>
    <n v="119"/>
    <n v="57.258064516129032"/>
    <x v="1"/>
    <x v="6"/>
  </r>
  <r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33"/>
    <n v="430"/>
    <x v="0"/>
    <x v="1"/>
    <s v="GBP"/>
    <n v="1448922600"/>
    <n v="1446352529"/>
    <b v="0"/>
    <n v="14"/>
    <b v="1"/>
    <x v="6"/>
    <n v="130"/>
    <n v="30.714285714285715"/>
    <x v="1"/>
    <x v="6"/>
  </r>
  <r>
    <n v="3500"/>
    <n v="3760"/>
    <x v="0"/>
    <x v="0"/>
    <s v="USD"/>
    <n v="1465178400"/>
    <n v="1461985967"/>
    <b v="0"/>
    <n v="60"/>
    <b v="1"/>
    <x v="6"/>
    <n v="108"/>
    <n v="62.666666666666664"/>
    <x v="1"/>
    <x v="6"/>
  </r>
  <r>
    <n v="4000"/>
    <n v="4005"/>
    <x v="0"/>
    <x v="0"/>
    <s v="USD"/>
    <n v="1421009610"/>
    <n v="1419281610"/>
    <b v="0"/>
    <n v="33"/>
    <b v="1"/>
    <x v="6"/>
    <n v="101"/>
    <n v="121.36363636363636"/>
    <x v="1"/>
    <x v="6"/>
  </r>
  <r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500"/>
    <n v="606"/>
    <x v="0"/>
    <x v="0"/>
    <s v="USD"/>
    <n v="1412092800"/>
    <n v="1409493800"/>
    <b v="0"/>
    <n v="18"/>
    <b v="1"/>
    <x v="6"/>
    <n v="122"/>
    <n v="33.666666666666664"/>
    <x v="1"/>
    <x v="6"/>
  </r>
  <r>
    <n v="1500"/>
    <n v="1505"/>
    <x v="0"/>
    <x v="1"/>
    <s v="GBP"/>
    <n v="1433422793"/>
    <n v="1430830793"/>
    <b v="0"/>
    <n v="39"/>
    <b v="1"/>
    <x v="6"/>
    <n v="101"/>
    <n v="38.589743589743591"/>
    <x v="1"/>
    <x v="6"/>
  </r>
  <r>
    <n v="3000"/>
    <n v="3275"/>
    <x v="0"/>
    <x v="1"/>
    <s v="GBP"/>
    <n v="1468191540"/>
    <n v="1464958484"/>
    <b v="0"/>
    <n v="21"/>
    <b v="1"/>
    <x v="6"/>
    <n v="110"/>
    <n v="155.95238095238096"/>
    <x v="1"/>
    <x v="6"/>
  </r>
  <r>
    <n v="1050"/>
    <n v="1296"/>
    <x v="0"/>
    <x v="0"/>
    <s v="USD"/>
    <n v="1471071540"/>
    <n v="1467720388"/>
    <b v="0"/>
    <n v="30"/>
    <b v="1"/>
    <x v="6"/>
    <n v="124"/>
    <n v="43.2"/>
    <x v="1"/>
    <x v="6"/>
  </r>
  <r>
    <n v="300"/>
    <n v="409.01"/>
    <x v="0"/>
    <x v="1"/>
    <s v="GBP"/>
    <n v="1464712394"/>
    <n v="1459528394"/>
    <b v="0"/>
    <n v="27"/>
    <b v="1"/>
    <x v="6"/>
    <n v="137"/>
    <n v="15.148518518518518"/>
    <x v="1"/>
    <x v="6"/>
  </r>
  <r>
    <n v="2827"/>
    <n v="2925"/>
    <x v="0"/>
    <x v="0"/>
    <s v="USD"/>
    <n v="1403546400"/>
    <n v="1401714114"/>
    <b v="0"/>
    <n v="35"/>
    <b v="1"/>
    <x v="6"/>
    <n v="104"/>
    <n v="83.571428571428569"/>
    <x v="1"/>
    <x v="6"/>
  </r>
  <r>
    <n v="1500"/>
    <n v="1820"/>
    <x v="0"/>
    <x v="0"/>
    <s v="USD"/>
    <n v="1410558949"/>
    <n v="1409262949"/>
    <b v="0"/>
    <n v="13"/>
    <b v="1"/>
    <x v="6"/>
    <n v="122"/>
    <n v="140"/>
    <x v="1"/>
    <x v="6"/>
  </r>
  <r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x v="6"/>
    <n v="109"/>
    <n v="30.928571428571427"/>
    <x v="1"/>
    <x v="6"/>
  </r>
  <r>
    <n v="1300"/>
    <n v="1835"/>
    <x v="0"/>
    <x v="0"/>
    <s v="USD"/>
    <n v="1428068988"/>
    <n v="1425908988"/>
    <b v="0"/>
    <n v="27"/>
    <b v="1"/>
    <x v="6"/>
    <n v="142"/>
    <n v="67.962962962962962"/>
    <x v="1"/>
    <x v="6"/>
  </r>
  <r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10000"/>
    <n v="10235"/>
    <x v="0"/>
    <x v="0"/>
    <s v="USD"/>
    <n v="1432612740"/>
    <n v="1429881667"/>
    <b v="0"/>
    <n v="97"/>
    <b v="1"/>
    <x v="6"/>
    <n v="103"/>
    <n v="105.51546391752578"/>
    <x v="1"/>
    <x v="6"/>
  </r>
  <r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500"/>
    <n v="1197"/>
    <x v="0"/>
    <x v="1"/>
    <s v="GBP"/>
    <n v="1425057075"/>
    <n v="1422465075"/>
    <b v="0"/>
    <n v="46"/>
    <b v="1"/>
    <x v="6"/>
    <n v="240"/>
    <n v="26.021739130434781"/>
    <x v="1"/>
    <x v="6"/>
  </r>
  <r>
    <n v="200"/>
    <n v="420"/>
    <x v="0"/>
    <x v="1"/>
    <s v="GBP"/>
    <n v="1434994266"/>
    <n v="1432402266"/>
    <b v="0"/>
    <n v="4"/>
    <b v="1"/>
    <x v="6"/>
    <n v="210"/>
    <n v="105"/>
    <x v="1"/>
    <x v="6"/>
  </r>
  <r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1500"/>
    <n v="1668"/>
    <x v="0"/>
    <x v="5"/>
    <s v="CAD"/>
    <n v="1455231540"/>
    <n v="1452614847"/>
    <b v="0"/>
    <n v="35"/>
    <b v="1"/>
    <x v="6"/>
    <n v="112"/>
    <n v="47.657142857142858"/>
    <x v="1"/>
    <x v="6"/>
  </r>
  <r>
    <n v="4500"/>
    <n v="4592"/>
    <x v="0"/>
    <x v="1"/>
    <s v="GBP"/>
    <n v="1417374262"/>
    <n v="1414778662"/>
    <b v="0"/>
    <n v="63"/>
    <b v="1"/>
    <x v="6"/>
    <n v="103"/>
    <n v="72.888888888888886"/>
    <x v="1"/>
    <x v="6"/>
  </r>
  <r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20000"/>
    <n v="1862"/>
    <x v="2"/>
    <x v="0"/>
    <s v="USD"/>
    <n v="1439957176"/>
    <n v="1437365176"/>
    <b v="0"/>
    <n v="31"/>
    <b v="0"/>
    <x v="6"/>
    <n v="10"/>
    <n v="60.064516129032256"/>
    <x v="1"/>
    <x v="6"/>
  </r>
  <r>
    <n v="5000"/>
    <n v="362"/>
    <x v="2"/>
    <x v="0"/>
    <s v="USD"/>
    <n v="1427082912"/>
    <n v="1423198512"/>
    <b v="0"/>
    <n v="5"/>
    <b v="0"/>
    <x v="6"/>
    <n v="8"/>
    <n v="72.400000000000006"/>
    <x v="1"/>
    <x v="6"/>
  </r>
  <r>
    <n v="1000"/>
    <n v="100"/>
    <x v="2"/>
    <x v="0"/>
    <s v="USD"/>
    <n v="1439828159"/>
    <n v="1437236159"/>
    <b v="0"/>
    <n v="1"/>
    <b v="0"/>
    <x v="6"/>
    <n v="10"/>
    <n v="100"/>
    <x v="1"/>
    <x v="6"/>
  </r>
  <r>
    <n v="5500"/>
    <n v="620"/>
    <x v="2"/>
    <x v="0"/>
    <s v="USD"/>
    <n v="1420860180"/>
    <n v="1418234646"/>
    <b v="0"/>
    <n v="12"/>
    <b v="0"/>
    <x v="6"/>
    <n v="12"/>
    <n v="51.666666666666664"/>
    <x v="1"/>
    <x v="6"/>
  </r>
  <r>
    <n v="850"/>
    <n v="131"/>
    <x v="2"/>
    <x v="9"/>
    <s v="EUR"/>
    <n v="1422100800"/>
    <n v="1416932133"/>
    <b v="0"/>
    <n v="4"/>
    <b v="0"/>
    <x v="6"/>
    <n v="16"/>
    <n v="32.75"/>
    <x v="1"/>
    <x v="6"/>
  </r>
  <r>
    <n v="1500"/>
    <n v="0"/>
    <x v="2"/>
    <x v="0"/>
    <s v="USD"/>
    <n v="1429396200"/>
    <n v="1428539708"/>
    <b v="0"/>
    <n v="0"/>
    <b v="0"/>
    <x v="6"/>
    <n v="0"/>
    <e v="#DIV/0!"/>
    <x v="1"/>
    <x v="6"/>
  </r>
  <r>
    <n v="1500"/>
    <n v="427"/>
    <x v="2"/>
    <x v="0"/>
    <s v="USD"/>
    <n v="1432589896"/>
    <n v="1427405896"/>
    <b v="0"/>
    <n v="7"/>
    <b v="0"/>
    <x v="6"/>
    <n v="29"/>
    <n v="61"/>
    <x v="1"/>
    <x v="6"/>
  </r>
  <r>
    <n v="150"/>
    <n v="20"/>
    <x v="2"/>
    <x v="1"/>
    <s v="GBP"/>
    <n v="1432831089"/>
    <n v="1430239089"/>
    <b v="0"/>
    <n v="2"/>
    <b v="0"/>
    <x v="6"/>
    <n v="14"/>
    <n v="10"/>
    <x v="1"/>
    <x v="6"/>
  </r>
  <r>
    <n v="1500"/>
    <n v="10"/>
    <x v="2"/>
    <x v="1"/>
    <s v="GBP"/>
    <n v="1427133600"/>
    <n v="1423847093"/>
    <b v="0"/>
    <n v="1"/>
    <b v="0"/>
    <x v="6"/>
    <n v="1"/>
    <n v="10"/>
    <x v="1"/>
    <x v="6"/>
  </r>
  <r>
    <n v="700"/>
    <n v="150"/>
    <x v="2"/>
    <x v="0"/>
    <s v="USD"/>
    <n v="1447311540"/>
    <n v="1445358903"/>
    <b v="0"/>
    <n v="4"/>
    <b v="0"/>
    <x v="6"/>
    <n v="22"/>
    <n v="37.5"/>
    <x v="1"/>
    <x v="6"/>
  </r>
  <r>
    <n v="1500"/>
    <n v="270"/>
    <x v="2"/>
    <x v="1"/>
    <s v="GBP"/>
    <n v="1405461600"/>
    <n v="1403562705"/>
    <b v="0"/>
    <n v="6"/>
    <b v="0"/>
    <x v="6"/>
    <n v="18"/>
    <n v="45"/>
    <x v="1"/>
    <x v="6"/>
  </r>
  <r>
    <n v="4000"/>
    <n v="805"/>
    <x v="2"/>
    <x v="1"/>
    <s v="GBP"/>
    <n v="1468752468"/>
    <n v="1467024468"/>
    <b v="0"/>
    <n v="8"/>
    <b v="0"/>
    <x v="6"/>
    <n v="21"/>
    <n v="100.625"/>
    <x v="1"/>
    <x v="6"/>
  </r>
  <r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5000"/>
    <n v="100"/>
    <x v="2"/>
    <x v="0"/>
    <s v="USD"/>
    <n v="1409980144"/>
    <n v="1407388144"/>
    <b v="0"/>
    <n v="4"/>
    <b v="0"/>
    <x v="6"/>
    <n v="2"/>
    <n v="25"/>
    <x v="1"/>
    <x v="6"/>
  </r>
  <r>
    <n v="2200"/>
    <n v="0"/>
    <x v="2"/>
    <x v="0"/>
    <s v="USD"/>
    <n v="1404406964"/>
    <n v="1401814964"/>
    <b v="0"/>
    <n v="0"/>
    <b v="0"/>
    <x v="6"/>
    <n v="0"/>
    <e v="#DIV/0!"/>
    <x v="1"/>
    <x v="6"/>
  </r>
  <r>
    <n v="1200"/>
    <n v="0"/>
    <x v="2"/>
    <x v="0"/>
    <s v="USD"/>
    <n v="1404532740"/>
    <n v="1401823952"/>
    <b v="0"/>
    <n v="0"/>
    <b v="0"/>
    <x v="6"/>
    <n v="0"/>
    <e v="#DIV/0!"/>
    <x v="1"/>
    <x v="6"/>
  </r>
  <r>
    <n v="100"/>
    <n v="10"/>
    <x v="2"/>
    <x v="0"/>
    <s v="USD"/>
    <n v="1407689102"/>
    <n v="1405097102"/>
    <b v="0"/>
    <n v="1"/>
    <b v="0"/>
    <x v="6"/>
    <n v="10"/>
    <n v="10"/>
    <x v="1"/>
    <x v="6"/>
  </r>
  <r>
    <n v="8500"/>
    <n v="202"/>
    <x v="2"/>
    <x v="0"/>
    <s v="USD"/>
    <n v="1475918439"/>
    <n v="1473326439"/>
    <b v="0"/>
    <n v="1"/>
    <b v="0"/>
    <x v="6"/>
    <n v="3"/>
    <n v="202"/>
    <x v="1"/>
    <x v="6"/>
  </r>
  <r>
    <n v="2500"/>
    <n v="25"/>
    <x v="2"/>
    <x v="1"/>
    <s v="GBP"/>
    <n v="1436137140"/>
    <n v="1433833896"/>
    <b v="0"/>
    <n v="1"/>
    <b v="0"/>
    <x v="6"/>
    <n v="1"/>
    <n v="25"/>
    <x v="1"/>
    <x v="6"/>
  </r>
  <r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500"/>
    <n v="525"/>
    <x v="0"/>
    <x v="0"/>
    <s v="USD"/>
    <n v="1461902340"/>
    <n v="1459220588"/>
    <b v="0"/>
    <n v="7"/>
    <b v="1"/>
    <x v="40"/>
    <n v="105"/>
    <n v="75"/>
    <x v="1"/>
    <x v="40"/>
  </r>
  <r>
    <n v="6000"/>
    <n v="6027"/>
    <x v="0"/>
    <x v="0"/>
    <s v="USD"/>
    <n v="1423555140"/>
    <n v="1421105608"/>
    <b v="0"/>
    <n v="28"/>
    <b v="1"/>
    <x v="40"/>
    <n v="101"/>
    <n v="215.25"/>
    <x v="1"/>
    <x v="40"/>
  </r>
  <r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5000"/>
    <n v="5167"/>
    <x v="0"/>
    <x v="0"/>
    <s v="USD"/>
    <n v="1433289600"/>
    <n v="1430768800"/>
    <b v="0"/>
    <n v="30"/>
    <b v="1"/>
    <x v="40"/>
    <n v="104"/>
    <n v="172.23333333333332"/>
    <x v="1"/>
    <x v="40"/>
  </r>
  <r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4500"/>
    <n v="4550"/>
    <x v="0"/>
    <x v="0"/>
    <s v="USD"/>
    <n v="1402515198"/>
    <n v="1399923198"/>
    <b v="0"/>
    <n v="17"/>
    <b v="1"/>
    <x v="40"/>
    <n v="102"/>
    <n v="267.64705882352939"/>
    <x v="1"/>
    <x v="40"/>
  </r>
  <r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1500"/>
    <n v="1535"/>
    <x v="0"/>
    <x v="0"/>
    <s v="USD"/>
    <n v="1400475600"/>
    <n v="1397819938"/>
    <b v="0"/>
    <n v="26"/>
    <b v="1"/>
    <x v="40"/>
    <n v="103"/>
    <n v="59.03846153846154"/>
    <x v="1"/>
    <x v="40"/>
  </r>
  <r>
    <n v="4000"/>
    <n v="4409.7700000000004"/>
    <x v="0"/>
    <x v="0"/>
    <s v="USD"/>
    <n v="1440556553"/>
    <n v="1435372553"/>
    <b v="0"/>
    <n v="88"/>
    <b v="1"/>
    <x v="40"/>
    <n v="111"/>
    <n v="50.111022727272733"/>
    <x v="1"/>
    <x v="40"/>
  </r>
  <r>
    <n v="5000"/>
    <n v="5050.7700000000004"/>
    <x v="0"/>
    <x v="0"/>
    <s v="USD"/>
    <n v="1399293386"/>
    <n v="1397133386"/>
    <b v="0"/>
    <n v="91"/>
    <b v="1"/>
    <x v="40"/>
    <n v="102"/>
    <n v="55.502967032967035"/>
    <x v="1"/>
    <x v="40"/>
  </r>
  <r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1250"/>
    <n v="1328"/>
    <x v="0"/>
    <x v="1"/>
    <s v="GBP"/>
    <n v="1438543889"/>
    <n v="1436383889"/>
    <b v="0"/>
    <n v="28"/>
    <b v="1"/>
    <x v="40"/>
    <n v="107"/>
    <n v="47.428571428571431"/>
    <x v="1"/>
    <x v="40"/>
  </r>
  <r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x v="40"/>
    <n v="114"/>
    <n v="74.224299065420567"/>
    <x v="1"/>
    <x v="40"/>
  </r>
  <r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5000"/>
    <n v="5510"/>
    <x v="0"/>
    <x v="0"/>
    <s v="USD"/>
    <n v="1480399200"/>
    <n v="1478616506"/>
    <b v="0"/>
    <n v="33"/>
    <b v="1"/>
    <x v="40"/>
    <n v="111"/>
    <n v="166.96969696969697"/>
    <x v="1"/>
    <x v="40"/>
  </r>
  <r>
    <n v="5000"/>
    <n v="5410"/>
    <x v="0"/>
    <x v="0"/>
    <s v="USD"/>
    <n v="1479175680"/>
    <n v="1476317247"/>
    <b v="0"/>
    <n v="57"/>
    <b v="1"/>
    <x v="40"/>
    <n v="109"/>
    <n v="94.912280701754383"/>
    <x v="1"/>
    <x v="40"/>
  </r>
  <r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2000"/>
    <n v="2005"/>
    <x v="0"/>
    <x v="0"/>
    <s v="USD"/>
    <n v="1428552000"/>
    <n v="1426199843"/>
    <b v="0"/>
    <n v="14"/>
    <b v="1"/>
    <x v="40"/>
    <n v="101"/>
    <n v="143.21428571428572"/>
    <x v="1"/>
    <x v="40"/>
  </r>
  <r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2000"/>
    <n v="2864"/>
    <x v="0"/>
    <x v="0"/>
    <s v="USD"/>
    <n v="1411790400"/>
    <n v="1409884821"/>
    <b v="0"/>
    <n v="59"/>
    <b v="1"/>
    <x v="40"/>
    <n v="144"/>
    <n v="48.542372881355931"/>
    <x v="1"/>
    <x v="40"/>
  </r>
  <r>
    <n v="2400"/>
    <n v="2521"/>
    <x v="0"/>
    <x v="0"/>
    <s v="USD"/>
    <n v="1423942780"/>
    <n v="1418758780"/>
    <b v="0"/>
    <n v="36"/>
    <b v="1"/>
    <x v="40"/>
    <n v="106"/>
    <n v="70.027777777777771"/>
    <x v="1"/>
    <x v="40"/>
  </r>
  <r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50"/>
    <n v="351"/>
    <x v="0"/>
    <x v="0"/>
    <s v="USD"/>
    <n v="1436587140"/>
    <n v="1434113406"/>
    <b v="0"/>
    <n v="10"/>
    <b v="1"/>
    <x v="40"/>
    <n v="101"/>
    <n v="35.1"/>
    <x v="1"/>
    <x v="40"/>
  </r>
  <r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550"/>
    <n v="116"/>
    <x v="2"/>
    <x v="1"/>
    <s v="GBP"/>
    <n v="1434395418"/>
    <n v="1431630618"/>
    <b v="0"/>
    <n v="4"/>
    <b v="0"/>
    <x v="40"/>
    <n v="4"/>
    <n v="29"/>
    <x v="1"/>
    <x v="40"/>
  </r>
  <r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12500"/>
    <n v="35"/>
    <x v="2"/>
    <x v="0"/>
    <s v="USD"/>
    <n v="1436957022"/>
    <n v="1434365022"/>
    <b v="0"/>
    <n v="2"/>
    <b v="0"/>
    <x v="40"/>
    <n v="1"/>
    <n v="17.5"/>
    <x v="1"/>
    <x v="40"/>
  </r>
  <r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5000"/>
    <n v="50"/>
    <x v="2"/>
    <x v="1"/>
    <s v="GBP"/>
    <n v="1433685354"/>
    <n v="1431093354"/>
    <b v="0"/>
    <n v="1"/>
    <b v="0"/>
    <x v="40"/>
    <n v="1"/>
    <n v="50"/>
    <x v="1"/>
    <x v="40"/>
  </r>
  <r>
    <n v="600"/>
    <n v="10"/>
    <x v="2"/>
    <x v="1"/>
    <s v="GBP"/>
    <n v="1440801000"/>
    <n v="1437042490"/>
    <b v="0"/>
    <n v="2"/>
    <b v="0"/>
    <x v="40"/>
    <n v="2"/>
    <n v="5"/>
    <x v="1"/>
    <x v="40"/>
  </r>
  <r>
    <n v="22500"/>
    <n v="1"/>
    <x v="2"/>
    <x v="0"/>
    <s v="USD"/>
    <n v="1484354556"/>
    <n v="1479170556"/>
    <b v="0"/>
    <n v="1"/>
    <b v="0"/>
    <x v="40"/>
    <n v="1"/>
    <n v="1"/>
    <x v="1"/>
    <x v="40"/>
  </r>
  <r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70000"/>
    <n v="1025"/>
    <x v="2"/>
    <x v="0"/>
    <s v="USD"/>
    <n v="1407691248"/>
    <n v="1405099248"/>
    <b v="0"/>
    <n v="5"/>
    <b v="0"/>
    <x v="40"/>
    <n v="2"/>
    <n v="205"/>
    <x v="1"/>
    <x v="40"/>
  </r>
  <r>
    <n v="10000"/>
    <n v="402"/>
    <x v="2"/>
    <x v="0"/>
    <s v="USD"/>
    <n v="1457734843"/>
    <n v="1455142843"/>
    <b v="0"/>
    <n v="4"/>
    <b v="0"/>
    <x v="40"/>
    <n v="5"/>
    <n v="100.5"/>
    <x v="1"/>
    <x v="40"/>
  </r>
  <r>
    <n v="22000"/>
    <n v="881"/>
    <x v="2"/>
    <x v="0"/>
    <s v="USD"/>
    <n v="1420952340"/>
    <n v="1418146883"/>
    <b v="0"/>
    <n v="16"/>
    <b v="0"/>
    <x v="40"/>
    <n v="5"/>
    <n v="55.0625"/>
    <x v="1"/>
    <x v="40"/>
  </r>
  <r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150000"/>
    <n v="3"/>
    <x v="2"/>
    <x v="0"/>
    <s v="USD"/>
    <n v="1411852640"/>
    <n v="1406668640"/>
    <b v="0"/>
    <n v="2"/>
    <b v="0"/>
    <x v="40"/>
    <n v="1"/>
    <n v="1.5"/>
    <x v="1"/>
    <x v="40"/>
  </r>
  <r>
    <n v="7500"/>
    <n v="5"/>
    <x v="2"/>
    <x v="2"/>
    <s v="AUD"/>
    <n v="1404022381"/>
    <n v="1402294381"/>
    <b v="0"/>
    <n v="1"/>
    <b v="0"/>
    <x v="40"/>
    <n v="1"/>
    <n v="5"/>
    <x v="1"/>
    <x v="40"/>
  </r>
  <r>
    <n v="1500"/>
    <n v="455"/>
    <x v="2"/>
    <x v="0"/>
    <s v="USD"/>
    <n v="1428097739"/>
    <n v="1427492939"/>
    <b v="0"/>
    <n v="9"/>
    <b v="0"/>
    <x v="40"/>
    <n v="31"/>
    <n v="50.555555555555557"/>
    <x v="1"/>
    <x v="40"/>
  </r>
  <r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2000"/>
    <n v="2025"/>
    <x v="0"/>
    <x v="1"/>
    <s v="GBP"/>
    <n v="1406761200"/>
    <n v="1402403907"/>
    <b v="0"/>
    <n v="38"/>
    <b v="1"/>
    <x v="6"/>
    <n v="102"/>
    <n v="53.289473684210527"/>
    <x v="1"/>
    <x v="6"/>
  </r>
  <r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1500"/>
    <n v="2102"/>
    <x v="0"/>
    <x v="0"/>
    <s v="USD"/>
    <n v="1427860740"/>
    <n v="1424727712"/>
    <b v="0"/>
    <n v="34"/>
    <b v="1"/>
    <x v="6"/>
    <n v="141"/>
    <n v="61.823529411764703"/>
    <x v="1"/>
    <x v="6"/>
  </r>
  <r>
    <n v="1000"/>
    <n v="1000.01"/>
    <x v="0"/>
    <x v="1"/>
    <s v="GBP"/>
    <n v="1440111600"/>
    <n v="1437545657"/>
    <b v="0"/>
    <n v="20"/>
    <b v="1"/>
    <x v="6"/>
    <n v="101"/>
    <n v="50.000500000000002"/>
    <x v="1"/>
    <x v="6"/>
  </r>
  <r>
    <n v="1500"/>
    <n v="1788.57"/>
    <x v="0"/>
    <x v="0"/>
    <s v="USD"/>
    <n v="1405614823"/>
    <n v="1403022823"/>
    <b v="0"/>
    <n v="37"/>
    <b v="1"/>
    <x v="6"/>
    <n v="120"/>
    <n v="48.339729729729726"/>
    <x v="1"/>
    <x v="6"/>
  </r>
  <r>
    <n v="2000"/>
    <n v="2145"/>
    <x v="0"/>
    <x v="0"/>
    <s v="USD"/>
    <n v="1445659140"/>
    <n v="1444236216"/>
    <b v="0"/>
    <n v="20"/>
    <b v="1"/>
    <x v="6"/>
    <n v="108"/>
    <n v="107.25"/>
    <x v="1"/>
    <x v="6"/>
  </r>
  <r>
    <n v="250"/>
    <n v="570"/>
    <x v="0"/>
    <x v="0"/>
    <s v="USD"/>
    <n v="1426187582"/>
    <n v="1423599182"/>
    <b v="0"/>
    <n v="10"/>
    <b v="1"/>
    <x v="6"/>
    <n v="228"/>
    <n v="57"/>
    <x v="1"/>
    <x v="6"/>
  </r>
  <r>
    <n v="1000"/>
    <n v="1064"/>
    <x v="0"/>
    <x v="0"/>
    <s v="USD"/>
    <n v="1437166920"/>
    <n v="1435554104"/>
    <b v="0"/>
    <n v="26"/>
    <b v="1"/>
    <x v="6"/>
    <n v="107"/>
    <n v="40.92307692307692"/>
    <x v="1"/>
    <x v="6"/>
  </r>
  <r>
    <n v="300"/>
    <n v="430"/>
    <x v="0"/>
    <x v="1"/>
    <s v="GBP"/>
    <n v="1436110717"/>
    <n v="1433518717"/>
    <b v="0"/>
    <n v="20"/>
    <b v="1"/>
    <x v="6"/>
    <n v="144"/>
    <n v="21.5"/>
    <x v="1"/>
    <x v="6"/>
  </r>
  <r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5000"/>
    <n v="5501"/>
    <x v="0"/>
    <x v="12"/>
    <s v="EUR"/>
    <n v="1453244340"/>
    <n v="1448136417"/>
    <b v="0"/>
    <n v="76"/>
    <b v="1"/>
    <x v="6"/>
    <n v="111"/>
    <n v="72.381578947368425"/>
    <x v="1"/>
    <x v="6"/>
  </r>
  <r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5000"/>
    <n v="5271"/>
    <x v="0"/>
    <x v="0"/>
    <s v="USD"/>
    <n v="1434505214"/>
    <n v="1432690814"/>
    <b v="0"/>
    <n v="49"/>
    <b v="1"/>
    <x v="6"/>
    <n v="106"/>
    <n v="107.57142857142857"/>
    <x v="1"/>
    <x v="6"/>
  </r>
  <r>
    <n v="600"/>
    <n v="715"/>
    <x v="0"/>
    <x v="1"/>
    <s v="GBP"/>
    <n v="1430993394"/>
    <n v="1428401394"/>
    <b v="0"/>
    <n v="26"/>
    <b v="1"/>
    <x v="6"/>
    <n v="120"/>
    <n v="27.5"/>
    <x v="1"/>
    <x v="6"/>
  </r>
  <r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500"/>
    <n v="501"/>
    <x v="0"/>
    <x v="0"/>
    <s v="USD"/>
    <n v="1472676371"/>
    <n v="1470948371"/>
    <b v="0"/>
    <n v="8"/>
    <b v="1"/>
    <x v="6"/>
    <n v="101"/>
    <n v="62.625"/>
    <x v="1"/>
    <x v="6"/>
  </r>
  <r>
    <n v="100"/>
    <n v="225"/>
    <x v="0"/>
    <x v="0"/>
    <s v="USD"/>
    <n v="1464371211"/>
    <n v="1463161611"/>
    <b v="0"/>
    <n v="3"/>
    <b v="1"/>
    <x v="6"/>
    <n v="225"/>
    <n v="75"/>
    <x v="1"/>
    <x v="6"/>
  </r>
  <r>
    <n v="500"/>
    <n v="530.11"/>
    <x v="0"/>
    <x v="0"/>
    <s v="USD"/>
    <n v="1415222545"/>
    <n v="1413404545"/>
    <b v="0"/>
    <n v="9"/>
    <b v="1"/>
    <x v="6"/>
    <n v="107"/>
    <n v="58.901111111111113"/>
    <x v="1"/>
    <x v="6"/>
  </r>
  <r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000"/>
    <n v="3271"/>
    <x v="0"/>
    <x v="1"/>
    <s v="GBP"/>
    <n v="1434624067"/>
    <n v="1432032067"/>
    <b v="0"/>
    <n v="57"/>
    <b v="1"/>
    <x v="6"/>
    <n v="110"/>
    <n v="57.385964912280699"/>
    <x v="1"/>
    <x v="6"/>
  </r>
  <r>
    <n v="200"/>
    <n v="320"/>
    <x v="0"/>
    <x v="1"/>
    <s v="GBP"/>
    <n v="1461278208"/>
    <n v="1459463808"/>
    <b v="0"/>
    <n v="8"/>
    <b v="1"/>
    <x v="6"/>
    <n v="160"/>
    <n v="40"/>
    <x v="1"/>
    <x v="6"/>
  </r>
  <r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2000"/>
    <n v="2042"/>
    <x v="0"/>
    <x v="1"/>
    <s v="GBP"/>
    <n v="1435947758"/>
    <n v="1432837358"/>
    <b v="0"/>
    <n v="17"/>
    <b v="1"/>
    <x v="6"/>
    <n v="103"/>
    <n v="120.11764705882354"/>
    <x v="1"/>
    <x v="6"/>
  </r>
  <r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2000"/>
    <n v="2025"/>
    <x v="0"/>
    <x v="0"/>
    <s v="USD"/>
    <n v="1438226724"/>
    <n v="1433042724"/>
    <b v="0"/>
    <n v="32"/>
    <b v="1"/>
    <x v="6"/>
    <n v="102"/>
    <n v="63.28125"/>
    <x v="1"/>
    <x v="6"/>
  </r>
  <r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5000"/>
    <n v="1065"/>
    <x v="2"/>
    <x v="0"/>
    <s v="USD"/>
    <n v="1401587064"/>
    <n v="1399427064"/>
    <b v="1"/>
    <n v="19"/>
    <b v="0"/>
    <x v="6"/>
    <n v="22"/>
    <n v="56.05263157894737"/>
    <x v="1"/>
    <x v="6"/>
  </r>
  <r>
    <n v="9800"/>
    <n v="4066"/>
    <x v="2"/>
    <x v="0"/>
    <s v="USD"/>
    <n v="1401778740"/>
    <n v="1399474134"/>
    <b v="1"/>
    <n v="50"/>
    <b v="0"/>
    <x v="6"/>
    <n v="42"/>
    <n v="81.319999999999993"/>
    <x v="1"/>
    <x v="6"/>
  </r>
  <r>
    <n v="40000"/>
    <n v="842"/>
    <x v="2"/>
    <x v="0"/>
    <s v="USD"/>
    <n v="1443711774"/>
    <n v="1441119774"/>
    <b v="1"/>
    <n v="12"/>
    <b v="0"/>
    <x v="6"/>
    <n v="3"/>
    <n v="70.166666666666671"/>
    <x v="1"/>
    <x v="6"/>
  </r>
  <r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10500"/>
    <n v="1697"/>
    <x v="2"/>
    <x v="0"/>
    <s v="USD"/>
    <n v="1437283391"/>
    <n v="1433395391"/>
    <b v="1"/>
    <n v="9"/>
    <b v="0"/>
    <x v="6"/>
    <n v="17"/>
    <n v="188.55555555555554"/>
    <x v="1"/>
    <x v="6"/>
  </r>
  <r>
    <n v="13000"/>
    <n v="2129"/>
    <x v="2"/>
    <x v="0"/>
    <s v="USD"/>
    <n v="1445196989"/>
    <n v="1442604989"/>
    <b v="1"/>
    <n v="43"/>
    <b v="0"/>
    <x v="6"/>
    <n v="17"/>
    <n v="49.511627906976742"/>
    <x v="1"/>
    <x v="6"/>
  </r>
  <r>
    <n v="30000"/>
    <n v="2113"/>
    <x v="2"/>
    <x v="12"/>
    <s v="EUR"/>
    <n v="1434047084"/>
    <n v="1431455084"/>
    <b v="1"/>
    <n v="28"/>
    <b v="0"/>
    <x v="6"/>
    <n v="8"/>
    <n v="75.464285714285708"/>
    <x v="1"/>
    <x v="6"/>
  </r>
  <r>
    <n v="1000"/>
    <n v="38"/>
    <x v="2"/>
    <x v="0"/>
    <s v="USD"/>
    <n v="1420081143"/>
    <n v="1417489143"/>
    <b v="1"/>
    <n v="4"/>
    <b v="0"/>
    <x v="6"/>
    <n v="4"/>
    <n v="9.5"/>
    <x v="1"/>
    <x v="6"/>
  </r>
  <r>
    <n v="2500"/>
    <n v="852"/>
    <x v="2"/>
    <x v="1"/>
    <s v="GBP"/>
    <n v="1437129179"/>
    <n v="1434537179"/>
    <b v="1"/>
    <n v="24"/>
    <b v="0"/>
    <x v="6"/>
    <n v="35"/>
    <n v="35.5"/>
    <x v="1"/>
    <x v="6"/>
  </r>
  <r>
    <n v="10000"/>
    <n v="20"/>
    <x v="2"/>
    <x v="0"/>
    <s v="USD"/>
    <n v="1427427276"/>
    <n v="1425270876"/>
    <b v="0"/>
    <n v="2"/>
    <b v="0"/>
    <x v="6"/>
    <n v="1"/>
    <n v="10"/>
    <x v="1"/>
    <x v="6"/>
  </r>
  <r>
    <n v="100000"/>
    <n v="26"/>
    <x v="2"/>
    <x v="0"/>
    <s v="USD"/>
    <n v="1409602178"/>
    <n v="1406578178"/>
    <b v="0"/>
    <n v="2"/>
    <b v="0"/>
    <x v="6"/>
    <n v="1"/>
    <n v="13"/>
    <x v="1"/>
    <x v="6"/>
  </r>
  <r>
    <n v="11000"/>
    <n v="1788"/>
    <x v="2"/>
    <x v="0"/>
    <s v="USD"/>
    <n v="1431206058"/>
    <n v="1428614058"/>
    <b v="0"/>
    <n v="20"/>
    <b v="0"/>
    <x v="6"/>
    <n v="17"/>
    <n v="89.4"/>
    <x v="1"/>
    <x v="6"/>
  </r>
  <r>
    <n v="1000"/>
    <n v="25"/>
    <x v="2"/>
    <x v="0"/>
    <s v="USD"/>
    <n v="1427408271"/>
    <n v="1424819871"/>
    <b v="0"/>
    <n v="1"/>
    <b v="0"/>
    <x v="6"/>
    <n v="3"/>
    <n v="25"/>
    <x v="1"/>
    <x v="6"/>
  </r>
  <r>
    <n v="5000"/>
    <n v="1"/>
    <x v="2"/>
    <x v="0"/>
    <s v="USD"/>
    <n v="1425833403"/>
    <n v="1423245003"/>
    <b v="0"/>
    <n v="1"/>
    <b v="0"/>
    <x v="6"/>
    <n v="1"/>
    <n v="1"/>
    <x v="1"/>
    <x v="6"/>
  </r>
  <r>
    <n v="5000"/>
    <n v="260"/>
    <x v="2"/>
    <x v="0"/>
    <s v="USD"/>
    <n v="1406913120"/>
    <n v="1404927690"/>
    <b v="0"/>
    <n v="4"/>
    <b v="0"/>
    <x v="6"/>
    <n v="6"/>
    <n v="65"/>
    <x v="1"/>
    <x v="6"/>
  </r>
  <r>
    <n v="500"/>
    <n v="10"/>
    <x v="2"/>
    <x v="1"/>
    <s v="GBP"/>
    <n v="1432328400"/>
    <n v="1430734844"/>
    <b v="0"/>
    <n v="1"/>
    <b v="0"/>
    <x v="6"/>
    <n v="2"/>
    <n v="10"/>
    <x v="1"/>
    <x v="6"/>
  </r>
  <r>
    <n v="2500"/>
    <n v="1"/>
    <x v="2"/>
    <x v="0"/>
    <s v="USD"/>
    <n v="1403730000"/>
    <n v="1401485207"/>
    <b v="0"/>
    <n v="1"/>
    <b v="0"/>
    <x v="6"/>
    <n v="1"/>
    <n v="1"/>
    <x v="1"/>
    <x v="6"/>
  </r>
  <r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2000"/>
    <n v="100"/>
    <x v="2"/>
    <x v="0"/>
    <s v="USD"/>
    <n v="1415828820"/>
    <n v="1412258977"/>
    <b v="0"/>
    <n v="1"/>
    <b v="0"/>
    <x v="6"/>
    <n v="5"/>
    <n v="100"/>
    <x v="1"/>
    <x v="6"/>
  </r>
  <r>
    <n v="7500"/>
    <n v="1"/>
    <x v="2"/>
    <x v="0"/>
    <s v="USD"/>
    <n v="1473699540"/>
    <n v="1472451356"/>
    <b v="0"/>
    <n v="1"/>
    <b v="0"/>
    <x v="6"/>
    <n v="1"/>
    <n v="1"/>
    <x v="1"/>
    <x v="6"/>
  </r>
  <r>
    <n v="6000"/>
    <n v="0"/>
    <x v="2"/>
    <x v="0"/>
    <s v="USD"/>
    <n v="1446739905"/>
    <n v="1441552305"/>
    <b v="0"/>
    <n v="0"/>
    <b v="0"/>
    <x v="6"/>
    <n v="0"/>
    <e v="#DIV/0!"/>
    <x v="1"/>
    <x v="6"/>
  </r>
  <r>
    <n v="5000"/>
    <n v="60"/>
    <x v="2"/>
    <x v="0"/>
    <s v="USD"/>
    <n v="1447799054"/>
    <n v="1445203454"/>
    <b v="0"/>
    <n v="3"/>
    <b v="0"/>
    <x v="6"/>
    <n v="2"/>
    <n v="20"/>
    <x v="1"/>
    <x v="6"/>
  </r>
  <r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2000"/>
    <n v="11"/>
    <x v="2"/>
    <x v="0"/>
    <s v="USD"/>
    <n v="1458703740"/>
    <n v="1454453021"/>
    <b v="0"/>
    <n v="2"/>
    <b v="0"/>
    <x v="6"/>
    <n v="1"/>
    <n v="5.5"/>
    <x v="1"/>
    <x v="6"/>
  </r>
  <r>
    <n v="2000"/>
    <n v="251"/>
    <x v="2"/>
    <x v="0"/>
    <s v="USD"/>
    <n v="1466278339"/>
    <n v="1463686339"/>
    <b v="0"/>
    <n v="5"/>
    <b v="0"/>
    <x v="6"/>
    <n v="13"/>
    <n v="50.2"/>
    <x v="1"/>
    <x v="6"/>
  </r>
  <r>
    <n v="5000"/>
    <n v="10"/>
    <x v="1"/>
    <x v="1"/>
    <s v="GBP"/>
    <n v="1410191405"/>
    <n v="1408031405"/>
    <b v="0"/>
    <n v="1"/>
    <b v="0"/>
    <x v="40"/>
    <n v="1"/>
    <n v="10"/>
    <x v="1"/>
    <x v="40"/>
  </r>
  <r>
    <n v="13111"/>
    <n v="452"/>
    <x v="1"/>
    <x v="0"/>
    <s v="USD"/>
    <n v="1426302660"/>
    <n v="1423761792"/>
    <b v="0"/>
    <n v="15"/>
    <b v="0"/>
    <x v="40"/>
    <n v="4"/>
    <n v="30.133333333333333"/>
    <x v="1"/>
    <x v="40"/>
  </r>
  <r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18000"/>
    <n v="10"/>
    <x v="1"/>
    <x v="0"/>
    <s v="USD"/>
    <n v="1435636740"/>
    <n v="1433014746"/>
    <b v="0"/>
    <n v="1"/>
    <b v="0"/>
    <x v="40"/>
    <n v="1"/>
    <n v="10"/>
    <x v="1"/>
    <x v="40"/>
  </r>
  <r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7500"/>
    <n v="980"/>
    <x v="1"/>
    <x v="1"/>
    <s v="GBP"/>
    <n v="1406761200"/>
    <n v="1403724820"/>
    <b v="0"/>
    <n v="17"/>
    <b v="0"/>
    <x v="40"/>
    <n v="14"/>
    <n v="57.647058823529413"/>
    <x v="1"/>
    <x v="40"/>
  </r>
  <r>
    <n v="500"/>
    <n v="25"/>
    <x v="1"/>
    <x v="0"/>
    <s v="USD"/>
    <n v="1487550399"/>
    <n v="1484958399"/>
    <b v="0"/>
    <n v="1"/>
    <b v="0"/>
    <x v="40"/>
    <n v="5"/>
    <n v="25"/>
    <x v="1"/>
    <x v="40"/>
  </r>
  <r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2000"/>
    <n v="35"/>
    <x v="1"/>
    <x v="0"/>
    <s v="USD"/>
    <n v="1430517600"/>
    <n v="1426538129"/>
    <b v="0"/>
    <n v="2"/>
    <b v="0"/>
    <x v="40"/>
    <n v="2"/>
    <n v="17.5"/>
    <x v="1"/>
    <x v="40"/>
  </r>
  <r>
    <n v="2000"/>
    <n v="542"/>
    <x v="2"/>
    <x v="1"/>
    <s v="GBP"/>
    <n v="1488114358"/>
    <n v="1485522358"/>
    <b v="0"/>
    <n v="14"/>
    <b v="0"/>
    <x v="6"/>
    <n v="28"/>
    <n v="38.714285714285715"/>
    <x v="1"/>
    <x v="6"/>
  </r>
  <r>
    <n v="8000"/>
    <n v="118"/>
    <x v="2"/>
    <x v="0"/>
    <s v="USD"/>
    <n v="1420413960"/>
    <n v="1417651630"/>
    <b v="0"/>
    <n v="9"/>
    <b v="0"/>
    <x v="6"/>
    <n v="2"/>
    <n v="13.111111111111111"/>
    <x v="1"/>
    <x v="6"/>
  </r>
  <r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1000"/>
    <n v="0"/>
    <x v="2"/>
    <x v="0"/>
    <s v="USD"/>
    <n v="1408863600"/>
    <n v="1408203557"/>
    <b v="0"/>
    <n v="0"/>
    <b v="0"/>
    <x v="6"/>
    <n v="0"/>
    <e v="#DIV/0!"/>
    <x v="1"/>
    <x v="6"/>
  </r>
  <r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15000"/>
    <n v="520"/>
    <x v="2"/>
    <x v="0"/>
    <s v="USD"/>
    <n v="1481000340"/>
    <n v="1478386812"/>
    <b v="0"/>
    <n v="11"/>
    <b v="0"/>
    <x v="6"/>
    <n v="4"/>
    <n v="47.272727272727273"/>
    <x v="1"/>
    <x v="6"/>
  </r>
  <r>
    <n v="1000"/>
    <n v="50"/>
    <x v="2"/>
    <x v="0"/>
    <s v="USD"/>
    <n v="1425103218"/>
    <n v="1422424818"/>
    <b v="0"/>
    <n v="1"/>
    <b v="0"/>
    <x v="6"/>
    <n v="5"/>
    <n v="50"/>
    <x v="1"/>
    <x v="6"/>
  </r>
  <r>
    <n v="1600"/>
    <n v="170"/>
    <x v="2"/>
    <x v="0"/>
    <s v="USD"/>
    <n v="1402979778"/>
    <n v="1401770178"/>
    <b v="0"/>
    <n v="4"/>
    <b v="0"/>
    <x v="6"/>
    <n v="11"/>
    <n v="42.5"/>
    <x v="1"/>
    <x v="6"/>
  </r>
  <r>
    <n v="2500"/>
    <n v="440"/>
    <x v="2"/>
    <x v="4"/>
    <s v="NZD"/>
    <n v="1420750683"/>
    <n v="1418158683"/>
    <b v="0"/>
    <n v="10"/>
    <b v="0"/>
    <x v="6"/>
    <n v="18"/>
    <n v="44"/>
    <x v="1"/>
    <x v="6"/>
  </r>
  <r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10000"/>
    <n v="125"/>
    <x v="2"/>
    <x v="0"/>
    <s v="USD"/>
    <n v="1407868561"/>
    <n v="1406140561"/>
    <b v="0"/>
    <n v="2"/>
    <b v="0"/>
    <x v="6"/>
    <n v="2"/>
    <n v="62.5"/>
    <x v="1"/>
    <x v="6"/>
  </r>
  <r>
    <n v="2500"/>
    <n v="135"/>
    <x v="2"/>
    <x v="0"/>
    <s v="USD"/>
    <n v="1433988791"/>
    <n v="1431396791"/>
    <b v="0"/>
    <n v="5"/>
    <b v="0"/>
    <x v="6"/>
    <n v="6"/>
    <n v="27"/>
    <x v="1"/>
    <x v="6"/>
  </r>
  <r>
    <n v="3000"/>
    <n v="25"/>
    <x v="2"/>
    <x v="0"/>
    <s v="USD"/>
    <n v="1450554599"/>
    <n v="1447098599"/>
    <b v="0"/>
    <n v="1"/>
    <b v="0"/>
    <x v="6"/>
    <n v="1"/>
    <n v="25"/>
    <x v="1"/>
    <x v="6"/>
  </r>
  <r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1500"/>
    <n v="0"/>
    <x v="2"/>
    <x v="0"/>
    <s v="USD"/>
    <n v="1439581080"/>
    <n v="1435709765"/>
    <b v="0"/>
    <n v="0"/>
    <b v="0"/>
    <x v="6"/>
    <n v="0"/>
    <e v="#DIV/0!"/>
    <x v="1"/>
    <x v="6"/>
  </r>
  <r>
    <n v="10000"/>
    <n v="3"/>
    <x v="2"/>
    <x v="0"/>
    <s v="USD"/>
    <n v="1429074240"/>
    <n v="1427866200"/>
    <b v="0"/>
    <n v="2"/>
    <b v="0"/>
    <x v="6"/>
    <n v="1"/>
    <n v="1.5"/>
    <x v="1"/>
    <x v="6"/>
  </r>
  <r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1500"/>
    <n v="1010"/>
    <x v="2"/>
    <x v="1"/>
    <s v="GBP"/>
    <n v="1435325100"/>
    <n v="1432072893"/>
    <b v="0"/>
    <n v="16"/>
    <b v="0"/>
    <x v="6"/>
    <n v="68"/>
    <n v="63.125"/>
    <x v="1"/>
    <x v="6"/>
  </r>
  <r>
    <n v="1000"/>
    <n v="153"/>
    <x v="2"/>
    <x v="0"/>
    <s v="USD"/>
    <n v="1414354080"/>
    <n v="1411587606"/>
    <b v="0"/>
    <n v="4"/>
    <b v="0"/>
    <x v="6"/>
    <n v="16"/>
    <n v="38.25"/>
    <x v="1"/>
    <x v="6"/>
  </r>
  <r>
    <n v="750"/>
    <n v="65"/>
    <x v="2"/>
    <x v="0"/>
    <s v="USD"/>
    <n v="1406603696"/>
    <n v="1405307696"/>
    <b v="0"/>
    <n v="4"/>
    <b v="0"/>
    <x v="6"/>
    <n v="9"/>
    <n v="16.25"/>
    <x v="1"/>
    <x v="6"/>
  </r>
  <r>
    <n v="60000"/>
    <n v="135"/>
    <x v="2"/>
    <x v="0"/>
    <s v="USD"/>
    <n v="1410424642"/>
    <n v="1407832642"/>
    <b v="0"/>
    <n v="4"/>
    <b v="0"/>
    <x v="6"/>
    <n v="1"/>
    <n v="33.75"/>
    <x v="1"/>
    <x v="6"/>
  </r>
  <r>
    <n v="6000"/>
    <n v="185"/>
    <x v="2"/>
    <x v="0"/>
    <s v="USD"/>
    <n v="1441649397"/>
    <n v="1439057397"/>
    <b v="0"/>
    <n v="3"/>
    <b v="0"/>
    <x v="6"/>
    <n v="4"/>
    <n v="61.666666666666664"/>
    <x v="1"/>
    <x v="6"/>
  </r>
  <r>
    <n v="8000"/>
    <n v="2993"/>
    <x v="2"/>
    <x v="0"/>
    <s v="USD"/>
    <n v="1417033777"/>
    <n v="1414438177"/>
    <b v="0"/>
    <n v="36"/>
    <b v="0"/>
    <x v="6"/>
    <n v="38"/>
    <n v="83.138888888888886"/>
    <x v="1"/>
    <x v="6"/>
  </r>
  <r>
    <n v="15000"/>
    <n v="1"/>
    <x v="2"/>
    <x v="0"/>
    <s v="USD"/>
    <n v="1429936500"/>
    <n v="1424759330"/>
    <b v="0"/>
    <n v="1"/>
    <b v="0"/>
    <x v="6"/>
    <n v="1"/>
    <n v="1"/>
    <x v="1"/>
    <x v="6"/>
  </r>
  <r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2500"/>
    <n v="909"/>
    <x v="2"/>
    <x v="1"/>
    <s v="GBP"/>
    <n v="1431298740"/>
    <n v="1429558756"/>
    <b v="0"/>
    <n v="27"/>
    <b v="0"/>
    <x v="6"/>
    <n v="37"/>
    <n v="33.666666666666664"/>
    <x v="1"/>
    <x v="6"/>
  </r>
  <r>
    <n v="1500"/>
    <n v="5"/>
    <x v="2"/>
    <x v="1"/>
    <s v="GBP"/>
    <n v="1464824309"/>
    <n v="1462232309"/>
    <b v="0"/>
    <n v="1"/>
    <b v="0"/>
    <x v="6"/>
    <n v="1"/>
    <n v="5"/>
    <x v="1"/>
    <x v="6"/>
  </r>
  <r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500"/>
    <n v="10"/>
    <x v="2"/>
    <x v="1"/>
    <s v="GBP"/>
    <n v="1410439161"/>
    <n v="1407847161"/>
    <b v="0"/>
    <n v="1"/>
    <b v="0"/>
    <x v="6"/>
    <n v="1"/>
    <n v="10"/>
    <x v="1"/>
    <x v="6"/>
  </r>
  <r>
    <n v="60000"/>
    <n v="120"/>
    <x v="2"/>
    <x v="1"/>
    <s v="GBP"/>
    <n v="1407168000"/>
    <n v="1406131023"/>
    <b v="0"/>
    <n v="3"/>
    <b v="0"/>
    <x v="6"/>
    <n v="1"/>
    <n v="40"/>
    <x v="1"/>
    <x v="6"/>
  </r>
  <r>
    <n v="5000"/>
    <n v="90"/>
    <x v="2"/>
    <x v="1"/>
    <s v="GBP"/>
    <n v="1453075200"/>
    <n v="1450628773"/>
    <b v="0"/>
    <n v="3"/>
    <b v="0"/>
    <x v="6"/>
    <n v="2"/>
    <n v="30"/>
    <x v="1"/>
    <x v="6"/>
  </r>
  <r>
    <n v="2500"/>
    <n v="135"/>
    <x v="2"/>
    <x v="1"/>
    <s v="GBP"/>
    <n v="1479032260"/>
    <n v="1476436660"/>
    <b v="0"/>
    <n v="3"/>
    <b v="0"/>
    <x v="6"/>
    <n v="6"/>
    <n v="45"/>
    <x v="1"/>
    <x v="6"/>
  </r>
  <r>
    <n v="3000"/>
    <n v="0"/>
    <x v="2"/>
    <x v="1"/>
    <s v="GBP"/>
    <n v="1414346400"/>
    <n v="1413291655"/>
    <b v="0"/>
    <n v="0"/>
    <b v="0"/>
    <x v="6"/>
    <n v="0"/>
    <e v="#DIV/0!"/>
    <x v="1"/>
    <x v="6"/>
  </r>
  <r>
    <n v="750"/>
    <n v="61"/>
    <x v="2"/>
    <x v="0"/>
    <s v="USD"/>
    <n v="1425337200"/>
    <n v="1421432810"/>
    <b v="0"/>
    <n v="6"/>
    <b v="0"/>
    <x v="6"/>
    <n v="9"/>
    <n v="10.166666666666666"/>
    <x v="1"/>
    <x v="6"/>
  </r>
  <r>
    <n v="11500"/>
    <n v="1384"/>
    <x v="2"/>
    <x v="1"/>
    <s v="GBP"/>
    <n v="1428622271"/>
    <n v="1426203071"/>
    <b v="0"/>
    <n v="17"/>
    <b v="0"/>
    <x v="6"/>
    <n v="13"/>
    <n v="81.411764705882348"/>
    <x v="1"/>
    <x v="6"/>
  </r>
  <r>
    <n v="15000"/>
    <n v="2290"/>
    <x v="2"/>
    <x v="0"/>
    <s v="USD"/>
    <n v="1403823722"/>
    <n v="1401231722"/>
    <b v="0"/>
    <n v="40"/>
    <b v="0"/>
    <x v="6"/>
    <n v="16"/>
    <n v="57.25"/>
    <x v="1"/>
    <x v="6"/>
  </r>
  <r>
    <n v="150"/>
    <n v="15"/>
    <x v="2"/>
    <x v="0"/>
    <s v="USD"/>
    <n v="1406753639"/>
    <n v="1404161639"/>
    <b v="0"/>
    <n v="3"/>
    <b v="0"/>
    <x v="6"/>
    <n v="10"/>
    <n v="5"/>
    <x v="1"/>
    <x v="6"/>
  </r>
  <r>
    <n v="5000"/>
    <n v="15"/>
    <x v="2"/>
    <x v="2"/>
    <s v="AUD"/>
    <n v="1419645748"/>
    <n v="1417053748"/>
    <b v="0"/>
    <n v="1"/>
    <b v="0"/>
    <x v="6"/>
    <n v="1"/>
    <n v="15"/>
    <x v="1"/>
    <x v="6"/>
  </r>
  <r>
    <n v="2500"/>
    <n v="25"/>
    <x v="2"/>
    <x v="1"/>
    <s v="GBP"/>
    <n v="1407565504"/>
    <n v="1404973504"/>
    <b v="0"/>
    <n v="2"/>
    <b v="0"/>
    <x v="6"/>
    <n v="1"/>
    <n v="12.5"/>
    <x v="1"/>
    <x v="6"/>
  </r>
  <r>
    <n v="5000"/>
    <n v="651"/>
    <x v="2"/>
    <x v="0"/>
    <s v="USD"/>
    <n v="1444971540"/>
    <n v="1442593427"/>
    <b v="0"/>
    <n v="7"/>
    <b v="0"/>
    <x v="6"/>
    <n v="14"/>
    <n v="93"/>
    <x v="1"/>
    <x v="6"/>
  </r>
  <r>
    <n v="20000"/>
    <n v="453"/>
    <x v="2"/>
    <x v="0"/>
    <s v="USD"/>
    <n v="1474228265"/>
    <n v="1471636265"/>
    <b v="0"/>
    <n v="14"/>
    <b v="0"/>
    <x v="6"/>
    <n v="3"/>
    <n v="32.357142857142854"/>
    <x v="1"/>
    <x v="6"/>
  </r>
  <r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8000"/>
    <n v="0"/>
    <x v="2"/>
    <x v="0"/>
    <s v="USD"/>
    <n v="1441510707"/>
    <n v="1439350707"/>
    <b v="0"/>
    <n v="0"/>
    <b v="0"/>
    <x v="6"/>
    <n v="0"/>
    <e v="#DIV/0!"/>
    <x v="1"/>
    <x v="6"/>
  </r>
  <r>
    <n v="12000"/>
    <n v="1"/>
    <x v="2"/>
    <x v="0"/>
    <s v="USD"/>
    <n v="1458097364"/>
    <n v="1455508964"/>
    <b v="0"/>
    <n v="1"/>
    <b v="0"/>
    <x v="6"/>
    <n v="1"/>
    <n v="1"/>
    <x v="1"/>
    <x v="6"/>
  </r>
  <r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2885"/>
    <n v="2485"/>
    <x v="2"/>
    <x v="0"/>
    <s v="USD"/>
    <n v="1468249760"/>
    <n v="1465830560"/>
    <b v="0"/>
    <n v="10"/>
    <b v="0"/>
    <x v="6"/>
    <n v="87"/>
    <n v="248.5"/>
    <x v="1"/>
    <x v="6"/>
  </r>
  <r>
    <n v="3255"/>
    <n v="397"/>
    <x v="2"/>
    <x v="0"/>
    <s v="USD"/>
    <n v="1435441454"/>
    <n v="1432763054"/>
    <b v="0"/>
    <n v="5"/>
    <b v="0"/>
    <x v="6"/>
    <n v="13"/>
    <n v="79.400000000000006"/>
    <x v="1"/>
    <x v="6"/>
  </r>
  <r>
    <n v="5000"/>
    <n v="5"/>
    <x v="2"/>
    <x v="2"/>
    <s v="AUD"/>
    <n v="1412656200"/>
    <n v="1412328979"/>
    <b v="0"/>
    <n v="1"/>
    <b v="0"/>
    <x v="6"/>
    <n v="1"/>
    <n v="5"/>
    <x v="1"/>
    <x v="6"/>
  </r>
  <r>
    <n v="5000"/>
    <n v="11"/>
    <x v="2"/>
    <x v="0"/>
    <s v="USD"/>
    <n v="1420199351"/>
    <n v="1416311351"/>
    <b v="0"/>
    <n v="2"/>
    <b v="0"/>
    <x v="6"/>
    <n v="1"/>
    <n v="5.5"/>
    <x v="1"/>
    <x v="6"/>
  </r>
  <r>
    <n v="5500"/>
    <n v="50"/>
    <x v="2"/>
    <x v="0"/>
    <s v="USD"/>
    <n v="1416877200"/>
    <n v="1414505137"/>
    <b v="0"/>
    <n v="2"/>
    <b v="0"/>
    <x v="6"/>
    <n v="1"/>
    <n v="25"/>
    <x v="1"/>
    <x v="6"/>
  </r>
  <r>
    <n v="1200"/>
    <n v="0"/>
    <x v="2"/>
    <x v="0"/>
    <s v="USD"/>
    <n v="1434490914"/>
    <n v="1429306914"/>
    <b v="0"/>
    <n v="0"/>
    <b v="0"/>
    <x v="6"/>
    <n v="0"/>
    <e v="#DIV/0!"/>
    <x v="1"/>
    <x v="6"/>
  </r>
  <r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5000"/>
    <n v="0"/>
    <x v="2"/>
    <x v="0"/>
    <s v="USD"/>
    <n v="1440690875"/>
    <n v="1438098875"/>
    <b v="0"/>
    <n v="0"/>
    <b v="0"/>
    <x v="6"/>
    <n v="0"/>
    <e v="#DIV/0!"/>
    <x v="1"/>
    <x v="6"/>
  </r>
  <r>
    <n v="2000"/>
    <n v="5"/>
    <x v="2"/>
    <x v="0"/>
    <s v="USD"/>
    <n v="1431717268"/>
    <n v="1429125268"/>
    <b v="0"/>
    <n v="1"/>
    <b v="0"/>
    <x v="6"/>
    <n v="1"/>
    <n v="5"/>
    <x v="1"/>
    <x v="6"/>
  </r>
  <r>
    <n v="6000"/>
    <n v="195"/>
    <x v="2"/>
    <x v="0"/>
    <s v="USD"/>
    <n v="1425110400"/>
    <n v="1422388822"/>
    <b v="0"/>
    <n v="5"/>
    <b v="0"/>
    <x v="6"/>
    <n v="4"/>
    <n v="39"/>
    <x v="1"/>
    <x v="6"/>
  </r>
  <r>
    <n v="3000"/>
    <n v="101"/>
    <x v="2"/>
    <x v="0"/>
    <s v="USD"/>
    <n v="1475378744"/>
    <n v="1472786744"/>
    <b v="0"/>
    <n v="2"/>
    <b v="0"/>
    <x v="6"/>
    <n v="4"/>
    <n v="50.5"/>
    <x v="1"/>
    <x v="6"/>
  </r>
  <r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4000"/>
    <n v="25"/>
    <x v="2"/>
    <x v="0"/>
    <s v="USD"/>
    <n v="1460140500"/>
    <n v="1457628680"/>
    <b v="0"/>
    <n v="1"/>
    <b v="0"/>
    <x v="6"/>
    <n v="1"/>
    <n v="25"/>
    <x v="1"/>
    <x v="6"/>
  </r>
  <r>
    <n v="200000"/>
    <n v="1"/>
    <x v="2"/>
    <x v="17"/>
    <s v="EUR"/>
    <n v="1462301342"/>
    <n v="1457120942"/>
    <b v="0"/>
    <n v="1"/>
    <b v="0"/>
    <x v="6"/>
    <n v="1"/>
    <n v="1"/>
    <x v="1"/>
    <x v="6"/>
  </r>
  <r>
    <n v="26000"/>
    <n v="25"/>
    <x v="2"/>
    <x v="0"/>
    <s v="USD"/>
    <n v="1445885890"/>
    <n v="1440701890"/>
    <b v="0"/>
    <n v="1"/>
    <b v="0"/>
    <x v="6"/>
    <n v="1"/>
    <n v="25"/>
    <x v="1"/>
    <x v="6"/>
  </r>
  <r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1750"/>
    <n v="425"/>
    <x v="2"/>
    <x v="0"/>
    <s v="USD"/>
    <n v="1448745741"/>
    <n v="1446150141"/>
    <b v="0"/>
    <n v="8"/>
    <b v="0"/>
    <x v="6"/>
    <n v="25"/>
    <n v="53.125"/>
    <x v="1"/>
    <x v="6"/>
  </r>
  <r>
    <n v="5500"/>
    <n v="0"/>
    <x v="2"/>
    <x v="0"/>
    <s v="USD"/>
    <n v="1461543600"/>
    <n v="1459203727"/>
    <b v="0"/>
    <n v="0"/>
    <b v="0"/>
    <x v="6"/>
    <n v="0"/>
    <e v="#DIV/0!"/>
    <x v="1"/>
    <x v="6"/>
  </r>
  <r>
    <n v="28000"/>
    <n v="7"/>
    <x v="2"/>
    <x v="0"/>
    <s v="USD"/>
    <n v="1468020354"/>
    <n v="1464045954"/>
    <b v="0"/>
    <n v="1"/>
    <b v="0"/>
    <x v="6"/>
    <n v="1"/>
    <n v="7"/>
    <x v="1"/>
    <x v="6"/>
  </r>
  <r>
    <n v="2000"/>
    <n v="641"/>
    <x v="2"/>
    <x v="0"/>
    <s v="USD"/>
    <n v="1406988000"/>
    <n v="1403822912"/>
    <b v="0"/>
    <n v="16"/>
    <b v="0"/>
    <x v="6"/>
    <n v="33"/>
    <n v="40.0625"/>
    <x v="1"/>
    <x v="6"/>
  </r>
  <r>
    <n v="1200"/>
    <n v="292"/>
    <x v="2"/>
    <x v="0"/>
    <s v="USD"/>
    <n v="1411930556"/>
    <n v="1409338556"/>
    <b v="0"/>
    <n v="12"/>
    <b v="0"/>
    <x v="6"/>
    <n v="25"/>
    <n v="24.333333333333332"/>
    <x v="1"/>
    <x v="6"/>
  </r>
  <r>
    <n v="3000"/>
    <n v="45"/>
    <x v="2"/>
    <x v="0"/>
    <s v="USD"/>
    <n v="1451852256"/>
    <n v="1449260256"/>
    <b v="0"/>
    <n v="4"/>
    <b v="0"/>
    <x v="6"/>
    <n v="2"/>
    <n v="11.25"/>
    <x v="1"/>
    <x v="6"/>
  </r>
  <r>
    <n v="5000"/>
    <n v="21"/>
    <x v="2"/>
    <x v="1"/>
    <s v="GBP"/>
    <n v="1399584210"/>
    <n v="1397683410"/>
    <b v="0"/>
    <n v="2"/>
    <b v="0"/>
    <x v="6"/>
    <n v="1"/>
    <n v="10.5"/>
    <x v="1"/>
    <x v="6"/>
  </r>
  <r>
    <n v="1400"/>
    <n v="45"/>
    <x v="2"/>
    <x v="1"/>
    <s v="GBP"/>
    <n v="1448722494"/>
    <n v="1446562494"/>
    <b v="0"/>
    <n v="3"/>
    <b v="0"/>
    <x v="6"/>
    <n v="4"/>
    <n v="15"/>
    <x v="1"/>
    <x v="6"/>
  </r>
  <r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2000"/>
    <n v="126"/>
    <x v="2"/>
    <x v="0"/>
    <s v="USD"/>
    <n v="1429460386"/>
    <n v="1424279986"/>
    <b v="0"/>
    <n v="3"/>
    <b v="0"/>
    <x v="6"/>
    <n v="7"/>
    <n v="42"/>
    <x v="1"/>
    <x v="6"/>
  </r>
  <r>
    <n v="2000"/>
    <n v="285"/>
    <x v="2"/>
    <x v="0"/>
    <s v="USD"/>
    <n v="1460608780"/>
    <n v="1455428380"/>
    <b v="0"/>
    <n v="4"/>
    <b v="0"/>
    <x v="6"/>
    <n v="15"/>
    <n v="71.25"/>
    <x v="1"/>
    <x v="6"/>
  </r>
  <r>
    <n v="7500"/>
    <n v="45"/>
    <x v="2"/>
    <x v="0"/>
    <s v="USD"/>
    <n v="1406170740"/>
    <n v="1402506278"/>
    <b v="0"/>
    <n v="2"/>
    <b v="0"/>
    <x v="6"/>
    <n v="1"/>
    <n v="22.5"/>
    <x v="1"/>
    <x v="6"/>
  </r>
  <r>
    <n v="1700"/>
    <n v="410"/>
    <x v="2"/>
    <x v="0"/>
    <s v="USD"/>
    <n v="1488783507"/>
    <n v="1486191507"/>
    <b v="0"/>
    <n v="10"/>
    <b v="0"/>
    <x v="6"/>
    <n v="25"/>
    <n v="41"/>
    <x v="1"/>
    <x v="6"/>
  </r>
  <r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2825"/>
    <n v="211"/>
    <x v="2"/>
    <x v="0"/>
    <s v="USD"/>
    <n v="1472442900"/>
    <n v="1471638646"/>
    <b v="0"/>
    <n v="6"/>
    <b v="0"/>
    <x v="6"/>
    <n v="8"/>
    <n v="35.166666666666664"/>
    <x v="1"/>
    <x v="6"/>
  </r>
  <r>
    <n v="15000"/>
    <n v="11"/>
    <x v="2"/>
    <x v="0"/>
    <s v="USD"/>
    <n v="1460925811"/>
    <n v="1458333811"/>
    <b v="0"/>
    <n v="2"/>
    <b v="0"/>
    <x v="6"/>
    <n v="1"/>
    <n v="5.5"/>
    <x v="1"/>
    <x v="6"/>
  </r>
  <r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1000"/>
    <n v="211"/>
    <x v="2"/>
    <x v="0"/>
    <s v="USD"/>
    <n v="1423186634"/>
    <n v="1418002634"/>
    <b v="0"/>
    <n v="8"/>
    <b v="0"/>
    <x v="6"/>
    <n v="22"/>
    <n v="26.375"/>
    <x v="1"/>
    <x v="6"/>
  </r>
  <r>
    <n v="5000"/>
    <n v="3905"/>
    <x v="2"/>
    <x v="0"/>
    <s v="USD"/>
    <n v="1462766400"/>
    <n v="1460219110"/>
    <b v="0"/>
    <n v="37"/>
    <b v="0"/>
    <x v="6"/>
    <n v="79"/>
    <n v="105.54054054054055"/>
    <x v="1"/>
    <x v="6"/>
  </r>
  <r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678"/>
    <n v="0"/>
    <x v="2"/>
    <x v="0"/>
    <s v="USD"/>
    <n v="1468442898"/>
    <n v="1465850898"/>
    <b v="0"/>
    <n v="0"/>
    <b v="0"/>
    <x v="6"/>
    <n v="0"/>
    <e v="#DIV/0!"/>
    <x v="1"/>
    <x v="6"/>
  </r>
  <r>
    <n v="1300"/>
    <n v="620"/>
    <x v="2"/>
    <x v="0"/>
    <s v="USD"/>
    <n v="1406876400"/>
    <n v="1405024561"/>
    <b v="0"/>
    <n v="10"/>
    <b v="0"/>
    <x v="6"/>
    <n v="48"/>
    <n v="62"/>
    <x v="1"/>
    <x v="6"/>
  </r>
  <r>
    <n v="90000"/>
    <n v="1305"/>
    <x v="2"/>
    <x v="0"/>
    <s v="USD"/>
    <n v="1469213732"/>
    <n v="1466621732"/>
    <b v="0"/>
    <n v="6"/>
    <b v="0"/>
    <x v="6"/>
    <n v="2"/>
    <n v="217.5"/>
    <x v="1"/>
    <x v="6"/>
  </r>
  <r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0000"/>
    <n v="1225"/>
    <x v="2"/>
    <x v="0"/>
    <s v="USD"/>
    <n v="1468729149"/>
    <n v="1463545149"/>
    <b v="0"/>
    <n v="7"/>
    <b v="0"/>
    <x v="6"/>
    <n v="5"/>
    <n v="175"/>
    <x v="1"/>
    <x v="6"/>
  </r>
  <r>
    <n v="850"/>
    <n v="170"/>
    <x v="2"/>
    <x v="1"/>
    <s v="GBP"/>
    <n v="1436297180"/>
    <n v="1431113180"/>
    <b v="0"/>
    <n v="5"/>
    <b v="0"/>
    <x v="6"/>
    <n v="20"/>
    <n v="34"/>
    <x v="1"/>
    <x v="6"/>
  </r>
  <r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1500"/>
    <n v="95"/>
    <x v="2"/>
    <x v="1"/>
    <s v="GBP"/>
    <n v="1415404800"/>
    <n v="1412809644"/>
    <b v="0"/>
    <n v="10"/>
    <b v="0"/>
    <x v="6"/>
    <n v="7"/>
    <n v="9.5"/>
    <x v="1"/>
    <x v="6"/>
  </r>
  <r>
    <n v="2000"/>
    <n v="641"/>
    <x v="2"/>
    <x v="0"/>
    <s v="USD"/>
    <n v="1456002300"/>
    <n v="1454173120"/>
    <b v="0"/>
    <n v="19"/>
    <b v="0"/>
    <x v="6"/>
    <n v="33"/>
    <n v="33.736842105263158"/>
    <x v="1"/>
    <x v="6"/>
  </r>
  <r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1500"/>
    <n v="32"/>
    <x v="2"/>
    <x v="0"/>
    <s v="USD"/>
    <n v="1440813413"/>
    <n v="1439517413"/>
    <b v="0"/>
    <n v="4"/>
    <b v="0"/>
    <x v="6"/>
    <n v="3"/>
    <n v="8"/>
    <x v="1"/>
    <x v="6"/>
  </r>
  <r>
    <n v="3000"/>
    <n v="0"/>
    <x v="2"/>
    <x v="0"/>
    <s v="USD"/>
    <n v="1447009181"/>
    <n v="1444413581"/>
    <b v="0"/>
    <n v="0"/>
    <b v="0"/>
    <x v="6"/>
    <n v="0"/>
    <e v="#DIV/0!"/>
    <x v="1"/>
    <x v="6"/>
  </r>
  <r>
    <n v="1650"/>
    <n v="69"/>
    <x v="2"/>
    <x v="1"/>
    <s v="GBP"/>
    <n v="1456934893"/>
    <n v="1454342893"/>
    <b v="0"/>
    <n v="3"/>
    <b v="0"/>
    <x v="6"/>
    <n v="5"/>
    <n v="23"/>
    <x v="1"/>
    <x v="6"/>
  </r>
  <r>
    <n v="500"/>
    <n v="100"/>
    <x v="2"/>
    <x v="0"/>
    <s v="USD"/>
    <n v="1433086082"/>
    <n v="1430494082"/>
    <b v="0"/>
    <n v="1"/>
    <b v="0"/>
    <x v="6"/>
    <n v="20"/>
    <n v="100"/>
    <x v="1"/>
    <x v="6"/>
  </r>
  <r>
    <n v="10000"/>
    <n v="541"/>
    <x v="2"/>
    <x v="0"/>
    <s v="USD"/>
    <n v="1449876859"/>
    <n v="1444689259"/>
    <b v="0"/>
    <n v="9"/>
    <b v="0"/>
    <x v="6"/>
    <n v="6"/>
    <n v="60.111111111111114"/>
    <x v="1"/>
    <x v="6"/>
  </r>
  <r>
    <n v="50000"/>
    <n v="3"/>
    <x v="2"/>
    <x v="0"/>
    <s v="USD"/>
    <n v="1431549912"/>
    <n v="1428957912"/>
    <b v="0"/>
    <n v="1"/>
    <b v="0"/>
    <x v="6"/>
    <n v="1"/>
    <n v="3"/>
    <x v="1"/>
    <x v="6"/>
  </r>
  <r>
    <n v="2000"/>
    <n v="5"/>
    <x v="2"/>
    <x v="0"/>
    <s v="USD"/>
    <n v="1405761690"/>
    <n v="1403169690"/>
    <b v="0"/>
    <n v="1"/>
    <b v="0"/>
    <x v="6"/>
    <n v="1"/>
    <n v="5"/>
    <x v="1"/>
    <x v="6"/>
  </r>
  <r>
    <n v="200"/>
    <n v="70"/>
    <x v="2"/>
    <x v="1"/>
    <s v="GBP"/>
    <n v="1423913220"/>
    <n v="1421339077"/>
    <b v="0"/>
    <n v="4"/>
    <b v="0"/>
    <x v="6"/>
    <n v="35"/>
    <n v="17.5"/>
    <x v="1"/>
    <x v="6"/>
  </r>
  <r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000"/>
    <n v="0"/>
    <x v="2"/>
    <x v="1"/>
    <s v="GBP"/>
    <n v="1428222221"/>
    <n v="1425633821"/>
    <b v="0"/>
    <n v="0"/>
    <b v="0"/>
    <x v="6"/>
    <n v="0"/>
    <e v="#DIV/0!"/>
    <x v="1"/>
    <x v="6"/>
  </r>
  <r>
    <n v="1250"/>
    <n v="715"/>
    <x v="2"/>
    <x v="0"/>
    <s v="USD"/>
    <n v="1427580426"/>
    <n v="1424992026"/>
    <b v="0"/>
    <n v="12"/>
    <b v="0"/>
    <x v="6"/>
    <n v="58"/>
    <n v="59.583333333333336"/>
    <x v="1"/>
    <x v="6"/>
  </r>
  <r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8000"/>
    <n v="10"/>
    <x v="2"/>
    <x v="0"/>
    <s v="USD"/>
    <n v="1462631358"/>
    <n v="1457450958"/>
    <b v="0"/>
    <n v="1"/>
    <b v="0"/>
    <x v="6"/>
    <n v="1"/>
    <n v="10"/>
    <x v="1"/>
    <x v="6"/>
  </r>
  <r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1250"/>
    <n v="23"/>
    <x v="2"/>
    <x v="0"/>
    <s v="USD"/>
    <n v="1411779761"/>
    <n v="1409187761"/>
    <b v="0"/>
    <n v="4"/>
    <b v="0"/>
    <x v="6"/>
    <n v="2"/>
    <n v="5.75"/>
    <x v="1"/>
    <x v="6"/>
  </r>
  <r>
    <n v="2000"/>
    <n v="201"/>
    <x v="2"/>
    <x v="0"/>
    <s v="USD"/>
    <n v="1424009147"/>
    <n v="1421417147"/>
    <b v="0"/>
    <n v="2"/>
    <b v="0"/>
    <x v="6"/>
    <n v="11"/>
    <n v="100.5"/>
    <x v="1"/>
    <x v="6"/>
  </r>
  <r>
    <n v="500"/>
    <n v="1"/>
    <x v="2"/>
    <x v="0"/>
    <s v="USD"/>
    <n v="1412740457"/>
    <n v="1410148457"/>
    <b v="0"/>
    <n v="1"/>
    <b v="0"/>
    <x v="6"/>
    <n v="1"/>
    <n v="1"/>
    <x v="1"/>
    <x v="6"/>
  </r>
  <r>
    <n v="3000"/>
    <n v="40"/>
    <x v="2"/>
    <x v="0"/>
    <s v="USD"/>
    <n v="1413832985"/>
    <n v="1408648985"/>
    <b v="0"/>
    <n v="2"/>
    <b v="0"/>
    <x v="6"/>
    <n v="2"/>
    <n v="20"/>
    <x v="1"/>
    <x v="6"/>
  </r>
  <r>
    <n v="30000"/>
    <n v="2"/>
    <x v="2"/>
    <x v="0"/>
    <s v="USD"/>
    <n v="1455647587"/>
    <n v="1453487587"/>
    <b v="0"/>
    <n v="1"/>
    <b v="0"/>
    <x v="6"/>
    <n v="1"/>
    <n v="2"/>
    <x v="1"/>
    <x v="6"/>
  </r>
  <r>
    <n v="2000"/>
    <n v="5"/>
    <x v="2"/>
    <x v="0"/>
    <s v="USD"/>
    <n v="1409070480"/>
    <n v="1406572381"/>
    <b v="0"/>
    <n v="1"/>
    <b v="0"/>
    <x v="6"/>
    <n v="1"/>
    <n v="5"/>
    <x v="1"/>
    <x v="6"/>
  </r>
  <r>
    <n v="1000"/>
    <n v="60"/>
    <x v="2"/>
    <x v="1"/>
    <s v="GBP"/>
    <n v="1437606507"/>
    <n v="1435014507"/>
    <b v="0"/>
    <n v="4"/>
    <b v="0"/>
    <x v="6"/>
    <n v="7"/>
    <n v="15"/>
    <x v="1"/>
    <x v="6"/>
  </r>
  <r>
    <n v="1930"/>
    <n v="75"/>
    <x v="2"/>
    <x v="1"/>
    <s v="GBP"/>
    <n v="1410281360"/>
    <n v="1406825360"/>
    <b v="0"/>
    <n v="3"/>
    <b v="0"/>
    <x v="6"/>
    <n v="4"/>
    <n v="25"/>
    <x v="1"/>
    <x v="6"/>
  </r>
  <r>
    <n v="7200"/>
    <n v="1742"/>
    <x v="2"/>
    <x v="0"/>
    <s v="USD"/>
    <n v="1414348166"/>
    <n v="1412879366"/>
    <b v="0"/>
    <n v="38"/>
    <b v="0"/>
    <x v="6"/>
    <n v="25"/>
    <n v="45.842105263157897"/>
    <x v="1"/>
    <x v="6"/>
  </r>
  <r>
    <n v="250"/>
    <n v="19"/>
    <x v="2"/>
    <x v="1"/>
    <s v="GBP"/>
    <n v="1422450278"/>
    <n v="1419858278"/>
    <b v="0"/>
    <n v="4"/>
    <b v="0"/>
    <x v="6"/>
    <n v="8"/>
    <n v="4.75"/>
    <x v="1"/>
    <x v="6"/>
  </r>
  <r>
    <n v="575"/>
    <n v="0"/>
    <x v="2"/>
    <x v="1"/>
    <s v="GBP"/>
    <n v="1430571849"/>
    <n v="1427979849"/>
    <b v="0"/>
    <n v="0"/>
    <b v="0"/>
    <x v="6"/>
    <n v="0"/>
    <e v="#DIV/0!"/>
    <x v="1"/>
    <x v="6"/>
  </r>
  <r>
    <n v="2000"/>
    <n v="26"/>
    <x v="2"/>
    <x v="0"/>
    <s v="USD"/>
    <n v="1424070823"/>
    <n v="1421478823"/>
    <b v="0"/>
    <n v="2"/>
    <b v="0"/>
    <x v="6"/>
    <n v="2"/>
    <n v="13"/>
    <x v="1"/>
    <x v="6"/>
  </r>
  <r>
    <n v="9000"/>
    <n v="0"/>
    <x v="2"/>
    <x v="0"/>
    <s v="USD"/>
    <n v="1457157269"/>
    <n v="1455861269"/>
    <b v="0"/>
    <n v="0"/>
    <b v="0"/>
    <x v="6"/>
    <n v="0"/>
    <e v="#DIV/0!"/>
    <x v="1"/>
    <x v="6"/>
  </r>
  <r>
    <n v="7000"/>
    <n v="1"/>
    <x v="2"/>
    <x v="0"/>
    <s v="USD"/>
    <n v="1437331463"/>
    <n v="1434739463"/>
    <b v="0"/>
    <n v="1"/>
    <b v="0"/>
    <x v="6"/>
    <n v="1"/>
    <n v="1"/>
    <x v="1"/>
    <x v="6"/>
  </r>
  <r>
    <n v="500"/>
    <n v="70"/>
    <x v="2"/>
    <x v="1"/>
    <s v="GBP"/>
    <n v="1410987400"/>
    <n v="1408395400"/>
    <b v="0"/>
    <n v="7"/>
    <b v="0"/>
    <x v="6"/>
    <n v="14"/>
    <n v="10"/>
    <x v="1"/>
    <x v="6"/>
  </r>
  <r>
    <n v="10000"/>
    <n v="105"/>
    <x v="2"/>
    <x v="0"/>
    <s v="USD"/>
    <n v="1409846874"/>
    <n v="1407254874"/>
    <b v="0"/>
    <n v="2"/>
    <b v="0"/>
    <x v="6"/>
    <n v="2"/>
    <n v="52.5"/>
    <x v="1"/>
    <x v="6"/>
  </r>
  <r>
    <n v="1500"/>
    <n v="130"/>
    <x v="2"/>
    <x v="1"/>
    <s v="GBP"/>
    <n v="1475877108"/>
    <n v="1473285108"/>
    <b v="0"/>
    <n v="4"/>
    <b v="0"/>
    <x v="6"/>
    <n v="9"/>
    <n v="32.5"/>
    <x v="1"/>
    <x v="6"/>
  </r>
  <r>
    <n v="3500"/>
    <n v="29"/>
    <x v="2"/>
    <x v="0"/>
    <s v="USD"/>
    <n v="1460737680"/>
    <n v="1455725596"/>
    <b v="0"/>
    <n v="4"/>
    <b v="0"/>
    <x v="6"/>
    <n v="1"/>
    <n v="7.25"/>
    <x v="1"/>
    <x v="6"/>
  </r>
  <r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15000"/>
    <n v="125"/>
    <x v="2"/>
    <x v="0"/>
    <s v="USD"/>
    <n v="1414360358"/>
    <n v="1409176358"/>
    <b v="0"/>
    <n v="2"/>
    <b v="0"/>
    <x v="6"/>
    <n v="1"/>
    <n v="62.5"/>
    <x v="1"/>
    <x v="6"/>
  </r>
  <r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7000"/>
    <n v="0"/>
    <x v="2"/>
    <x v="0"/>
    <s v="USD"/>
    <n v="1458860363"/>
    <n v="1454975963"/>
    <b v="0"/>
    <n v="0"/>
    <b v="0"/>
    <x v="6"/>
    <n v="0"/>
    <e v="#DIV/0!"/>
    <x v="1"/>
    <x v="6"/>
  </r>
  <r>
    <n v="800"/>
    <n v="10"/>
    <x v="2"/>
    <x v="0"/>
    <s v="USD"/>
    <n v="1441037097"/>
    <n v="1438445097"/>
    <b v="0"/>
    <n v="1"/>
    <b v="0"/>
    <x v="6"/>
    <n v="2"/>
    <n v="10"/>
    <x v="1"/>
    <x v="6"/>
  </r>
  <r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00"/>
    <n v="0"/>
    <x v="2"/>
    <x v="0"/>
    <s v="USD"/>
    <n v="1449247439"/>
    <n v="1444059839"/>
    <b v="0"/>
    <n v="0"/>
    <b v="0"/>
    <x v="6"/>
    <n v="0"/>
    <e v="#DIV/0!"/>
    <x v="1"/>
    <x v="6"/>
  </r>
  <r>
    <n v="3000"/>
    <n v="215"/>
    <x v="2"/>
    <x v="0"/>
    <s v="USD"/>
    <n v="1487811600"/>
    <n v="1486077481"/>
    <b v="0"/>
    <n v="7"/>
    <b v="0"/>
    <x v="6"/>
    <n v="8"/>
    <n v="30.714285714285715"/>
    <x v="1"/>
    <x v="6"/>
  </r>
  <r>
    <n v="2000"/>
    <n v="561"/>
    <x v="2"/>
    <x v="0"/>
    <s v="USD"/>
    <n v="1402007500"/>
    <n v="1399415500"/>
    <b v="0"/>
    <n v="11"/>
    <b v="0"/>
    <x v="6"/>
    <n v="29"/>
    <n v="51"/>
    <x v="1"/>
    <x v="6"/>
  </r>
  <r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5000"/>
    <n v="0"/>
    <x v="2"/>
    <x v="0"/>
    <s v="USD"/>
    <n v="1418914964"/>
    <n v="1414591364"/>
    <b v="0"/>
    <n v="0"/>
    <b v="0"/>
    <x v="6"/>
    <n v="0"/>
    <e v="#DIV/0!"/>
    <x v="1"/>
    <x v="6"/>
  </r>
  <r>
    <n v="6048"/>
    <n v="413"/>
    <x v="2"/>
    <x v="0"/>
    <s v="USD"/>
    <n v="1450211116"/>
    <n v="1445023516"/>
    <b v="0"/>
    <n v="7"/>
    <b v="0"/>
    <x v="6"/>
    <n v="7"/>
    <n v="59"/>
    <x v="1"/>
    <x v="6"/>
  </r>
  <r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13500"/>
    <n v="200"/>
    <x v="2"/>
    <x v="0"/>
    <s v="USD"/>
    <n v="1428097450"/>
    <n v="1425509050"/>
    <b v="0"/>
    <n v="2"/>
    <b v="0"/>
    <x v="6"/>
    <n v="2"/>
    <n v="100"/>
    <x v="1"/>
    <x v="6"/>
  </r>
  <r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6000"/>
    <n v="2823"/>
    <x v="2"/>
    <x v="0"/>
    <s v="USD"/>
    <n v="1404253800"/>
    <n v="1402784964"/>
    <b v="0"/>
    <n v="17"/>
    <b v="0"/>
    <x v="6"/>
    <n v="48"/>
    <n v="166.05882352941177"/>
    <x v="1"/>
    <x v="6"/>
  </r>
  <r>
    <n v="700"/>
    <n v="80"/>
    <x v="2"/>
    <x v="0"/>
    <s v="USD"/>
    <n v="1464099900"/>
    <n v="1462585315"/>
    <b v="0"/>
    <n v="2"/>
    <b v="0"/>
    <x v="6"/>
    <n v="12"/>
    <n v="40"/>
    <x v="1"/>
    <x v="6"/>
  </r>
  <r>
    <n v="2500"/>
    <n v="301"/>
    <x v="2"/>
    <x v="0"/>
    <s v="USD"/>
    <n v="1413573010"/>
    <n v="1408389010"/>
    <b v="0"/>
    <n v="4"/>
    <b v="0"/>
    <x v="6"/>
    <n v="13"/>
    <n v="75.25"/>
    <x v="1"/>
    <x v="6"/>
  </r>
  <r>
    <n v="500"/>
    <n v="300"/>
    <x v="2"/>
    <x v="0"/>
    <s v="USD"/>
    <n v="1448949540"/>
    <n v="1446048367"/>
    <b v="0"/>
    <n v="5"/>
    <b v="0"/>
    <x v="6"/>
    <n v="60"/>
    <n v="60"/>
    <x v="1"/>
    <x v="6"/>
  </r>
  <r>
    <n v="8000"/>
    <n v="2500"/>
    <x v="2"/>
    <x v="0"/>
    <s v="USD"/>
    <n v="1437188400"/>
    <n v="1432100004"/>
    <b v="0"/>
    <n v="2"/>
    <b v="0"/>
    <x v="6"/>
    <n v="32"/>
    <n v="1250"/>
    <x v="1"/>
    <x v="6"/>
  </r>
  <r>
    <n v="5000"/>
    <n v="21"/>
    <x v="2"/>
    <x v="1"/>
    <s v="GBP"/>
    <n v="1473160954"/>
    <n v="1467976954"/>
    <b v="0"/>
    <n v="2"/>
    <b v="0"/>
    <x v="6"/>
    <n v="1"/>
    <n v="10.5"/>
    <x v="1"/>
    <x v="6"/>
  </r>
  <r>
    <n v="10000"/>
    <n v="21"/>
    <x v="2"/>
    <x v="0"/>
    <s v="USD"/>
    <n v="1421781360"/>
    <n v="1419213664"/>
    <b v="0"/>
    <n v="3"/>
    <b v="0"/>
    <x v="6"/>
    <n v="1"/>
    <n v="7"/>
    <x v="1"/>
    <x v="6"/>
  </r>
  <r>
    <n v="300"/>
    <n v="0"/>
    <x v="2"/>
    <x v="5"/>
    <s v="CAD"/>
    <n v="1416524325"/>
    <n v="1415228325"/>
    <b v="0"/>
    <n v="0"/>
    <b v="0"/>
    <x v="6"/>
    <n v="0"/>
    <e v="#DIV/0!"/>
    <x v="1"/>
    <x v="6"/>
  </r>
  <r>
    <n v="600"/>
    <n v="225"/>
    <x v="2"/>
    <x v="0"/>
    <s v="USD"/>
    <n v="1428642000"/>
    <n v="1426050982"/>
    <b v="0"/>
    <n v="4"/>
    <b v="0"/>
    <x v="6"/>
    <n v="38"/>
    <n v="56.25"/>
    <x v="1"/>
    <x v="6"/>
  </r>
  <r>
    <n v="5000"/>
    <n v="1"/>
    <x v="2"/>
    <x v="2"/>
    <s v="AUD"/>
    <n v="1408596589"/>
    <n v="1406004589"/>
    <b v="0"/>
    <n v="1"/>
    <b v="0"/>
    <x v="6"/>
    <n v="1"/>
    <n v="1"/>
    <x v="1"/>
    <x v="6"/>
  </r>
  <r>
    <n v="5600"/>
    <n v="460"/>
    <x v="2"/>
    <x v="0"/>
    <s v="USD"/>
    <n v="1413992210"/>
    <n v="1411400210"/>
    <b v="0"/>
    <n v="12"/>
    <b v="0"/>
    <x v="6"/>
    <n v="9"/>
    <n v="38.333333333333336"/>
    <x v="1"/>
    <x v="6"/>
  </r>
  <r>
    <n v="5000"/>
    <n v="110"/>
    <x v="2"/>
    <x v="0"/>
    <s v="USD"/>
    <n v="1420938000"/>
    <n v="1418862743"/>
    <b v="0"/>
    <n v="4"/>
    <b v="0"/>
    <x v="6"/>
    <n v="3"/>
    <n v="27.5"/>
    <x v="1"/>
    <x v="6"/>
  </r>
  <r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20000"/>
    <n v="16"/>
    <x v="2"/>
    <x v="0"/>
    <s v="USD"/>
    <n v="1436914815"/>
    <n v="1434322815"/>
    <b v="0"/>
    <n v="1"/>
    <b v="0"/>
    <x v="6"/>
    <n v="1"/>
    <n v="16"/>
    <x v="1"/>
    <x v="6"/>
  </r>
  <r>
    <n v="1500"/>
    <n v="1"/>
    <x v="2"/>
    <x v="0"/>
    <s v="USD"/>
    <n v="1414077391"/>
    <n v="1411485391"/>
    <b v="0"/>
    <n v="1"/>
    <b v="0"/>
    <x v="6"/>
    <n v="1"/>
    <n v="1"/>
    <x v="1"/>
    <x v="6"/>
  </r>
  <r>
    <n v="500"/>
    <n v="0"/>
    <x v="2"/>
    <x v="0"/>
    <s v="USD"/>
    <n v="1399618380"/>
    <n v="1399058797"/>
    <b v="0"/>
    <n v="0"/>
    <b v="0"/>
    <x v="6"/>
    <n v="0"/>
    <e v="#DIV/0!"/>
    <x v="1"/>
    <x v="6"/>
  </r>
  <r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500"/>
    <n v="110"/>
    <x v="2"/>
    <x v="1"/>
    <s v="GBP"/>
    <n v="1416081600"/>
    <n v="1413477228"/>
    <b v="0"/>
    <n v="2"/>
    <b v="0"/>
    <x v="6"/>
    <n v="22"/>
    <n v="55"/>
    <x v="1"/>
    <x v="6"/>
  </r>
  <r>
    <n v="8880"/>
    <n v="0"/>
    <x v="2"/>
    <x v="0"/>
    <s v="USD"/>
    <n v="1475294400"/>
    <n v="1472674285"/>
    <b v="0"/>
    <n v="0"/>
    <b v="0"/>
    <x v="6"/>
    <n v="0"/>
    <e v="#DIV/0!"/>
    <x v="1"/>
    <x v="6"/>
  </r>
  <r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3500"/>
    <n v="775"/>
    <x v="2"/>
    <x v="1"/>
    <s v="GBP"/>
    <n v="1448492400"/>
    <n v="1446506080"/>
    <b v="0"/>
    <n v="6"/>
    <b v="0"/>
    <x v="6"/>
    <n v="23"/>
    <n v="129.16666666666666"/>
    <x v="1"/>
    <x v="6"/>
  </r>
  <r>
    <n v="3750"/>
    <n v="95"/>
    <x v="2"/>
    <x v="0"/>
    <s v="USD"/>
    <n v="1459483140"/>
    <n v="1458178044"/>
    <b v="0"/>
    <n v="4"/>
    <b v="0"/>
    <x v="6"/>
    <n v="3"/>
    <n v="23.75"/>
    <x v="1"/>
    <x v="6"/>
  </r>
  <r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10000"/>
    <n v="285"/>
    <x v="2"/>
    <x v="5"/>
    <s v="CAD"/>
    <n v="1403539200"/>
    <n v="1400604056"/>
    <b v="0"/>
    <n v="5"/>
    <b v="0"/>
    <x v="6"/>
    <n v="3"/>
    <n v="57"/>
    <x v="1"/>
    <x v="6"/>
  </r>
  <r>
    <n v="525"/>
    <n v="0"/>
    <x v="2"/>
    <x v="0"/>
    <s v="USD"/>
    <n v="1461205423"/>
    <n v="1456025023"/>
    <b v="0"/>
    <n v="0"/>
    <b v="0"/>
    <x v="6"/>
    <n v="0"/>
    <e v="#DIV/0!"/>
    <x v="1"/>
    <x v="6"/>
  </r>
  <r>
    <n v="20000"/>
    <n v="490"/>
    <x v="2"/>
    <x v="0"/>
    <s v="USD"/>
    <n v="1467481468"/>
    <n v="1464889468"/>
    <b v="0"/>
    <n v="3"/>
    <b v="0"/>
    <x v="6"/>
    <n v="3"/>
    <n v="163.33333333333334"/>
    <x v="1"/>
    <x v="6"/>
  </r>
  <r>
    <n v="9500"/>
    <n v="135"/>
    <x v="2"/>
    <x v="1"/>
    <s v="GBP"/>
    <n v="1403886084"/>
    <n v="1401294084"/>
    <b v="0"/>
    <n v="9"/>
    <b v="0"/>
    <x v="6"/>
    <n v="2"/>
    <n v="15"/>
    <x v="1"/>
    <x v="6"/>
  </r>
  <r>
    <n v="2000"/>
    <n v="385"/>
    <x v="2"/>
    <x v="2"/>
    <s v="AUD"/>
    <n v="1430316426"/>
    <n v="1427724426"/>
    <b v="0"/>
    <n v="6"/>
    <b v="0"/>
    <x v="6"/>
    <n v="20"/>
    <n v="64.166666666666671"/>
    <x v="1"/>
    <x v="6"/>
  </r>
  <r>
    <n v="4000"/>
    <n v="27"/>
    <x v="2"/>
    <x v="0"/>
    <s v="USD"/>
    <n v="1407883811"/>
    <n v="1405291811"/>
    <b v="0"/>
    <n v="4"/>
    <b v="0"/>
    <x v="6"/>
    <n v="1"/>
    <n v="6.75"/>
    <x v="1"/>
    <x v="6"/>
  </r>
  <r>
    <n v="15000"/>
    <n v="25"/>
    <x v="2"/>
    <x v="0"/>
    <s v="USD"/>
    <n v="1463619388"/>
    <n v="1461027388"/>
    <b v="0"/>
    <n v="1"/>
    <b v="0"/>
    <x v="6"/>
    <n v="1"/>
    <n v="25"/>
    <x v="1"/>
    <x v="6"/>
  </r>
  <r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1250"/>
    <n v="430"/>
    <x v="2"/>
    <x v="1"/>
    <s v="GBP"/>
    <n v="1425124800"/>
    <n v="1421596356"/>
    <b v="0"/>
    <n v="13"/>
    <b v="0"/>
    <x v="6"/>
    <n v="35"/>
    <n v="33.07692307692308"/>
    <x v="1"/>
    <x v="6"/>
  </r>
  <r>
    <n v="1000"/>
    <n v="165"/>
    <x v="2"/>
    <x v="0"/>
    <s v="USD"/>
    <n v="1425178800"/>
    <n v="1422374420"/>
    <b v="0"/>
    <n v="6"/>
    <b v="0"/>
    <x v="6"/>
    <n v="17"/>
    <n v="27.5"/>
    <x v="1"/>
    <x v="6"/>
  </r>
  <r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1000"/>
    <n v="4"/>
    <x v="2"/>
    <x v="1"/>
    <s v="GBP"/>
    <n v="1408646111"/>
    <n v="1403462111"/>
    <b v="0"/>
    <n v="2"/>
    <b v="0"/>
    <x v="6"/>
    <n v="1"/>
    <n v="2"/>
    <x v="1"/>
    <x v="6"/>
  </r>
  <r>
    <n v="3500"/>
    <n v="37"/>
    <x v="2"/>
    <x v="0"/>
    <s v="USD"/>
    <n v="1431144000"/>
    <n v="1426407426"/>
    <b v="0"/>
    <n v="2"/>
    <b v="0"/>
    <x v="6"/>
    <n v="2"/>
    <n v="18.5"/>
    <x v="1"/>
    <x v="6"/>
  </r>
  <r>
    <n v="2750"/>
    <n v="735"/>
    <x v="2"/>
    <x v="1"/>
    <s v="GBP"/>
    <n v="1446732975"/>
    <n v="1444137375"/>
    <b v="0"/>
    <n v="21"/>
    <b v="0"/>
    <x v="6"/>
    <n v="27"/>
    <n v="35"/>
    <x v="1"/>
    <x v="6"/>
  </r>
  <r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700"/>
    <n v="0"/>
    <x v="2"/>
    <x v="0"/>
    <s v="USD"/>
    <n v="1413921060"/>
    <n v="1411499149"/>
    <b v="0"/>
    <n v="0"/>
    <b v="0"/>
    <x v="6"/>
    <n v="0"/>
    <e v="#DIV/0!"/>
    <x v="1"/>
    <x v="6"/>
  </r>
  <r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250"/>
    <n v="0"/>
    <x v="2"/>
    <x v="1"/>
    <s v="GBP"/>
    <n v="1485543242"/>
    <n v="1482951242"/>
    <b v="0"/>
    <n v="0"/>
    <b v="0"/>
    <x v="6"/>
    <n v="0"/>
    <e v="#DIV/0!"/>
    <x v="1"/>
    <x v="6"/>
  </r>
  <r>
    <n v="3000"/>
    <n v="5"/>
    <x v="2"/>
    <x v="0"/>
    <s v="USD"/>
    <n v="1466375521"/>
    <n v="1463783521"/>
    <b v="0"/>
    <n v="1"/>
    <b v="0"/>
    <x v="6"/>
    <n v="1"/>
    <n v="5"/>
    <x v="1"/>
    <x v="6"/>
  </r>
  <r>
    <n v="3000"/>
    <n v="0"/>
    <x v="2"/>
    <x v="0"/>
    <s v="USD"/>
    <n v="1465930440"/>
    <n v="1463849116"/>
    <b v="0"/>
    <n v="0"/>
    <b v="0"/>
    <x v="6"/>
    <n v="0"/>
    <e v="#DIV/0!"/>
    <x v="1"/>
    <x v="6"/>
  </r>
  <r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150"/>
    <n v="3"/>
    <x v="2"/>
    <x v="0"/>
    <s v="USD"/>
    <n v="1447542000"/>
    <n v="1446179553"/>
    <b v="0"/>
    <n v="2"/>
    <b v="0"/>
    <x v="6"/>
    <n v="2"/>
    <n v="1.5"/>
    <x v="1"/>
    <x v="6"/>
  </r>
  <r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3000"/>
    <n v="10"/>
    <x v="2"/>
    <x v="13"/>
    <s v="EUR"/>
    <n v="1476008906"/>
    <n v="1473416906"/>
    <b v="0"/>
    <n v="1"/>
    <b v="0"/>
    <x v="6"/>
    <n v="1"/>
    <n v="10"/>
    <x v="1"/>
    <x v="6"/>
  </r>
  <r>
    <n v="3500"/>
    <n v="10"/>
    <x v="2"/>
    <x v="0"/>
    <s v="USD"/>
    <n v="1427169540"/>
    <n v="1424701775"/>
    <b v="0"/>
    <n v="1"/>
    <b v="0"/>
    <x v="6"/>
    <n v="1"/>
    <n v="10"/>
    <x v="1"/>
    <x v="6"/>
  </r>
  <r>
    <n v="1000"/>
    <n v="47"/>
    <x v="2"/>
    <x v="0"/>
    <s v="USD"/>
    <n v="1448078400"/>
    <n v="1445985299"/>
    <b v="0"/>
    <n v="5"/>
    <b v="0"/>
    <x v="6"/>
    <n v="5"/>
    <n v="9.4"/>
    <x v="1"/>
    <x v="6"/>
  </r>
  <r>
    <n v="9600"/>
    <n v="0"/>
    <x v="2"/>
    <x v="0"/>
    <s v="USD"/>
    <n v="1468777786"/>
    <n v="1466185786"/>
    <b v="0"/>
    <n v="0"/>
    <b v="0"/>
    <x v="6"/>
    <n v="0"/>
    <e v="#DIV/0!"/>
    <x v="1"/>
    <x v="6"/>
  </r>
  <r>
    <n v="2000"/>
    <n v="216"/>
    <x v="2"/>
    <x v="1"/>
    <s v="GBP"/>
    <n v="1421403960"/>
    <n v="1418827324"/>
    <b v="0"/>
    <n v="3"/>
    <b v="0"/>
    <x v="6"/>
    <n v="11"/>
    <n v="72"/>
    <x v="1"/>
    <x v="6"/>
  </r>
  <r>
    <n v="5000"/>
    <n v="240"/>
    <x v="2"/>
    <x v="0"/>
    <s v="USD"/>
    <n v="1433093700"/>
    <n v="1430242488"/>
    <b v="0"/>
    <n v="8"/>
    <b v="0"/>
    <x v="6"/>
    <n v="5"/>
    <n v="30"/>
    <x v="1"/>
    <x v="6"/>
  </r>
  <r>
    <n v="1000"/>
    <n v="32"/>
    <x v="2"/>
    <x v="0"/>
    <s v="USD"/>
    <n v="1438959600"/>
    <n v="1437754137"/>
    <b v="0"/>
    <n v="3"/>
    <b v="0"/>
    <x v="6"/>
    <n v="4"/>
    <n v="10.666666666666666"/>
    <x v="1"/>
    <x v="6"/>
  </r>
  <r>
    <n v="1600"/>
    <n v="204"/>
    <x v="2"/>
    <x v="0"/>
    <s v="USD"/>
    <n v="1421410151"/>
    <n v="1418818151"/>
    <b v="0"/>
    <n v="8"/>
    <b v="0"/>
    <x v="6"/>
    <n v="13"/>
    <n v="25.5"/>
    <x v="1"/>
    <x v="6"/>
  </r>
  <r>
    <n v="110000"/>
    <n v="20"/>
    <x v="2"/>
    <x v="0"/>
    <s v="USD"/>
    <n v="1428205247"/>
    <n v="1423024847"/>
    <b v="0"/>
    <n v="1"/>
    <b v="0"/>
    <x v="6"/>
    <n v="1"/>
    <n v="20"/>
    <x v="1"/>
    <x v="6"/>
  </r>
  <r>
    <n v="2500"/>
    <n v="60"/>
    <x v="2"/>
    <x v="1"/>
    <s v="GBP"/>
    <n v="1440272093"/>
    <n v="1435088093"/>
    <b v="0"/>
    <n v="4"/>
    <b v="0"/>
    <x v="6"/>
    <n v="3"/>
    <n v="15"/>
    <x v="1"/>
    <x v="6"/>
  </r>
  <r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30000"/>
    <n v="800"/>
    <x v="2"/>
    <x v="14"/>
    <s v="MXN"/>
    <n v="1482108350"/>
    <n v="1479516350"/>
    <b v="0"/>
    <n v="1"/>
    <b v="0"/>
    <x v="6"/>
    <n v="3"/>
    <n v="800"/>
    <x v="1"/>
    <x v="6"/>
  </r>
  <r>
    <n v="3500"/>
    <n v="400"/>
    <x v="2"/>
    <x v="1"/>
    <s v="GBP"/>
    <n v="1488271860"/>
    <n v="1484484219"/>
    <b v="0"/>
    <n v="5"/>
    <b v="0"/>
    <x v="6"/>
    <n v="12"/>
    <n v="80"/>
    <x v="1"/>
    <x v="6"/>
  </r>
  <r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500"/>
    <n v="50"/>
    <x v="2"/>
    <x v="0"/>
    <s v="USD"/>
    <n v="1472847873"/>
    <n v="1468959873"/>
    <b v="0"/>
    <n v="1"/>
    <b v="0"/>
    <x v="6"/>
    <n v="2"/>
    <n v="50"/>
    <x v="1"/>
    <x v="6"/>
  </r>
  <r>
    <n v="270"/>
    <n v="0"/>
    <x v="2"/>
    <x v="0"/>
    <s v="USD"/>
    <n v="1414205990"/>
    <n v="1413341990"/>
    <b v="0"/>
    <n v="0"/>
    <b v="0"/>
    <x v="6"/>
    <n v="0"/>
    <e v="#DIV/0!"/>
    <x v="1"/>
    <x v="6"/>
  </r>
  <r>
    <n v="600"/>
    <n v="0"/>
    <x v="2"/>
    <x v="0"/>
    <s v="USD"/>
    <n v="1485380482"/>
    <n v="1482788482"/>
    <b v="0"/>
    <n v="0"/>
    <b v="0"/>
    <x v="6"/>
    <n v="0"/>
    <e v="#DIV/0!"/>
    <x v="1"/>
    <x v="6"/>
  </r>
  <r>
    <n v="500"/>
    <n v="137"/>
    <x v="2"/>
    <x v="0"/>
    <s v="USD"/>
    <n v="1463343673"/>
    <n v="1460751673"/>
    <b v="0"/>
    <n v="6"/>
    <b v="0"/>
    <x v="6"/>
    <n v="28"/>
    <n v="22.833333333333332"/>
    <x v="1"/>
    <x v="6"/>
  </r>
  <r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3000"/>
    <n v="641"/>
    <x v="2"/>
    <x v="2"/>
    <s v="AUD"/>
    <n v="1477550434"/>
    <n v="1474958434"/>
    <b v="0"/>
    <n v="14"/>
    <b v="0"/>
    <x v="6"/>
    <n v="22"/>
    <n v="45.785714285714285"/>
    <x v="1"/>
    <x v="6"/>
  </r>
  <r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2000"/>
    <n v="41"/>
    <x v="2"/>
    <x v="0"/>
    <s v="USD"/>
    <n v="1411596001"/>
    <n v="1409608801"/>
    <b v="0"/>
    <n v="4"/>
    <b v="0"/>
    <x v="6"/>
    <n v="3"/>
    <n v="10.25"/>
    <x v="1"/>
    <x v="6"/>
  </r>
  <r>
    <n v="3000"/>
    <n v="59"/>
    <x v="2"/>
    <x v="0"/>
    <s v="USD"/>
    <n v="1488517200"/>
    <n v="1485909937"/>
    <b v="0"/>
    <n v="1"/>
    <b v="0"/>
    <x v="6"/>
    <n v="2"/>
    <n v="59"/>
    <x v="1"/>
    <x v="6"/>
  </r>
  <r>
    <n v="500"/>
    <n v="0"/>
    <x v="2"/>
    <x v="1"/>
    <s v="GBP"/>
    <n v="1448805404"/>
    <n v="1446209804"/>
    <b v="0"/>
    <n v="0"/>
    <b v="0"/>
    <x v="6"/>
    <n v="0"/>
    <e v="#DIV/0!"/>
    <x v="1"/>
    <x v="6"/>
  </r>
  <r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3000"/>
    <n v="94"/>
    <x v="2"/>
    <x v="0"/>
    <s v="USD"/>
    <n v="1424747740"/>
    <n v="1422155740"/>
    <b v="0"/>
    <n v="6"/>
    <b v="0"/>
    <x v="6"/>
    <n v="4"/>
    <n v="15.666666666666666"/>
    <x v="1"/>
    <x v="6"/>
  </r>
  <r>
    <n v="2500"/>
    <n v="1"/>
    <x v="2"/>
    <x v="17"/>
    <s v="EUR"/>
    <n v="1456617600"/>
    <n v="1454280186"/>
    <b v="0"/>
    <n v="1"/>
    <b v="0"/>
    <x v="6"/>
    <n v="1"/>
    <n v="1"/>
    <x v="1"/>
    <x v="6"/>
  </r>
  <r>
    <n v="1500"/>
    <n v="3"/>
    <x v="2"/>
    <x v="0"/>
    <s v="USD"/>
    <n v="1452234840"/>
    <n v="1450619123"/>
    <b v="0"/>
    <n v="3"/>
    <b v="0"/>
    <x v="6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7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7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7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922A9-6791-4D45-BF01-5CB50DD9D9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5">
    <pivotField numFmtId="4" showAll="0"/>
    <pivotField dataField="1" numFmtId="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pledged" fld="1" subtotal="count" baseField="2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81AB8-B340-44C5-853C-9303A104917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43" firstHeaderRow="1" firstDataRow="2" firstDataCol="1" rowPageCount="2" colPageCount="1"/>
  <pivotFields count="15">
    <pivotField numFmtId="4" showAll="0"/>
    <pivotField numFmtId="4" showAll="0"/>
    <pivotField axis="axisCol" showAll="0">
      <items count="5">
        <item x="0"/>
        <item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3" hier="-1"/>
    <pageField fld="13" hier="-1"/>
  </pageFields>
  <dataFields count="1">
    <dataField name="Count of Category and Sub-Category" fld="1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710A2-097C-4F37-8DA5-F48D782D796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8" firstHeaderRow="1" firstDataRow="2" firstDataCol="1" rowPageCount="2" colPageCount="1"/>
  <pivotFields count="22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abSelected="1" zoomScale="55" zoomScaleNormal="55" workbookViewId="0">
      <selection activeCell="H10" sqref="H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A55FE-CB75-4E29-ABA8-D771ED2722F3}">
  <dimension ref="A1:R4115"/>
  <sheetViews>
    <sheetView zoomScale="55" zoomScaleNormal="55" workbookViewId="0">
      <selection activeCell="I4" sqref="I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21875" style="11" bestFit="1" customWidth="1"/>
    <col min="5" max="5" width="16.44140625" style="5" customWidth="1"/>
    <col min="6" max="6" width="21.33203125" style="1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33203125" style="11" bestFit="1" customWidth="1"/>
    <col min="16" max="16" width="22.109375" style="5" bestFit="1" customWidth="1"/>
    <col min="17" max="17" width="11.77734375" bestFit="1" customWidth="1"/>
    <col min="18" max="18" width="17.6640625" bestFit="1" customWidth="1"/>
  </cols>
  <sheetData>
    <row r="1" spans="1:18" s="9" customFormat="1" ht="46.2" customHeight="1" x14ac:dyDescent="0.3">
      <c r="A1" s="6" t="s">
        <v>0</v>
      </c>
      <c r="B1" s="7" t="s">
        <v>1</v>
      </c>
      <c r="C1" s="7" t="s">
        <v>4110</v>
      </c>
      <c r="D1" s="12" t="s">
        <v>8216</v>
      </c>
      <c r="E1" s="8" t="s">
        <v>8217</v>
      </c>
      <c r="F1" s="15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12" t="s">
        <v>8306</v>
      </c>
      <c r="P1" s="10" t="s">
        <v>8307</v>
      </c>
      <c r="Q1" s="14" t="s">
        <v>8308</v>
      </c>
      <c r="R1" s="14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 s="11">
        <v>8500</v>
      </c>
      <c r="E2" s="5">
        <v>11633</v>
      </c>
      <c r="F2" s="1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ROUNDUP(IF(($E2-$D2)/($D2)&gt;0,(($E2-$D2)/($D2)+1)*100,(1+($E2-$D2)/($D2))*100),0)</f>
        <v>137</v>
      </c>
      <c r="P2" s="5">
        <f>$E2/$L2</f>
        <v>63.917582417582416</v>
      </c>
      <c r="Q2" t="str">
        <f>LEFT($N2,FIND("/",$N2)-1)</f>
        <v>film &amp; video</v>
      </c>
      <c r="R2" t="str">
        <f>RIGHT($N2,LEN($N2)-FIND("/",$N2))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 s="11">
        <v>10275</v>
      </c>
      <c r="E3" s="5">
        <v>14653</v>
      </c>
      <c r="F3" s="1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ROUNDUP(IF(($E3-$D3)/($D3)&gt;0,(($E3-$D3)/($D3)+1)*100,(1+($E3-$D3)/($D3))*100),0)</f>
        <v>143</v>
      </c>
      <c r="P3" s="5">
        <f t="shared" ref="P3:P66" si="1">$E3/$L3</f>
        <v>185.48101265822785</v>
      </c>
      <c r="Q3" t="str">
        <f t="shared" ref="Q3:Q66" si="2">LEFT($N3,FIND("/",$N3)-1)</f>
        <v>film &amp; video</v>
      </c>
      <c r="R3" t="str">
        <f t="shared" ref="R3:R66" si="3">RIGHT($N3,LEN($N3)-FIND("/",$N3))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 s="11">
        <v>500</v>
      </c>
      <c r="E4" s="5">
        <v>525</v>
      </c>
      <c r="F4" s="1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 s="11">
        <v>10000</v>
      </c>
      <c r="E5" s="5">
        <v>10390</v>
      </c>
      <c r="F5" s="1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104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 s="11">
        <v>44000</v>
      </c>
      <c r="E6" s="5">
        <v>54116.28</v>
      </c>
      <c r="F6" s="1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123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 s="11">
        <v>3999</v>
      </c>
      <c r="E7" s="5">
        <v>4390</v>
      </c>
      <c r="F7" s="1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110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 s="11">
        <v>8000</v>
      </c>
      <c r="E8" s="5">
        <v>8519</v>
      </c>
      <c r="F8" s="1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107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 s="11">
        <v>9000</v>
      </c>
      <c r="E9" s="5">
        <v>9110</v>
      </c>
      <c r="F9" s="1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102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 s="11">
        <v>3500</v>
      </c>
      <c r="E10" s="5">
        <v>3501.52</v>
      </c>
      <c r="F10" s="1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101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 s="11">
        <v>500</v>
      </c>
      <c r="E11" s="5">
        <v>629.99</v>
      </c>
      <c r="F11" s="1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126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 s="11">
        <v>3000</v>
      </c>
      <c r="E12" s="5">
        <v>3015</v>
      </c>
      <c r="F12" s="1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101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 s="11">
        <v>5000</v>
      </c>
      <c r="E13" s="5">
        <v>6025</v>
      </c>
      <c r="F13" s="1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 s="11">
        <v>30000</v>
      </c>
      <c r="E14" s="5">
        <v>49588</v>
      </c>
      <c r="F14" s="1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166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 s="11">
        <v>3500</v>
      </c>
      <c r="E15" s="5">
        <v>5599</v>
      </c>
      <c r="F15" s="1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160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 s="11">
        <v>6000</v>
      </c>
      <c r="E16" s="5">
        <v>6056</v>
      </c>
      <c r="F16" s="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101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 s="11">
        <v>2000</v>
      </c>
      <c r="E17" s="5">
        <v>2132</v>
      </c>
      <c r="F17" s="1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107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 s="11">
        <v>12000</v>
      </c>
      <c r="E18" s="5">
        <v>12029</v>
      </c>
      <c r="F18" s="1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101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 s="11">
        <v>1500</v>
      </c>
      <c r="E19" s="5">
        <v>1510</v>
      </c>
      <c r="F19" s="1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101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 s="11">
        <v>30000</v>
      </c>
      <c r="E20" s="5">
        <v>31896.33</v>
      </c>
      <c r="F20" s="1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107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 s="11">
        <v>850</v>
      </c>
      <c r="E21" s="5">
        <v>1235</v>
      </c>
      <c r="F21" s="1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146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 s="11">
        <v>2000</v>
      </c>
      <c r="E22" s="5">
        <v>2004</v>
      </c>
      <c r="F22" s="1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101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 s="11">
        <v>18500</v>
      </c>
      <c r="E23" s="5">
        <v>20190</v>
      </c>
      <c r="F23" s="1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110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 s="11">
        <v>350</v>
      </c>
      <c r="E24" s="5">
        <v>410</v>
      </c>
      <c r="F24" s="1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118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 s="11">
        <v>2000</v>
      </c>
      <c r="E25" s="5">
        <v>2370</v>
      </c>
      <c r="F25" s="1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119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 s="11">
        <v>35000</v>
      </c>
      <c r="E26" s="5">
        <v>38082.69</v>
      </c>
      <c r="F26" s="1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109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 s="11">
        <v>600</v>
      </c>
      <c r="E27" s="5">
        <v>800</v>
      </c>
      <c r="F27" s="1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134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 s="11">
        <v>1250</v>
      </c>
      <c r="E28" s="5">
        <v>1940</v>
      </c>
      <c r="F28" s="1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156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 s="11">
        <v>20000</v>
      </c>
      <c r="E29" s="5">
        <v>22345</v>
      </c>
      <c r="F29" s="1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112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 s="11">
        <v>12000</v>
      </c>
      <c r="E30" s="5">
        <v>12042</v>
      </c>
      <c r="F30" s="1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 s="11">
        <v>3000</v>
      </c>
      <c r="E31" s="5">
        <v>3700</v>
      </c>
      <c r="F31" s="1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 s="11">
        <v>4000</v>
      </c>
      <c r="E32" s="5">
        <v>4051.99</v>
      </c>
      <c r="F32" s="1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102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 s="11">
        <v>13</v>
      </c>
      <c r="E33" s="5">
        <v>13</v>
      </c>
      <c r="F33" s="1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 s="11">
        <v>28450</v>
      </c>
      <c r="E34" s="5">
        <v>28520</v>
      </c>
      <c r="F34" s="1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101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 s="11">
        <v>5250</v>
      </c>
      <c r="E35" s="5">
        <v>5360</v>
      </c>
      <c r="F35" s="1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103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 s="11">
        <v>2600</v>
      </c>
      <c r="E36" s="5">
        <v>3392</v>
      </c>
      <c r="F36" s="1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131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 s="11">
        <v>1000</v>
      </c>
      <c r="E37" s="5">
        <v>1665</v>
      </c>
      <c r="F37" s="1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167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 s="11">
        <v>6000</v>
      </c>
      <c r="E38" s="5">
        <v>8529</v>
      </c>
      <c r="F38" s="1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143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 s="11">
        <v>22000</v>
      </c>
      <c r="E39" s="5">
        <v>40357</v>
      </c>
      <c r="F39" s="1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184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 s="11">
        <v>2500</v>
      </c>
      <c r="E40" s="5">
        <v>2751</v>
      </c>
      <c r="F40" s="1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111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 s="11">
        <v>25000</v>
      </c>
      <c r="E41" s="5">
        <v>32745</v>
      </c>
      <c r="F41" s="1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 s="11">
        <v>2000</v>
      </c>
      <c r="E42" s="5">
        <v>2027</v>
      </c>
      <c r="F42" s="1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102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 s="11">
        <v>2000</v>
      </c>
      <c r="E43" s="5">
        <v>2000</v>
      </c>
      <c r="F43" s="1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 s="11">
        <v>14000</v>
      </c>
      <c r="E44" s="5">
        <v>19860</v>
      </c>
      <c r="F44" s="1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142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 s="11">
        <v>10000</v>
      </c>
      <c r="E45" s="5">
        <v>30866</v>
      </c>
      <c r="F45" s="1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309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 s="11">
        <v>2000</v>
      </c>
      <c r="E46" s="5">
        <v>2000</v>
      </c>
      <c r="F46" s="1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 s="11">
        <v>5000</v>
      </c>
      <c r="E47" s="5">
        <v>6000</v>
      </c>
      <c r="F47" s="1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 s="11">
        <v>8400</v>
      </c>
      <c r="E48" s="5">
        <v>8750</v>
      </c>
      <c r="F48" s="1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105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 s="11">
        <v>5000</v>
      </c>
      <c r="E49" s="5">
        <v>5380.55</v>
      </c>
      <c r="F49" s="1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108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 s="11">
        <v>2000</v>
      </c>
      <c r="E50" s="5">
        <v>2159</v>
      </c>
      <c r="F50" s="1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108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 s="11">
        <v>12000</v>
      </c>
      <c r="E51" s="5">
        <v>12000</v>
      </c>
      <c r="F51" s="1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 s="11">
        <v>600</v>
      </c>
      <c r="E52" s="5">
        <v>600</v>
      </c>
      <c r="F52" s="1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 s="11">
        <v>11000</v>
      </c>
      <c r="E53" s="5">
        <v>14082</v>
      </c>
      <c r="F53" s="1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129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 s="11">
        <v>10000</v>
      </c>
      <c r="E54" s="5">
        <v>11621</v>
      </c>
      <c r="F54" s="1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117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 s="11">
        <v>3000</v>
      </c>
      <c r="E55" s="5">
        <v>3289</v>
      </c>
      <c r="F55" s="1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110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 s="11">
        <v>10000</v>
      </c>
      <c r="E56" s="5">
        <v>10100</v>
      </c>
      <c r="F56" s="1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 s="11">
        <v>8600</v>
      </c>
      <c r="E57" s="5">
        <v>11090</v>
      </c>
      <c r="F57" s="1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129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 s="11">
        <v>8000</v>
      </c>
      <c r="E58" s="5">
        <v>8581</v>
      </c>
      <c r="F58" s="1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108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 s="11">
        <v>15000</v>
      </c>
      <c r="E59" s="5">
        <v>15285</v>
      </c>
      <c r="F59" s="1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102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 s="11">
        <v>10000</v>
      </c>
      <c r="E60" s="5">
        <v>10291</v>
      </c>
      <c r="F60" s="1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103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 s="11">
        <v>20000</v>
      </c>
      <c r="E61" s="5">
        <v>20025.14</v>
      </c>
      <c r="F61" s="1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 s="11">
        <v>4500</v>
      </c>
      <c r="E62" s="5">
        <v>4648.33</v>
      </c>
      <c r="F62" s="1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104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 s="11">
        <v>5000</v>
      </c>
      <c r="E63" s="5">
        <v>7415</v>
      </c>
      <c r="F63" s="1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149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 s="11">
        <v>3000</v>
      </c>
      <c r="E64" s="5">
        <v>4642</v>
      </c>
      <c r="F64" s="1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155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 s="11">
        <v>2000</v>
      </c>
      <c r="E65" s="5">
        <v>2270.37</v>
      </c>
      <c r="F65" s="1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114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 s="11">
        <v>1200</v>
      </c>
      <c r="E66" s="5">
        <v>2080</v>
      </c>
      <c r="F66" s="1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 s="11">
        <v>7000</v>
      </c>
      <c r="E67" s="5">
        <v>7527</v>
      </c>
      <c r="F67" s="1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ROUNDUP(IF(($E67-$D67)/($D67)&gt;0,(($E67-$D67)/($D67)+1)*100,(1+($E67-$D67)/($D67))*100),0)</f>
        <v>108</v>
      </c>
      <c r="P67" s="5">
        <f t="shared" ref="P67:P130" si="5">$E67/$L67</f>
        <v>132.05263157894737</v>
      </c>
      <c r="Q67" t="str">
        <f t="shared" ref="Q67:Q130" si="6">LEFT($N67,FIND("/",$N67)-1)</f>
        <v>film &amp; video</v>
      </c>
      <c r="R67" t="str">
        <f t="shared" ref="R67:R130" si="7">RIGHT($N67,LEN($N67)-FIND("/",$N67))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 s="11">
        <v>2000</v>
      </c>
      <c r="E68" s="5">
        <v>2372</v>
      </c>
      <c r="F68" s="1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119</v>
      </c>
      <c r="P68" s="5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 s="11">
        <v>2000</v>
      </c>
      <c r="E69" s="5">
        <v>2325</v>
      </c>
      <c r="F69" s="1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117</v>
      </c>
      <c r="P69" s="5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 s="11">
        <v>600</v>
      </c>
      <c r="E70" s="5">
        <v>763</v>
      </c>
      <c r="F70" s="1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128</v>
      </c>
      <c r="P70" s="5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 s="11">
        <v>10000</v>
      </c>
      <c r="E71" s="5">
        <v>11094.23</v>
      </c>
      <c r="F71" s="1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111</v>
      </c>
      <c r="P71" s="5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 s="11">
        <v>500</v>
      </c>
      <c r="E72" s="5">
        <v>636</v>
      </c>
      <c r="F72" s="1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128</v>
      </c>
      <c r="P72" s="5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 s="11">
        <v>1800</v>
      </c>
      <c r="E73" s="5">
        <v>2231</v>
      </c>
      <c r="F73" s="1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124</v>
      </c>
      <c r="P73" s="5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 s="11">
        <v>2200</v>
      </c>
      <c r="E74" s="5">
        <v>2385</v>
      </c>
      <c r="F74" s="1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109</v>
      </c>
      <c r="P74" s="5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 s="11">
        <v>900</v>
      </c>
      <c r="E75" s="5">
        <v>900</v>
      </c>
      <c r="F75" s="1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100</v>
      </c>
      <c r="P75" s="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 s="11">
        <v>500</v>
      </c>
      <c r="E76" s="5">
        <v>564.66</v>
      </c>
      <c r="F76" s="1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113</v>
      </c>
      <c r="P76" s="5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 s="11">
        <v>3500</v>
      </c>
      <c r="E77" s="5">
        <v>4040</v>
      </c>
      <c r="F77" s="1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116</v>
      </c>
      <c r="P77" s="5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 s="11">
        <v>300</v>
      </c>
      <c r="E78" s="5">
        <v>460</v>
      </c>
      <c r="F78" s="1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154</v>
      </c>
      <c r="P78" s="5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 s="11">
        <v>400</v>
      </c>
      <c r="E79" s="5">
        <v>1570</v>
      </c>
      <c r="F79" s="1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393</v>
      </c>
      <c r="P79" s="5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 s="11">
        <v>50</v>
      </c>
      <c r="E80" s="5">
        <v>1351</v>
      </c>
      <c r="F80" s="1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2702</v>
      </c>
      <c r="P80" s="5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 s="11">
        <v>1300</v>
      </c>
      <c r="E81" s="5">
        <v>1651</v>
      </c>
      <c r="F81" s="1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127</v>
      </c>
      <c r="P81" s="5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 s="11">
        <v>12000</v>
      </c>
      <c r="E82" s="5">
        <v>12870</v>
      </c>
      <c r="F82" s="1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108</v>
      </c>
      <c r="P82" s="5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 s="11">
        <v>750</v>
      </c>
      <c r="E83" s="5">
        <v>1485</v>
      </c>
      <c r="F83" s="1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198</v>
      </c>
      <c r="P83" s="5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 s="11">
        <v>4000</v>
      </c>
      <c r="E84" s="5">
        <v>4000.5</v>
      </c>
      <c r="F84" s="1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101</v>
      </c>
      <c r="P84" s="5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 s="11">
        <v>200</v>
      </c>
      <c r="E85" s="5">
        <v>205</v>
      </c>
      <c r="F85" s="1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103</v>
      </c>
      <c r="P85" s="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 s="11">
        <v>500</v>
      </c>
      <c r="E86" s="5">
        <v>500</v>
      </c>
      <c r="F86" s="1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100</v>
      </c>
      <c r="P86" s="5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 s="11">
        <v>1200</v>
      </c>
      <c r="E87" s="5">
        <v>1506</v>
      </c>
      <c r="F87" s="1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126</v>
      </c>
      <c r="P87" s="5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 s="11">
        <v>6000</v>
      </c>
      <c r="E88" s="5">
        <v>6388</v>
      </c>
      <c r="F88" s="1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107</v>
      </c>
      <c r="P88" s="5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 s="11">
        <v>2500</v>
      </c>
      <c r="E89" s="5">
        <v>2615</v>
      </c>
      <c r="F89" s="1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105</v>
      </c>
      <c r="P89" s="5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 s="11">
        <v>3500</v>
      </c>
      <c r="E90" s="5">
        <v>3600</v>
      </c>
      <c r="F90" s="1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103</v>
      </c>
      <c r="P90" s="5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 s="11">
        <v>6000</v>
      </c>
      <c r="E91" s="5">
        <v>6904</v>
      </c>
      <c r="F91" s="1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116</v>
      </c>
      <c r="P91" s="5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 s="11">
        <v>500</v>
      </c>
      <c r="E92" s="5">
        <v>502</v>
      </c>
      <c r="F92" s="1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101</v>
      </c>
      <c r="P92" s="5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 s="11">
        <v>3000</v>
      </c>
      <c r="E93" s="5">
        <v>3600</v>
      </c>
      <c r="F93" s="1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120</v>
      </c>
      <c r="P93" s="5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 s="11">
        <v>5000</v>
      </c>
      <c r="E94" s="5">
        <v>5260</v>
      </c>
      <c r="F94" s="1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106</v>
      </c>
      <c r="P94" s="5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 s="11">
        <v>1000</v>
      </c>
      <c r="E95" s="5">
        <v>1106</v>
      </c>
      <c r="F95" s="1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111</v>
      </c>
      <c r="P95" s="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 s="11">
        <v>250</v>
      </c>
      <c r="E96" s="5">
        <v>260</v>
      </c>
      <c r="F96" s="1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104</v>
      </c>
      <c r="P96" s="5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 s="11">
        <v>350</v>
      </c>
      <c r="E97" s="5">
        <v>460</v>
      </c>
      <c r="F97" s="1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132</v>
      </c>
      <c r="P97" s="5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 s="11">
        <v>1500</v>
      </c>
      <c r="E98" s="5">
        <v>1720</v>
      </c>
      <c r="F98" s="1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115</v>
      </c>
      <c r="P98" s="5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 s="11">
        <v>400</v>
      </c>
      <c r="E99" s="5">
        <v>425</v>
      </c>
      <c r="F99" s="1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107</v>
      </c>
      <c r="P99" s="5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11">
        <v>3200</v>
      </c>
      <c r="E100" s="5">
        <v>3400</v>
      </c>
      <c r="F100" s="1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107</v>
      </c>
      <c r="P100" s="5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11">
        <v>1500</v>
      </c>
      <c r="E101" s="5">
        <v>1590.29</v>
      </c>
      <c r="F101" s="1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107</v>
      </c>
      <c r="P101" s="5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11">
        <v>5000</v>
      </c>
      <c r="E102" s="5">
        <v>5000</v>
      </c>
      <c r="F102" s="1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100</v>
      </c>
      <c r="P102" s="5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11">
        <v>3500</v>
      </c>
      <c r="E103" s="5">
        <v>3500</v>
      </c>
      <c r="F103" s="1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100</v>
      </c>
      <c r="P103" s="5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11">
        <v>6000</v>
      </c>
      <c r="E104" s="5">
        <v>7665</v>
      </c>
      <c r="F104" s="1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128</v>
      </c>
      <c r="P104" s="5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11">
        <v>1300</v>
      </c>
      <c r="E105" s="5">
        <v>1367</v>
      </c>
      <c r="F105" s="1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106</v>
      </c>
      <c r="P105" s="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11">
        <v>500</v>
      </c>
      <c r="E106" s="5">
        <v>600</v>
      </c>
      <c r="F106" s="1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120</v>
      </c>
      <c r="P106" s="5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11">
        <v>2200</v>
      </c>
      <c r="E107" s="5">
        <v>2363</v>
      </c>
      <c r="F107" s="1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108</v>
      </c>
      <c r="P107" s="5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 s="11">
        <v>5000</v>
      </c>
      <c r="E108" s="5">
        <v>5025</v>
      </c>
      <c r="F108" s="1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101</v>
      </c>
      <c r="P108" s="5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11">
        <v>7500</v>
      </c>
      <c r="E109" s="5">
        <v>7685</v>
      </c>
      <c r="F109" s="1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103</v>
      </c>
      <c r="P109" s="5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11">
        <v>1500</v>
      </c>
      <c r="E110" s="5">
        <v>3700</v>
      </c>
      <c r="F110" s="1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247</v>
      </c>
      <c r="P110" s="5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11">
        <v>1000</v>
      </c>
      <c r="E111" s="5">
        <v>2195</v>
      </c>
      <c r="F111" s="1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220</v>
      </c>
      <c r="P111" s="5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11">
        <v>1300</v>
      </c>
      <c r="E112" s="5">
        <v>1700</v>
      </c>
      <c r="F112" s="1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131</v>
      </c>
      <c r="P112" s="5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11">
        <v>3500</v>
      </c>
      <c r="E113" s="5">
        <v>5410</v>
      </c>
      <c r="F113" s="1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155</v>
      </c>
      <c r="P113" s="5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11">
        <v>5000</v>
      </c>
      <c r="E114" s="5">
        <v>5200</v>
      </c>
      <c r="F114" s="1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104</v>
      </c>
      <c r="P114" s="5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11">
        <v>5000</v>
      </c>
      <c r="E115" s="5">
        <v>7050</v>
      </c>
      <c r="F115" s="1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141</v>
      </c>
      <c r="P115" s="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11">
        <v>3000</v>
      </c>
      <c r="E116" s="5">
        <v>3100</v>
      </c>
      <c r="F116" s="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104</v>
      </c>
      <c r="P116" s="5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 s="11">
        <v>450</v>
      </c>
      <c r="E117" s="5">
        <v>632</v>
      </c>
      <c r="F117" s="1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141</v>
      </c>
      <c r="P117" s="5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11">
        <v>3500</v>
      </c>
      <c r="E118" s="5">
        <v>3978</v>
      </c>
      <c r="F118" s="1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114</v>
      </c>
      <c r="P118" s="5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11">
        <v>4500</v>
      </c>
      <c r="E119" s="5">
        <v>4522.22</v>
      </c>
      <c r="F119" s="1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101</v>
      </c>
      <c r="P119" s="5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11">
        <v>5000</v>
      </c>
      <c r="E120" s="5">
        <v>5651.58</v>
      </c>
      <c r="F120" s="1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114</v>
      </c>
      <c r="P120" s="5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11">
        <v>3250</v>
      </c>
      <c r="E121" s="5">
        <v>3398.1</v>
      </c>
      <c r="F121" s="1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105</v>
      </c>
      <c r="P121" s="5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11">
        <v>70000</v>
      </c>
      <c r="E122" s="5">
        <v>10</v>
      </c>
      <c r="F122" s="1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</v>
      </c>
      <c r="P122" s="5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11">
        <v>3000</v>
      </c>
      <c r="E123" s="5">
        <v>1</v>
      </c>
      <c r="F123" s="1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1</v>
      </c>
      <c r="P123" s="5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11">
        <v>100000000</v>
      </c>
      <c r="E124" s="5">
        <v>0</v>
      </c>
      <c r="F124" s="1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s="5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11">
        <v>55000</v>
      </c>
      <c r="E125" s="5">
        <v>151</v>
      </c>
      <c r="F125" s="1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1</v>
      </c>
      <c r="P125" s="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11">
        <v>4000</v>
      </c>
      <c r="E126" s="5">
        <v>0</v>
      </c>
      <c r="F126" s="1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s="5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11">
        <v>500</v>
      </c>
      <c r="E127" s="5">
        <v>70</v>
      </c>
      <c r="F127" s="1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14</v>
      </c>
      <c r="P127" s="5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11">
        <v>25000</v>
      </c>
      <c r="E128" s="5">
        <v>1387</v>
      </c>
      <c r="F128" s="1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6</v>
      </c>
      <c r="P128" s="5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11">
        <v>8000</v>
      </c>
      <c r="E129" s="5">
        <v>190</v>
      </c>
      <c r="F129" s="1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3</v>
      </c>
      <c r="P129" s="5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11">
        <v>100000</v>
      </c>
      <c r="E130" s="5">
        <v>1867</v>
      </c>
      <c r="F130" s="1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2</v>
      </c>
      <c r="P130" s="5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11">
        <v>20000</v>
      </c>
      <c r="E131" s="5">
        <v>0</v>
      </c>
      <c r="F131" s="1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ROUNDUP(IF(($E131-$D131)/($D131)&gt;0,(($E131-$D131)/($D131)+1)*100,(1+($E131-$D131)/($D131))*100),0)</f>
        <v>0</v>
      </c>
      <c r="P131" s="5" t="e">
        <f t="shared" ref="P131:P194" si="9">$E131/$L131</f>
        <v>#DIV/0!</v>
      </c>
      <c r="Q131" t="str">
        <f t="shared" ref="Q131:Q194" si="10">LEFT($N131,FIND("/",$N131)-1)</f>
        <v>film &amp; video</v>
      </c>
      <c r="R131" t="str">
        <f t="shared" ref="R131:R194" si="11">RIGHT($N131,LEN($N131)-FIND("/",$N131))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11">
        <v>600</v>
      </c>
      <c r="E132" s="5">
        <v>0</v>
      </c>
      <c r="F132" s="1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s="5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 s="11">
        <v>1200</v>
      </c>
      <c r="E133" s="5">
        <v>0</v>
      </c>
      <c r="F133" s="1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s="5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11">
        <v>80000</v>
      </c>
      <c r="E134" s="5">
        <v>7655</v>
      </c>
      <c r="F134" s="1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10</v>
      </c>
      <c r="P134" s="5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11">
        <v>71764</v>
      </c>
      <c r="E135" s="5">
        <v>0</v>
      </c>
      <c r="F135" s="1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s="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11">
        <v>5000</v>
      </c>
      <c r="E136" s="5">
        <v>0</v>
      </c>
      <c r="F136" s="1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s="5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11">
        <v>3000</v>
      </c>
      <c r="E137" s="5">
        <v>403</v>
      </c>
      <c r="F137" s="1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14</v>
      </c>
      <c r="P137" s="5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11">
        <v>3000</v>
      </c>
      <c r="E138" s="5">
        <v>0</v>
      </c>
      <c r="F138" s="1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s="5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11">
        <v>55000</v>
      </c>
      <c r="E139" s="5">
        <v>0</v>
      </c>
      <c r="F139" s="1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s="5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11">
        <v>150000</v>
      </c>
      <c r="E140" s="5">
        <v>4712</v>
      </c>
      <c r="F140" s="1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4</v>
      </c>
      <c r="P140" s="5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11">
        <v>500</v>
      </c>
      <c r="E141" s="5">
        <v>500</v>
      </c>
      <c r="F141" s="1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100</v>
      </c>
      <c r="P141" s="5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11">
        <v>200000</v>
      </c>
      <c r="E142" s="5">
        <v>0</v>
      </c>
      <c r="F142" s="1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s="5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11">
        <v>12000</v>
      </c>
      <c r="E143" s="5">
        <v>1293</v>
      </c>
      <c r="F143" s="1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11</v>
      </c>
      <c r="P143" s="5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11">
        <v>3000</v>
      </c>
      <c r="E144" s="5">
        <v>10</v>
      </c>
      <c r="F144" s="1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1</v>
      </c>
      <c r="P144" s="5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11">
        <v>5500</v>
      </c>
      <c r="E145" s="5">
        <v>0</v>
      </c>
      <c r="F145" s="1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s="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11">
        <v>7500</v>
      </c>
      <c r="E146" s="5">
        <v>2070</v>
      </c>
      <c r="F146" s="1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28</v>
      </c>
      <c r="P146" s="5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11">
        <v>4500</v>
      </c>
      <c r="E147" s="5">
        <v>338</v>
      </c>
      <c r="F147" s="1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8</v>
      </c>
      <c r="P147" s="5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11">
        <v>20000</v>
      </c>
      <c r="E148" s="5">
        <v>115</v>
      </c>
      <c r="F148" s="1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1</v>
      </c>
      <c r="P148" s="5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11">
        <v>7000</v>
      </c>
      <c r="E149" s="5">
        <v>0</v>
      </c>
      <c r="F149" s="1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s="5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11">
        <v>50000</v>
      </c>
      <c r="E150" s="5">
        <v>40</v>
      </c>
      <c r="F150" s="1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1</v>
      </c>
      <c r="P150" s="5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11">
        <v>10000</v>
      </c>
      <c r="E151" s="5">
        <v>92</v>
      </c>
      <c r="F151" s="1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1</v>
      </c>
      <c r="P151" s="5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11">
        <v>130000</v>
      </c>
      <c r="E152" s="5">
        <v>30112</v>
      </c>
      <c r="F152" s="1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24</v>
      </c>
      <c r="P152" s="5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11">
        <v>250000</v>
      </c>
      <c r="E153" s="5">
        <v>140</v>
      </c>
      <c r="F153" s="1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1</v>
      </c>
      <c r="P153" s="5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11">
        <v>380000</v>
      </c>
      <c r="E154" s="5">
        <v>30</v>
      </c>
      <c r="F154" s="1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1</v>
      </c>
      <c r="P154" s="5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11">
        <v>50000</v>
      </c>
      <c r="E155" s="5">
        <v>359</v>
      </c>
      <c r="F155" s="1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1</v>
      </c>
      <c r="P155" s="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11">
        <v>1500</v>
      </c>
      <c r="E156" s="5">
        <v>40</v>
      </c>
      <c r="F156" s="1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3</v>
      </c>
      <c r="P156" s="5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11">
        <v>1350000</v>
      </c>
      <c r="E157" s="5">
        <v>81</v>
      </c>
      <c r="F157" s="1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1</v>
      </c>
      <c r="P157" s="5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11">
        <v>35000</v>
      </c>
      <c r="E158" s="5">
        <v>1785</v>
      </c>
      <c r="F158" s="1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6</v>
      </c>
      <c r="P158" s="5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11">
        <v>2995</v>
      </c>
      <c r="E159" s="5">
        <v>8</v>
      </c>
      <c r="F159" s="1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1</v>
      </c>
      <c r="P159" s="5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11">
        <v>5000</v>
      </c>
      <c r="E160" s="5">
        <v>0</v>
      </c>
      <c r="F160" s="1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s="5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11">
        <v>500000</v>
      </c>
      <c r="E161" s="5">
        <v>10</v>
      </c>
      <c r="F161" s="1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1</v>
      </c>
      <c r="P161" s="5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11">
        <v>5000</v>
      </c>
      <c r="E162" s="5">
        <v>0</v>
      </c>
      <c r="F162" s="1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s="5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11">
        <v>50000</v>
      </c>
      <c r="E163" s="5">
        <v>5</v>
      </c>
      <c r="F163" s="1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1</v>
      </c>
      <c r="P163" s="5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11">
        <v>2800</v>
      </c>
      <c r="E164" s="5">
        <v>435</v>
      </c>
      <c r="F164" s="1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16</v>
      </c>
      <c r="P164" s="5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11">
        <v>2000000</v>
      </c>
      <c r="E165" s="5">
        <v>0</v>
      </c>
      <c r="F165" s="1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s="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11">
        <v>120000</v>
      </c>
      <c r="E166" s="5">
        <v>640</v>
      </c>
      <c r="F166" s="1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1</v>
      </c>
      <c r="P166" s="5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11">
        <v>17000</v>
      </c>
      <c r="E167" s="5">
        <v>0</v>
      </c>
      <c r="F167" s="1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s="5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11">
        <v>5000</v>
      </c>
      <c r="E168" s="5">
        <v>3000</v>
      </c>
      <c r="F168" s="1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60</v>
      </c>
      <c r="P168" s="5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11">
        <v>110000</v>
      </c>
      <c r="E169" s="5">
        <v>11</v>
      </c>
      <c r="F169" s="1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1</v>
      </c>
      <c r="P169" s="5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11">
        <v>8000</v>
      </c>
      <c r="E170" s="5">
        <v>325</v>
      </c>
      <c r="F170" s="1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5</v>
      </c>
      <c r="P170" s="5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11">
        <v>2500</v>
      </c>
      <c r="E171" s="5">
        <v>560</v>
      </c>
      <c r="F171" s="1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23</v>
      </c>
      <c r="P171" s="5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11">
        <v>10000</v>
      </c>
      <c r="E172" s="5">
        <v>325</v>
      </c>
      <c r="F172" s="1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4</v>
      </c>
      <c r="P172" s="5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11">
        <v>50000</v>
      </c>
      <c r="E173" s="5">
        <v>1</v>
      </c>
      <c r="F173" s="1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1</v>
      </c>
      <c r="P173" s="5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11">
        <v>95000</v>
      </c>
      <c r="E174" s="5">
        <v>0</v>
      </c>
      <c r="F174" s="1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s="5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11">
        <v>1110</v>
      </c>
      <c r="E175" s="5">
        <v>0</v>
      </c>
      <c r="F175" s="1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s="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11">
        <v>6000</v>
      </c>
      <c r="E176" s="5">
        <v>0</v>
      </c>
      <c r="F176" s="1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s="5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11">
        <v>20000</v>
      </c>
      <c r="E177" s="5">
        <v>1297</v>
      </c>
      <c r="F177" s="1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7</v>
      </c>
      <c r="P177" s="5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11">
        <v>1500</v>
      </c>
      <c r="E178" s="5">
        <v>0</v>
      </c>
      <c r="F178" s="1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s="5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11">
        <v>450</v>
      </c>
      <c r="E179" s="5">
        <v>180</v>
      </c>
      <c r="F179" s="1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40</v>
      </c>
      <c r="P179" s="5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11">
        <v>500000</v>
      </c>
      <c r="E180" s="5">
        <v>0</v>
      </c>
      <c r="F180" s="1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s="5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11">
        <v>1000</v>
      </c>
      <c r="E181" s="5">
        <v>200</v>
      </c>
      <c r="F181" s="1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20</v>
      </c>
      <c r="P181" s="5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11">
        <v>1200</v>
      </c>
      <c r="E182" s="5">
        <v>401</v>
      </c>
      <c r="F182" s="1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34</v>
      </c>
      <c r="P182" s="5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11">
        <v>3423</v>
      </c>
      <c r="E183" s="5">
        <v>722</v>
      </c>
      <c r="F183" s="1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22</v>
      </c>
      <c r="P183" s="5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11">
        <v>1000</v>
      </c>
      <c r="E184" s="5">
        <v>0</v>
      </c>
      <c r="F184" s="1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s="5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 s="11">
        <v>12500</v>
      </c>
      <c r="E185" s="5">
        <v>4482</v>
      </c>
      <c r="F185" s="1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36</v>
      </c>
      <c r="P185" s="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11">
        <v>1500</v>
      </c>
      <c r="E186" s="5">
        <v>51</v>
      </c>
      <c r="F186" s="1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4</v>
      </c>
      <c r="P186" s="5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 s="11">
        <v>40000</v>
      </c>
      <c r="E187" s="5">
        <v>2200</v>
      </c>
      <c r="F187" s="1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6</v>
      </c>
      <c r="P187" s="5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11">
        <v>5000</v>
      </c>
      <c r="E188" s="5">
        <v>0</v>
      </c>
      <c r="F188" s="1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s="5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11">
        <v>5000</v>
      </c>
      <c r="E189" s="5">
        <v>800</v>
      </c>
      <c r="F189" s="1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16</v>
      </c>
      <c r="P189" s="5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11">
        <v>1500</v>
      </c>
      <c r="E190" s="5">
        <v>0</v>
      </c>
      <c r="F190" s="1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s="5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11">
        <v>500000</v>
      </c>
      <c r="E191" s="5">
        <v>345</v>
      </c>
      <c r="F191" s="1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1</v>
      </c>
      <c r="P191" s="5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 s="11">
        <v>12000</v>
      </c>
      <c r="E192" s="5">
        <v>50</v>
      </c>
      <c r="F192" s="1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1</v>
      </c>
      <c r="P192" s="5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11">
        <v>5000</v>
      </c>
      <c r="E193" s="5">
        <v>250</v>
      </c>
      <c r="F193" s="1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5</v>
      </c>
      <c r="P193" s="5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11">
        <v>1000000</v>
      </c>
      <c r="E194" s="5">
        <v>17</v>
      </c>
      <c r="F194" s="1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</v>
      </c>
      <c r="P194" s="5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11">
        <v>1000</v>
      </c>
      <c r="E195" s="5">
        <v>0</v>
      </c>
      <c r="F195" s="1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ROUNDUP(IF(($E195-$D195)/($D195)&gt;0,(($E195-$D195)/($D195)+1)*100,(1+($E195-$D195)/($D195))*100),0)</f>
        <v>0</v>
      </c>
      <c r="P195" s="5" t="e">
        <f t="shared" ref="P195:P258" si="13">$E195/$L195</f>
        <v>#DIV/0!</v>
      </c>
      <c r="Q195" t="str">
        <f t="shared" ref="Q195:Q258" si="14">LEFT($N195,FIND("/",$N195)-1)</f>
        <v>film &amp; video</v>
      </c>
      <c r="R195" t="str">
        <f t="shared" ref="R195:R258" si="15">RIGHT($N195,LEN($N195)-FIND("/",$N195))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11">
        <v>2500</v>
      </c>
      <c r="E196" s="5">
        <v>3</v>
      </c>
      <c r="F196" s="1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1</v>
      </c>
      <c r="P196" s="5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11">
        <v>2000000</v>
      </c>
      <c r="E197" s="5">
        <v>0</v>
      </c>
      <c r="F197" s="1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s="5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11">
        <v>3500</v>
      </c>
      <c r="E198" s="5">
        <v>1465</v>
      </c>
      <c r="F198" s="1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42</v>
      </c>
      <c r="P198" s="5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11">
        <v>2500</v>
      </c>
      <c r="E199" s="5">
        <v>262</v>
      </c>
      <c r="F199" s="1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11</v>
      </c>
      <c r="P199" s="5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11">
        <v>25000</v>
      </c>
      <c r="E200" s="5">
        <v>279</v>
      </c>
      <c r="F200" s="1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2</v>
      </c>
      <c r="P200" s="5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11">
        <v>10000</v>
      </c>
      <c r="E201" s="5">
        <v>0</v>
      </c>
      <c r="F201" s="1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s="5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11">
        <v>6000</v>
      </c>
      <c r="E202" s="5">
        <v>1571.55</v>
      </c>
      <c r="F202" s="1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27</v>
      </c>
      <c r="P202" s="5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11">
        <v>650</v>
      </c>
      <c r="E203" s="5">
        <v>380</v>
      </c>
      <c r="F203" s="1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59</v>
      </c>
      <c r="P203" s="5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 s="11">
        <v>6000</v>
      </c>
      <c r="E204" s="5">
        <v>0</v>
      </c>
      <c r="F204" s="1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s="5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11">
        <v>2500</v>
      </c>
      <c r="E205" s="5">
        <v>746</v>
      </c>
      <c r="F205" s="1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30</v>
      </c>
      <c r="P205" s="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11">
        <v>300000</v>
      </c>
      <c r="E206" s="5">
        <v>152165</v>
      </c>
      <c r="F206" s="1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51</v>
      </c>
      <c r="P206" s="5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11">
        <v>8000</v>
      </c>
      <c r="E207" s="5">
        <v>1300</v>
      </c>
      <c r="F207" s="1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17</v>
      </c>
      <c r="P207" s="5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11">
        <v>12700</v>
      </c>
      <c r="E208" s="5">
        <v>0</v>
      </c>
      <c r="F208" s="1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s="5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11">
        <v>14000</v>
      </c>
      <c r="E209" s="5">
        <v>2130</v>
      </c>
      <c r="F209" s="1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16</v>
      </c>
      <c r="P209" s="5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11">
        <v>50000</v>
      </c>
      <c r="E210" s="5">
        <v>0</v>
      </c>
      <c r="F210" s="1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s="5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11">
        <v>25000</v>
      </c>
      <c r="E211" s="5">
        <v>0</v>
      </c>
      <c r="F211" s="1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s="5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11">
        <v>12000</v>
      </c>
      <c r="E212" s="5">
        <v>3030</v>
      </c>
      <c r="F212" s="1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26</v>
      </c>
      <c r="P212" s="5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11">
        <v>5000</v>
      </c>
      <c r="E213" s="5">
        <v>2230</v>
      </c>
      <c r="F213" s="1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45</v>
      </c>
      <c r="P213" s="5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11">
        <v>6300</v>
      </c>
      <c r="E214" s="5">
        <v>1</v>
      </c>
      <c r="F214" s="1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</v>
      </c>
      <c r="P214" s="5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11">
        <v>50000</v>
      </c>
      <c r="E215" s="5">
        <v>20</v>
      </c>
      <c r="F215" s="1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1</v>
      </c>
      <c r="P215" s="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11">
        <v>12500</v>
      </c>
      <c r="E216" s="5">
        <v>1</v>
      </c>
      <c r="F216" s="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1</v>
      </c>
      <c r="P216" s="5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11">
        <v>4400</v>
      </c>
      <c r="E217" s="5">
        <v>10</v>
      </c>
      <c r="F217" s="1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1</v>
      </c>
      <c r="P217" s="5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11">
        <v>50000</v>
      </c>
      <c r="E218" s="5">
        <v>27849.22</v>
      </c>
      <c r="F218" s="1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56</v>
      </c>
      <c r="P218" s="5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 s="11">
        <v>100000</v>
      </c>
      <c r="E219" s="5">
        <v>11943</v>
      </c>
      <c r="F219" s="1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12</v>
      </c>
      <c r="P219" s="5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11">
        <v>5000</v>
      </c>
      <c r="E220" s="5">
        <v>100</v>
      </c>
      <c r="F220" s="1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2</v>
      </c>
      <c r="P220" s="5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11">
        <v>50000</v>
      </c>
      <c r="E221" s="5">
        <v>8815</v>
      </c>
      <c r="F221" s="1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18</v>
      </c>
      <c r="P221" s="5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11">
        <v>50000</v>
      </c>
      <c r="E222" s="5">
        <v>360</v>
      </c>
      <c r="F222" s="1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1</v>
      </c>
      <c r="P222" s="5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 s="11">
        <v>50000</v>
      </c>
      <c r="E223" s="5">
        <v>0</v>
      </c>
      <c r="F223" s="1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s="5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11">
        <v>1000</v>
      </c>
      <c r="E224" s="5">
        <v>130</v>
      </c>
      <c r="F224" s="1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13</v>
      </c>
      <c r="P224" s="5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11">
        <v>1500000</v>
      </c>
      <c r="E225" s="5">
        <v>0</v>
      </c>
      <c r="F225" s="1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s="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11">
        <v>6000000</v>
      </c>
      <c r="E226" s="5">
        <v>0</v>
      </c>
      <c r="F226" s="1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s="5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11">
        <v>200</v>
      </c>
      <c r="E227" s="5">
        <v>0</v>
      </c>
      <c r="F227" s="1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s="5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11">
        <v>29000</v>
      </c>
      <c r="E228" s="5">
        <v>250</v>
      </c>
      <c r="F228" s="1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1</v>
      </c>
      <c r="P228" s="5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11">
        <v>28000</v>
      </c>
      <c r="E229" s="5">
        <v>0</v>
      </c>
      <c r="F229" s="1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s="5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11">
        <v>8000</v>
      </c>
      <c r="E230" s="5">
        <v>0</v>
      </c>
      <c r="F230" s="1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s="5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11">
        <v>3000</v>
      </c>
      <c r="E231" s="5">
        <v>0</v>
      </c>
      <c r="F231" s="1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s="5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11">
        <v>15000</v>
      </c>
      <c r="E232" s="5">
        <v>60</v>
      </c>
      <c r="F232" s="1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1</v>
      </c>
      <c r="P232" s="5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11">
        <v>1500000</v>
      </c>
      <c r="E233" s="5">
        <v>0</v>
      </c>
      <c r="F233" s="1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s="5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11">
        <v>4000</v>
      </c>
      <c r="E234" s="5">
        <v>110</v>
      </c>
      <c r="F234" s="1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3</v>
      </c>
      <c r="P234" s="5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11">
        <v>350000</v>
      </c>
      <c r="E235" s="5">
        <v>0</v>
      </c>
      <c r="F235" s="1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s="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11">
        <v>1000</v>
      </c>
      <c r="E236" s="5">
        <v>401</v>
      </c>
      <c r="F236" s="1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41</v>
      </c>
      <c r="P236" s="5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11">
        <v>10000</v>
      </c>
      <c r="E237" s="5">
        <v>0</v>
      </c>
      <c r="F237" s="1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s="5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11">
        <v>150000</v>
      </c>
      <c r="E238" s="5">
        <v>0</v>
      </c>
      <c r="F238" s="1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s="5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11">
        <v>15000</v>
      </c>
      <c r="E239" s="5">
        <v>50</v>
      </c>
      <c r="F239" s="1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1</v>
      </c>
      <c r="P239" s="5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11">
        <v>26000</v>
      </c>
      <c r="E240" s="5">
        <v>0</v>
      </c>
      <c r="F240" s="1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s="5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11">
        <v>1000</v>
      </c>
      <c r="E241" s="5">
        <v>250</v>
      </c>
      <c r="F241" s="1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25</v>
      </c>
      <c r="P241" s="5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11">
        <v>15000</v>
      </c>
      <c r="E242" s="5">
        <v>16145.12</v>
      </c>
      <c r="F242" s="1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108</v>
      </c>
      <c r="P242" s="5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11">
        <v>36400</v>
      </c>
      <c r="E243" s="5">
        <v>41000</v>
      </c>
      <c r="F243" s="1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113</v>
      </c>
      <c r="P243" s="5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11">
        <v>13000</v>
      </c>
      <c r="E244" s="5">
        <v>14750</v>
      </c>
      <c r="F244" s="1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114</v>
      </c>
      <c r="P244" s="5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11">
        <v>25000</v>
      </c>
      <c r="E245" s="5">
        <v>25648</v>
      </c>
      <c r="F245" s="1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103</v>
      </c>
      <c r="P245" s="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 s="11">
        <v>3500</v>
      </c>
      <c r="E246" s="5">
        <v>3981.5</v>
      </c>
      <c r="F246" s="1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114</v>
      </c>
      <c r="P246" s="5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11">
        <v>5000</v>
      </c>
      <c r="E247" s="5">
        <v>5186</v>
      </c>
      <c r="F247" s="1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104</v>
      </c>
      <c r="P247" s="5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11">
        <v>5000</v>
      </c>
      <c r="E248" s="5">
        <v>15273</v>
      </c>
      <c r="F248" s="1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306</v>
      </c>
      <c r="P248" s="5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11">
        <v>5000</v>
      </c>
      <c r="E249" s="5">
        <v>6705</v>
      </c>
      <c r="F249" s="1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135</v>
      </c>
      <c r="P249" s="5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11">
        <v>85000</v>
      </c>
      <c r="E250" s="5">
        <v>86133</v>
      </c>
      <c r="F250" s="1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102</v>
      </c>
      <c r="P250" s="5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11">
        <v>10000</v>
      </c>
      <c r="E251" s="5">
        <v>11292</v>
      </c>
      <c r="F251" s="1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113</v>
      </c>
      <c r="P251" s="5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11">
        <v>30000</v>
      </c>
      <c r="E252" s="5">
        <v>31675</v>
      </c>
      <c r="F252" s="1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106</v>
      </c>
      <c r="P252" s="5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11">
        <v>3500</v>
      </c>
      <c r="E253" s="5">
        <v>4395</v>
      </c>
      <c r="F253" s="1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126</v>
      </c>
      <c r="P253" s="5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11">
        <v>5000</v>
      </c>
      <c r="E254" s="5">
        <v>9228</v>
      </c>
      <c r="F254" s="1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185</v>
      </c>
      <c r="P254" s="5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11">
        <v>1500</v>
      </c>
      <c r="E255" s="5">
        <v>1511</v>
      </c>
      <c r="F255" s="1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101</v>
      </c>
      <c r="P255" s="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11">
        <v>24000</v>
      </c>
      <c r="E256" s="5">
        <v>28067.34</v>
      </c>
      <c r="F256" s="1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117</v>
      </c>
      <c r="P256" s="5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11">
        <v>8000</v>
      </c>
      <c r="E257" s="5">
        <v>8538.66</v>
      </c>
      <c r="F257" s="1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107</v>
      </c>
      <c r="P257" s="5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11">
        <v>13000</v>
      </c>
      <c r="E258" s="5">
        <v>18083</v>
      </c>
      <c r="F258" s="1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140</v>
      </c>
      <c r="P258" s="5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11">
        <v>35000</v>
      </c>
      <c r="E259" s="5">
        <v>37354.269999999997</v>
      </c>
      <c r="F259" s="1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ROUNDUP(IF(($E259-$D259)/($D259)&gt;0,(($E259-$D259)/($D259)+1)*100,(1+($E259-$D259)/($D259))*100),0)</f>
        <v>107</v>
      </c>
      <c r="P259" s="5">
        <f t="shared" ref="P259:P322" si="17">$E259/$L259</f>
        <v>66.70405357142856</v>
      </c>
      <c r="Q259" t="str">
        <f t="shared" ref="Q259:Q322" si="18">LEFT($N259,FIND("/",$N259)-1)</f>
        <v>film &amp; video</v>
      </c>
      <c r="R259" t="str">
        <f t="shared" ref="R259:R322" si="19">RIGHT($N259,LEN($N259)-FIND("/",$N259))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11">
        <v>30000</v>
      </c>
      <c r="E260" s="5">
        <v>57342</v>
      </c>
      <c r="F260" s="1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192</v>
      </c>
      <c r="P260" s="5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11">
        <v>75000</v>
      </c>
      <c r="E261" s="5">
        <v>98953.42</v>
      </c>
      <c r="F261" s="1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132</v>
      </c>
      <c r="P261" s="5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11">
        <v>10000</v>
      </c>
      <c r="E262" s="5">
        <v>10640</v>
      </c>
      <c r="F262" s="1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107</v>
      </c>
      <c r="P262" s="5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11">
        <v>20000</v>
      </c>
      <c r="E263" s="5">
        <v>21480</v>
      </c>
      <c r="F263" s="1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108</v>
      </c>
      <c r="P263" s="5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11">
        <v>2500</v>
      </c>
      <c r="E264" s="5">
        <v>6000</v>
      </c>
      <c r="F264" s="1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240</v>
      </c>
      <c r="P264" s="5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11">
        <v>25000</v>
      </c>
      <c r="E265" s="5">
        <v>29520.27</v>
      </c>
      <c r="F265" s="1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119</v>
      </c>
      <c r="P265" s="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11">
        <v>5000</v>
      </c>
      <c r="E266" s="5">
        <v>5910</v>
      </c>
      <c r="F266" s="1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119</v>
      </c>
      <c r="P266" s="5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11">
        <v>5000</v>
      </c>
      <c r="E267" s="5">
        <v>5555</v>
      </c>
      <c r="F267" s="1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112</v>
      </c>
      <c r="P267" s="5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11">
        <v>1000</v>
      </c>
      <c r="E268" s="5">
        <v>1455</v>
      </c>
      <c r="F268" s="1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146</v>
      </c>
      <c r="P268" s="5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11">
        <v>9850</v>
      </c>
      <c r="E269" s="5">
        <v>12965.44</v>
      </c>
      <c r="F269" s="1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132</v>
      </c>
      <c r="P269" s="5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11">
        <v>5000</v>
      </c>
      <c r="E270" s="5">
        <v>5570</v>
      </c>
      <c r="F270" s="1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112</v>
      </c>
      <c r="P270" s="5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11">
        <v>100000</v>
      </c>
      <c r="E271" s="5">
        <v>147233.76999999999</v>
      </c>
      <c r="F271" s="1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148</v>
      </c>
      <c r="P271" s="5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11">
        <v>2300</v>
      </c>
      <c r="E272" s="5">
        <v>3510</v>
      </c>
      <c r="F272" s="1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153</v>
      </c>
      <c r="P272" s="5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11">
        <v>30000</v>
      </c>
      <c r="E273" s="5">
        <v>31404</v>
      </c>
      <c r="F273" s="1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105</v>
      </c>
      <c r="P273" s="5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11">
        <v>3000</v>
      </c>
      <c r="E274" s="5">
        <v>5323.01</v>
      </c>
      <c r="F274" s="1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178</v>
      </c>
      <c r="P274" s="5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11">
        <v>5000</v>
      </c>
      <c r="E275" s="5">
        <v>5388.79</v>
      </c>
      <c r="F275" s="1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108</v>
      </c>
      <c r="P275" s="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11">
        <v>4000</v>
      </c>
      <c r="E276" s="5">
        <v>6240</v>
      </c>
      <c r="F276" s="1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156</v>
      </c>
      <c r="P276" s="5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11">
        <v>20000</v>
      </c>
      <c r="E277" s="5">
        <v>21679</v>
      </c>
      <c r="F277" s="1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109</v>
      </c>
      <c r="P277" s="5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11">
        <v>4000</v>
      </c>
      <c r="E278" s="5">
        <v>5904</v>
      </c>
      <c r="F278" s="1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148</v>
      </c>
      <c r="P278" s="5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11">
        <v>65000</v>
      </c>
      <c r="E279" s="5">
        <v>71748</v>
      </c>
      <c r="F279" s="1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111</v>
      </c>
      <c r="P279" s="5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11">
        <v>27000</v>
      </c>
      <c r="E280" s="5">
        <v>40594</v>
      </c>
      <c r="F280" s="1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151</v>
      </c>
      <c r="P280" s="5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11">
        <v>17000</v>
      </c>
      <c r="E281" s="5">
        <v>26744.11</v>
      </c>
      <c r="F281" s="1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158</v>
      </c>
      <c r="P281" s="5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11">
        <v>75000</v>
      </c>
      <c r="E282" s="5">
        <v>117108</v>
      </c>
      <c r="F282" s="1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157</v>
      </c>
      <c r="P282" s="5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11">
        <v>5500</v>
      </c>
      <c r="E283" s="5">
        <v>6632.32</v>
      </c>
      <c r="F283" s="1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121</v>
      </c>
      <c r="P283" s="5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11">
        <v>45000</v>
      </c>
      <c r="E284" s="5">
        <v>45535</v>
      </c>
      <c r="F284" s="1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102</v>
      </c>
      <c r="P284" s="5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11">
        <v>18000</v>
      </c>
      <c r="E285" s="5">
        <v>20569.05</v>
      </c>
      <c r="F285" s="1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115</v>
      </c>
      <c r="P285" s="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11">
        <v>40000</v>
      </c>
      <c r="E286" s="5">
        <v>41850.46</v>
      </c>
      <c r="F286" s="1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105</v>
      </c>
      <c r="P286" s="5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11">
        <v>14000</v>
      </c>
      <c r="E287" s="5">
        <v>32035.51</v>
      </c>
      <c r="F287" s="1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229</v>
      </c>
      <c r="P287" s="5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11">
        <v>15000</v>
      </c>
      <c r="E288" s="5">
        <v>16373</v>
      </c>
      <c r="F288" s="1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110</v>
      </c>
      <c r="P288" s="5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11">
        <v>15000</v>
      </c>
      <c r="E289" s="5">
        <v>26445</v>
      </c>
      <c r="F289" s="1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177</v>
      </c>
      <c r="P289" s="5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11">
        <v>50000</v>
      </c>
      <c r="E290" s="5">
        <v>51605.31</v>
      </c>
      <c r="F290" s="1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104</v>
      </c>
      <c r="P290" s="5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11">
        <v>15000</v>
      </c>
      <c r="E291" s="5">
        <v>15723</v>
      </c>
      <c r="F291" s="1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105</v>
      </c>
      <c r="P291" s="5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11">
        <v>4500</v>
      </c>
      <c r="E292" s="5">
        <v>4800.8</v>
      </c>
      <c r="F292" s="1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107</v>
      </c>
      <c r="P292" s="5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11">
        <v>5000</v>
      </c>
      <c r="E293" s="5">
        <v>6001</v>
      </c>
      <c r="F293" s="1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121</v>
      </c>
      <c r="P293" s="5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11">
        <v>75000</v>
      </c>
      <c r="E294" s="5">
        <v>76130.2</v>
      </c>
      <c r="F294" s="1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102</v>
      </c>
      <c r="P294" s="5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11">
        <v>26000</v>
      </c>
      <c r="E295" s="5">
        <v>26360</v>
      </c>
      <c r="F295" s="1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102</v>
      </c>
      <c r="P295" s="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11">
        <v>5000</v>
      </c>
      <c r="E296" s="5">
        <v>5000</v>
      </c>
      <c r="F296" s="1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100</v>
      </c>
      <c r="P296" s="5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11">
        <v>50000</v>
      </c>
      <c r="E297" s="5">
        <v>66554.559999999998</v>
      </c>
      <c r="F297" s="1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134</v>
      </c>
      <c r="P297" s="5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11">
        <v>25000</v>
      </c>
      <c r="E298" s="5">
        <v>29681.55</v>
      </c>
      <c r="F298" s="1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119</v>
      </c>
      <c r="P298" s="5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11">
        <v>20000</v>
      </c>
      <c r="E299" s="5">
        <v>20128</v>
      </c>
      <c r="F299" s="1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101</v>
      </c>
      <c r="P299" s="5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11">
        <v>126000</v>
      </c>
      <c r="E300" s="5">
        <v>137254.84</v>
      </c>
      <c r="F300" s="1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109</v>
      </c>
      <c r="P300" s="5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11">
        <v>10000</v>
      </c>
      <c r="E301" s="5">
        <v>17895.25</v>
      </c>
      <c r="F301" s="1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179</v>
      </c>
      <c r="P301" s="5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11">
        <v>25000</v>
      </c>
      <c r="E302" s="5">
        <v>25430.66</v>
      </c>
      <c r="F302" s="1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102</v>
      </c>
      <c r="P302" s="5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11">
        <v>13000</v>
      </c>
      <c r="E303" s="5">
        <v>15435.55</v>
      </c>
      <c r="F303" s="1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119</v>
      </c>
      <c r="P303" s="5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11">
        <v>10000</v>
      </c>
      <c r="E304" s="5">
        <v>10046</v>
      </c>
      <c r="F304" s="1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101</v>
      </c>
      <c r="P304" s="5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11">
        <v>3000</v>
      </c>
      <c r="E305" s="5">
        <v>4124</v>
      </c>
      <c r="F305" s="1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138</v>
      </c>
      <c r="P305" s="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11">
        <v>3400</v>
      </c>
      <c r="E306" s="5">
        <v>7876</v>
      </c>
      <c r="F306" s="1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232</v>
      </c>
      <c r="P306" s="5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11">
        <v>7500</v>
      </c>
      <c r="E307" s="5">
        <v>9775</v>
      </c>
      <c r="F307" s="1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131</v>
      </c>
      <c r="P307" s="5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11">
        <v>1000</v>
      </c>
      <c r="E308" s="5">
        <v>2929</v>
      </c>
      <c r="F308" s="1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293</v>
      </c>
      <c r="P308" s="5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 s="11">
        <v>22000</v>
      </c>
      <c r="E309" s="5">
        <v>24490</v>
      </c>
      <c r="F309" s="1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112</v>
      </c>
      <c r="P309" s="5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11">
        <v>12000</v>
      </c>
      <c r="E310" s="5">
        <v>12668</v>
      </c>
      <c r="F310" s="1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106</v>
      </c>
      <c r="P310" s="5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11">
        <v>18000</v>
      </c>
      <c r="E311" s="5">
        <v>21410</v>
      </c>
      <c r="F311" s="1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119</v>
      </c>
      <c r="P311" s="5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11">
        <v>1000</v>
      </c>
      <c r="E312" s="5">
        <v>1041.29</v>
      </c>
      <c r="F312" s="1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105</v>
      </c>
      <c r="P312" s="5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11">
        <v>20000</v>
      </c>
      <c r="E313" s="5">
        <v>20820.330000000002</v>
      </c>
      <c r="F313" s="1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105</v>
      </c>
      <c r="P313" s="5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11">
        <v>8000</v>
      </c>
      <c r="E314" s="5">
        <v>8950</v>
      </c>
      <c r="F314" s="1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112</v>
      </c>
      <c r="P314" s="5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11">
        <v>17000</v>
      </c>
      <c r="E315" s="5">
        <v>17805</v>
      </c>
      <c r="F315" s="1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105</v>
      </c>
      <c r="P315" s="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11">
        <v>1000</v>
      </c>
      <c r="E316" s="5">
        <v>3851.5</v>
      </c>
      <c r="F316" s="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386</v>
      </c>
      <c r="P316" s="5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11">
        <v>25000</v>
      </c>
      <c r="E317" s="5">
        <v>25312</v>
      </c>
      <c r="F317" s="1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102</v>
      </c>
      <c r="P317" s="5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11">
        <v>15000</v>
      </c>
      <c r="E318" s="5">
        <v>17066</v>
      </c>
      <c r="F318" s="1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114</v>
      </c>
      <c r="P318" s="5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11">
        <v>30000</v>
      </c>
      <c r="E319" s="5">
        <v>30241</v>
      </c>
      <c r="F319" s="1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101</v>
      </c>
      <c r="P319" s="5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11">
        <v>5000</v>
      </c>
      <c r="E320" s="5">
        <v>14166</v>
      </c>
      <c r="F320" s="1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284</v>
      </c>
      <c r="P320" s="5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11">
        <v>5000</v>
      </c>
      <c r="E321" s="5">
        <v>5634</v>
      </c>
      <c r="F321" s="1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113</v>
      </c>
      <c r="P321" s="5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11">
        <v>20000</v>
      </c>
      <c r="E322" s="5">
        <v>21316</v>
      </c>
      <c r="F322" s="1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107</v>
      </c>
      <c r="P322" s="5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11">
        <v>35000</v>
      </c>
      <c r="E323" s="5">
        <v>35932</v>
      </c>
      <c r="F323" s="1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ROUNDUP(IF(($E323-$D323)/($D323)&gt;0,(($E323-$D323)/($D323)+1)*100,(1+($E323-$D323)/($D323))*100),0)</f>
        <v>103</v>
      </c>
      <c r="P323" s="5">
        <f t="shared" ref="P323:P386" si="21">$E323/$L323</f>
        <v>106.62314540059347</v>
      </c>
      <c r="Q323" t="str">
        <f t="shared" ref="Q323:Q386" si="22">LEFT($N323,FIND("/",$N323)-1)</f>
        <v>film &amp; video</v>
      </c>
      <c r="R323" t="str">
        <f t="shared" ref="R323:R386" si="23">RIGHT($N323,LEN($N323)-FIND("/",$N323))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11">
        <v>25000</v>
      </c>
      <c r="E324" s="5">
        <v>26978</v>
      </c>
      <c r="F324" s="1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108</v>
      </c>
      <c r="P324" s="5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11">
        <v>5400</v>
      </c>
      <c r="E325" s="5">
        <v>6646</v>
      </c>
      <c r="F325" s="1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124</v>
      </c>
      <c r="P325" s="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11">
        <v>8500</v>
      </c>
      <c r="E326" s="5">
        <v>8636</v>
      </c>
      <c r="F326" s="1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102</v>
      </c>
      <c r="P326" s="5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11">
        <v>50000</v>
      </c>
      <c r="E327" s="5">
        <v>52198</v>
      </c>
      <c r="F327" s="1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105</v>
      </c>
      <c r="P327" s="5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11">
        <v>150000</v>
      </c>
      <c r="E328" s="5">
        <v>169394.6</v>
      </c>
      <c r="F328" s="1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113</v>
      </c>
      <c r="P328" s="5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11">
        <v>4000</v>
      </c>
      <c r="E329" s="5">
        <v>5456</v>
      </c>
      <c r="F329" s="1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137</v>
      </c>
      <c r="P329" s="5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11">
        <v>75000</v>
      </c>
      <c r="E330" s="5">
        <v>77710.8</v>
      </c>
      <c r="F330" s="1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104</v>
      </c>
      <c r="P330" s="5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11">
        <v>10000</v>
      </c>
      <c r="E331" s="5">
        <v>10550</v>
      </c>
      <c r="F331" s="1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106</v>
      </c>
      <c r="P331" s="5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11">
        <v>35000</v>
      </c>
      <c r="E332" s="5">
        <v>35640</v>
      </c>
      <c r="F332" s="1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102</v>
      </c>
      <c r="P332" s="5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11">
        <v>40000</v>
      </c>
      <c r="E333" s="5">
        <v>42642</v>
      </c>
      <c r="F333" s="1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107</v>
      </c>
      <c r="P333" s="5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11">
        <v>100000</v>
      </c>
      <c r="E334" s="5">
        <v>113015</v>
      </c>
      <c r="F334" s="1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114</v>
      </c>
      <c r="P334" s="5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11">
        <v>40000</v>
      </c>
      <c r="E335" s="5">
        <v>50091</v>
      </c>
      <c r="F335" s="1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126</v>
      </c>
      <c r="P335" s="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11">
        <v>10000</v>
      </c>
      <c r="E336" s="5">
        <v>10119</v>
      </c>
      <c r="F336" s="1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102</v>
      </c>
      <c r="P336" s="5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11">
        <v>8500</v>
      </c>
      <c r="E337" s="5">
        <v>8735</v>
      </c>
      <c r="F337" s="1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103</v>
      </c>
      <c r="P337" s="5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11">
        <v>25000</v>
      </c>
      <c r="E338" s="5">
        <v>29209.78</v>
      </c>
      <c r="F338" s="1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117</v>
      </c>
      <c r="P338" s="5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11">
        <v>3000</v>
      </c>
      <c r="E339" s="5">
        <v>3035.05</v>
      </c>
      <c r="F339" s="1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102</v>
      </c>
      <c r="P339" s="5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11">
        <v>15000</v>
      </c>
      <c r="E340" s="5">
        <v>16520.04</v>
      </c>
      <c r="F340" s="1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111</v>
      </c>
      <c r="P340" s="5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11">
        <v>6000</v>
      </c>
      <c r="E341" s="5">
        <v>6485</v>
      </c>
      <c r="F341" s="1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109</v>
      </c>
      <c r="P341" s="5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11">
        <v>35000</v>
      </c>
      <c r="E342" s="5">
        <v>43758</v>
      </c>
      <c r="F342" s="1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126</v>
      </c>
      <c r="P342" s="5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11">
        <v>3500</v>
      </c>
      <c r="E343" s="5">
        <v>3735</v>
      </c>
      <c r="F343" s="1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107</v>
      </c>
      <c r="P343" s="5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11">
        <v>55000</v>
      </c>
      <c r="E344" s="5">
        <v>55201.52</v>
      </c>
      <c r="F344" s="1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101</v>
      </c>
      <c r="P344" s="5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11">
        <v>30000</v>
      </c>
      <c r="E345" s="5">
        <v>30608.59</v>
      </c>
      <c r="F345" s="1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103</v>
      </c>
      <c r="P345" s="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11">
        <v>33500</v>
      </c>
      <c r="E346" s="5">
        <v>34198</v>
      </c>
      <c r="F346" s="1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103</v>
      </c>
      <c r="P346" s="5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11">
        <v>14500</v>
      </c>
      <c r="E347" s="5">
        <v>17875</v>
      </c>
      <c r="F347" s="1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124</v>
      </c>
      <c r="P347" s="5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11">
        <v>10000</v>
      </c>
      <c r="E348" s="5">
        <v>17028.88</v>
      </c>
      <c r="F348" s="1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171</v>
      </c>
      <c r="P348" s="5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11">
        <v>40000</v>
      </c>
      <c r="E349" s="5">
        <v>44636.2</v>
      </c>
      <c r="F349" s="1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112</v>
      </c>
      <c r="P349" s="5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11">
        <v>10000</v>
      </c>
      <c r="E350" s="5">
        <v>10300</v>
      </c>
      <c r="F350" s="1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103</v>
      </c>
      <c r="P350" s="5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11">
        <v>11260</v>
      </c>
      <c r="E351" s="5">
        <v>12007.18</v>
      </c>
      <c r="F351" s="1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107</v>
      </c>
      <c r="P351" s="5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11">
        <v>25000</v>
      </c>
      <c r="E352" s="5">
        <v>28690</v>
      </c>
      <c r="F352" s="1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115</v>
      </c>
      <c r="P352" s="5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11">
        <v>34000</v>
      </c>
      <c r="E353" s="5">
        <v>43296</v>
      </c>
      <c r="F353" s="1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128</v>
      </c>
      <c r="P353" s="5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11">
        <v>10000</v>
      </c>
      <c r="E354" s="5">
        <v>11656</v>
      </c>
      <c r="F354" s="1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117</v>
      </c>
      <c r="P354" s="5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11">
        <v>58425</v>
      </c>
      <c r="E355" s="5">
        <v>63460.18</v>
      </c>
      <c r="F355" s="1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109</v>
      </c>
      <c r="P355" s="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11">
        <v>3500</v>
      </c>
      <c r="E356" s="5">
        <v>3638</v>
      </c>
      <c r="F356" s="1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104</v>
      </c>
      <c r="P356" s="5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11">
        <v>35000</v>
      </c>
      <c r="E357" s="5">
        <v>40690</v>
      </c>
      <c r="F357" s="1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117</v>
      </c>
      <c r="P357" s="5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11">
        <v>7500</v>
      </c>
      <c r="E358" s="5">
        <v>7701.93</v>
      </c>
      <c r="F358" s="1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103</v>
      </c>
      <c r="P358" s="5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11">
        <v>15000</v>
      </c>
      <c r="E359" s="5">
        <v>26100</v>
      </c>
      <c r="F359" s="1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174</v>
      </c>
      <c r="P359" s="5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11">
        <v>50000</v>
      </c>
      <c r="E360" s="5">
        <v>51544</v>
      </c>
      <c r="F360" s="1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104</v>
      </c>
      <c r="P360" s="5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11">
        <v>24200</v>
      </c>
      <c r="E361" s="5">
        <v>25375</v>
      </c>
      <c r="F361" s="1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105</v>
      </c>
      <c r="P361" s="5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11">
        <v>12000</v>
      </c>
      <c r="E362" s="5">
        <v>12165</v>
      </c>
      <c r="F362" s="1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102</v>
      </c>
      <c r="P362" s="5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11">
        <v>35000</v>
      </c>
      <c r="E363" s="5">
        <v>38876.949999999997</v>
      </c>
      <c r="F363" s="1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112</v>
      </c>
      <c r="P363" s="5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11">
        <v>9665</v>
      </c>
      <c r="E364" s="5">
        <v>12000</v>
      </c>
      <c r="F364" s="1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125</v>
      </c>
      <c r="P364" s="5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11">
        <v>8925</v>
      </c>
      <c r="E365" s="5">
        <v>9044</v>
      </c>
      <c r="F365" s="1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102</v>
      </c>
      <c r="P365" s="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11">
        <v>7000</v>
      </c>
      <c r="E366" s="5">
        <v>7711.3</v>
      </c>
      <c r="F366" s="1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111</v>
      </c>
      <c r="P366" s="5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11">
        <v>15000</v>
      </c>
      <c r="E367" s="5">
        <v>15596</v>
      </c>
      <c r="F367" s="1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104</v>
      </c>
      <c r="P367" s="5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11">
        <v>38000</v>
      </c>
      <c r="E368" s="5">
        <v>38500</v>
      </c>
      <c r="F368" s="1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102</v>
      </c>
      <c r="P368" s="5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11">
        <v>10000</v>
      </c>
      <c r="E369" s="5">
        <v>10335.01</v>
      </c>
      <c r="F369" s="1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104</v>
      </c>
      <c r="P369" s="5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11">
        <v>12500</v>
      </c>
      <c r="E370" s="5">
        <v>13014</v>
      </c>
      <c r="F370" s="1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105</v>
      </c>
      <c r="P370" s="5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11">
        <v>6500</v>
      </c>
      <c r="E371" s="5">
        <v>7160.12</v>
      </c>
      <c r="F371" s="1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111</v>
      </c>
      <c r="P371" s="5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11">
        <v>25000</v>
      </c>
      <c r="E372" s="5">
        <v>30505</v>
      </c>
      <c r="F372" s="1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123</v>
      </c>
      <c r="P372" s="5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11">
        <v>150000</v>
      </c>
      <c r="E373" s="5">
        <v>171253</v>
      </c>
      <c r="F373" s="1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115</v>
      </c>
      <c r="P373" s="5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11">
        <v>300</v>
      </c>
      <c r="E374" s="5">
        <v>376</v>
      </c>
      <c r="F374" s="1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126</v>
      </c>
      <c r="P374" s="5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11">
        <v>7500</v>
      </c>
      <c r="E375" s="5">
        <v>8000</v>
      </c>
      <c r="F375" s="1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107</v>
      </c>
      <c r="P375" s="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11">
        <v>6000</v>
      </c>
      <c r="E376" s="5">
        <v>7839</v>
      </c>
      <c r="F376" s="1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131</v>
      </c>
      <c r="P376" s="5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11">
        <v>500</v>
      </c>
      <c r="E377" s="5">
        <v>600</v>
      </c>
      <c r="F377" s="1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120</v>
      </c>
      <c r="P377" s="5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11">
        <v>2450</v>
      </c>
      <c r="E378" s="5">
        <v>2596</v>
      </c>
      <c r="F378" s="1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106</v>
      </c>
      <c r="P378" s="5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11">
        <v>12000</v>
      </c>
      <c r="E379" s="5">
        <v>13728</v>
      </c>
      <c r="F379" s="1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115</v>
      </c>
      <c r="P379" s="5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11">
        <v>3000</v>
      </c>
      <c r="E380" s="5">
        <v>3353</v>
      </c>
      <c r="F380" s="1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112</v>
      </c>
      <c r="P380" s="5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11">
        <v>15000</v>
      </c>
      <c r="E381" s="5">
        <v>17412</v>
      </c>
      <c r="F381" s="1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117</v>
      </c>
      <c r="P381" s="5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11">
        <v>4000</v>
      </c>
      <c r="E382" s="5">
        <v>5660</v>
      </c>
      <c r="F382" s="1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142</v>
      </c>
      <c r="P382" s="5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11">
        <v>25000</v>
      </c>
      <c r="E383" s="5">
        <v>26182.5</v>
      </c>
      <c r="F383" s="1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105</v>
      </c>
      <c r="P383" s="5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11">
        <v>600</v>
      </c>
      <c r="E384" s="5">
        <v>1535</v>
      </c>
      <c r="F384" s="1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256</v>
      </c>
      <c r="P384" s="5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11">
        <v>999</v>
      </c>
      <c r="E385" s="5">
        <v>2065</v>
      </c>
      <c r="F385" s="1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207</v>
      </c>
      <c r="P385" s="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11">
        <v>20000</v>
      </c>
      <c r="E386" s="5">
        <v>22421</v>
      </c>
      <c r="F386" s="1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113</v>
      </c>
      <c r="P386" s="5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11">
        <v>25000</v>
      </c>
      <c r="E387" s="5">
        <v>26495.5</v>
      </c>
      <c r="F387" s="1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ROUNDUP(IF(($E387-$D387)/($D387)&gt;0,(($E387-$D387)/($D387)+1)*100,(1+($E387-$D387)/($D387))*100),0)</f>
        <v>106</v>
      </c>
      <c r="P387" s="5">
        <f t="shared" ref="P387:P450" si="25">$E387/$L387</f>
        <v>111.79535864978902</v>
      </c>
      <c r="Q387" t="str">
        <f t="shared" ref="Q387:Q450" si="26">LEFT($N387,FIND("/",$N387)-1)</f>
        <v>film &amp; video</v>
      </c>
      <c r="R387" t="str">
        <f t="shared" ref="R387:R450" si="27">RIGHT($N387,LEN($N387)-FIND("/",$N387))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11">
        <v>600</v>
      </c>
      <c r="E388" s="5">
        <v>601</v>
      </c>
      <c r="F388" s="1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101</v>
      </c>
      <c r="P388" s="5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11">
        <v>38000</v>
      </c>
      <c r="E389" s="5">
        <v>81316</v>
      </c>
      <c r="F389" s="1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214</v>
      </c>
      <c r="P389" s="5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11">
        <v>5000</v>
      </c>
      <c r="E390" s="5">
        <v>6308</v>
      </c>
      <c r="F390" s="1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127</v>
      </c>
      <c r="P390" s="5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11">
        <v>68000</v>
      </c>
      <c r="E391" s="5">
        <v>123444.12</v>
      </c>
      <c r="F391" s="1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182</v>
      </c>
      <c r="P391" s="5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11">
        <v>1000</v>
      </c>
      <c r="E392" s="5">
        <v>1000</v>
      </c>
      <c r="F392" s="1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100</v>
      </c>
      <c r="P392" s="5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11">
        <v>20000</v>
      </c>
      <c r="E393" s="5">
        <v>20122</v>
      </c>
      <c r="F393" s="1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101</v>
      </c>
      <c r="P393" s="5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11">
        <v>18500</v>
      </c>
      <c r="E394" s="5">
        <v>18667</v>
      </c>
      <c r="F394" s="1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101</v>
      </c>
      <c r="P394" s="5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11">
        <v>50000</v>
      </c>
      <c r="E395" s="5">
        <v>55223</v>
      </c>
      <c r="F395" s="1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111</v>
      </c>
      <c r="P395" s="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11">
        <v>4700</v>
      </c>
      <c r="E396" s="5">
        <v>5259</v>
      </c>
      <c r="F396" s="1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112</v>
      </c>
      <c r="P396" s="5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11">
        <v>10000</v>
      </c>
      <c r="E397" s="5">
        <v>10804.45</v>
      </c>
      <c r="F397" s="1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109</v>
      </c>
      <c r="P397" s="5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11">
        <v>15000</v>
      </c>
      <c r="E398" s="5">
        <v>16000</v>
      </c>
      <c r="F398" s="1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107</v>
      </c>
      <c r="P398" s="5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11">
        <v>12444</v>
      </c>
      <c r="E399" s="5">
        <v>12929.35</v>
      </c>
      <c r="F399" s="1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104</v>
      </c>
      <c r="P399" s="5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11">
        <v>7500</v>
      </c>
      <c r="E400" s="5">
        <v>9387</v>
      </c>
      <c r="F400" s="1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126</v>
      </c>
      <c r="P400" s="5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11">
        <v>20000</v>
      </c>
      <c r="E401" s="5">
        <v>21361</v>
      </c>
      <c r="F401" s="1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107</v>
      </c>
      <c r="P401" s="5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11">
        <v>10000</v>
      </c>
      <c r="E402" s="5">
        <v>11230.25</v>
      </c>
      <c r="F402" s="1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113</v>
      </c>
      <c r="P402" s="5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11">
        <v>50000</v>
      </c>
      <c r="E403" s="5">
        <v>51906</v>
      </c>
      <c r="F403" s="1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104</v>
      </c>
      <c r="P403" s="5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11">
        <v>2000</v>
      </c>
      <c r="E404" s="5">
        <v>2833</v>
      </c>
      <c r="F404" s="1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142</v>
      </c>
      <c r="P404" s="5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11">
        <v>5000</v>
      </c>
      <c r="E405" s="5">
        <v>5263</v>
      </c>
      <c r="F405" s="1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106</v>
      </c>
      <c r="P405" s="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11">
        <v>35000</v>
      </c>
      <c r="E406" s="5">
        <v>36082</v>
      </c>
      <c r="F406" s="1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104</v>
      </c>
      <c r="P406" s="5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11">
        <v>2820</v>
      </c>
      <c r="E407" s="5">
        <v>3036</v>
      </c>
      <c r="F407" s="1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108</v>
      </c>
      <c r="P407" s="5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11">
        <v>2800</v>
      </c>
      <c r="E408" s="5">
        <v>3015.73</v>
      </c>
      <c r="F408" s="1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108</v>
      </c>
      <c r="P408" s="5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11">
        <v>2000</v>
      </c>
      <c r="E409" s="5">
        <v>2031</v>
      </c>
      <c r="F409" s="1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102</v>
      </c>
      <c r="P409" s="5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11">
        <v>6000</v>
      </c>
      <c r="E410" s="5">
        <v>6086.26</v>
      </c>
      <c r="F410" s="1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102</v>
      </c>
      <c r="P410" s="5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11">
        <v>500</v>
      </c>
      <c r="E411" s="5">
        <v>684</v>
      </c>
      <c r="F411" s="1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137</v>
      </c>
      <c r="P411" s="5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11">
        <v>1000</v>
      </c>
      <c r="E412" s="5">
        <v>1283</v>
      </c>
      <c r="F412" s="1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129</v>
      </c>
      <c r="P412" s="5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11">
        <v>30000</v>
      </c>
      <c r="E413" s="5">
        <v>30315</v>
      </c>
      <c r="F413" s="1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102</v>
      </c>
      <c r="P413" s="5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11">
        <v>2500</v>
      </c>
      <c r="E414" s="5">
        <v>3171</v>
      </c>
      <c r="F414" s="1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127</v>
      </c>
      <c r="P414" s="5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11">
        <v>12800</v>
      </c>
      <c r="E415" s="5">
        <v>13451</v>
      </c>
      <c r="F415" s="1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106</v>
      </c>
      <c r="P415" s="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11">
        <v>18500</v>
      </c>
      <c r="E416" s="5">
        <v>19028</v>
      </c>
      <c r="F416" s="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103</v>
      </c>
      <c r="P416" s="5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11">
        <v>1400</v>
      </c>
      <c r="E417" s="5">
        <v>1430.06</v>
      </c>
      <c r="F417" s="1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103</v>
      </c>
      <c r="P417" s="5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11">
        <v>1000</v>
      </c>
      <c r="E418" s="5">
        <v>1202.17</v>
      </c>
      <c r="F418" s="1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121</v>
      </c>
      <c r="P418" s="5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11">
        <v>10500</v>
      </c>
      <c r="E419" s="5">
        <v>10526</v>
      </c>
      <c r="F419" s="1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101</v>
      </c>
      <c r="P419" s="5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11">
        <v>22400</v>
      </c>
      <c r="E420" s="5">
        <v>22542</v>
      </c>
      <c r="F420" s="1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101</v>
      </c>
      <c r="P420" s="5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11">
        <v>8000</v>
      </c>
      <c r="E421" s="5">
        <v>8035</v>
      </c>
      <c r="F421" s="1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101</v>
      </c>
      <c r="P421" s="5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11">
        <v>3300</v>
      </c>
      <c r="E422" s="5">
        <v>14.5</v>
      </c>
      <c r="F422" s="1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1</v>
      </c>
      <c r="P422" s="5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11">
        <v>15000</v>
      </c>
      <c r="E423" s="5">
        <v>301</v>
      </c>
      <c r="F423" s="1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3</v>
      </c>
      <c r="P423" s="5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11">
        <v>40000</v>
      </c>
      <c r="E424" s="5">
        <v>430</v>
      </c>
      <c r="F424" s="1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2</v>
      </c>
      <c r="P424" s="5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11">
        <v>20000</v>
      </c>
      <c r="E425" s="5">
        <v>153</v>
      </c>
      <c r="F425" s="1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1</v>
      </c>
      <c r="P425" s="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11">
        <v>3000</v>
      </c>
      <c r="E426" s="5">
        <v>203.9</v>
      </c>
      <c r="F426" s="1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7</v>
      </c>
      <c r="P426" s="5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11">
        <v>50000</v>
      </c>
      <c r="E427" s="5">
        <v>6</v>
      </c>
      <c r="F427" s="1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</v>
      </c>
      <c r="P427" s="5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11">
        <v>10000</v>
      </c>
      <c r="E428" s="5">
        <v>133</v>
      </c>
      <c r="F428" s="1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2</v>
      </c>
      <c r="P428" s="5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11">
        <v>6500</v>
      </c>
      <c r="E429" s="5">
        <v>0</v>
      </c>
      <c r="F429" s="1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s="5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11">
        <v>12000</v>
      </c>
      <c r="E430" s="5">
        <v>676</v>
      </c>
      <c r="F430" s="1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6</v>
      </c>
      <c r="P430" s="5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11">
        <v>5000</v>
      </c>
      <c r="E431" s="5">
        <v>0</v>
      </c>
      <c r="F431" s="1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s="5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11">
        <v>1000</v>
      </c>
      <c r="E432" s="5">
        <v>24</v>
      </c>
      <c r="F432" s="1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3</v>
      </c>
      <c r="P432" s="5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11">
        <v>3000</v>
      </c>
      <c r="E433" s="5">
        <v>415</v>
      </c>
      <c r="F433" s="1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14</v>
      </c>
      <c r="P433" s="5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11">
        <v>6000</v>
      </c>
      <c r="E434" s="5">
        <v>570</v>
      </c>
      <c r="F434" s="1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10</v>
      </c>
      <c r="P434" s="5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11">
        <v>3000</v>
      </c>
      <c r="E435" s="5">
        <v>0</v>
      </c>
      <c r="F435" s="1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s="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11">
        <v>2500</v>
      </c>
      <c r="E436" s="5">
        <v>125</v>
      </c>
      <c r="F436" s="1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5</v>
      </c>
      <c r="P436" s="5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11">
        <v>110000</v>
      </c>
      <c r="E437" s="5">
        <v>3</v>
      </c>
      <c r="F437" s="1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1</v>
      </c>
      <c r="P437" s="5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11">
        <v>1000</v>
      </c>
      <c r="E438" s="5">
        <v>0</v>
      </c>
      <c r="F438" s="1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s="5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11">
        <v>7000</v>
      </c>
      <c r="E439" s="5">
        <v>0</v>
      </c>
      <c r="F439" s="1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s="5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11">
        <v>20000</v>
      </c>
      <c r="E440" s="5">
        <v>1876</v>
      </c>
      <c r="F440" s="1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10</v>
      </c>
      <c r="P440" s="5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11">
        <v>450</v>
      </c>
      <c r="E441" s="5">
        <v>0</v>
      </c>
      <c r="F441" s="1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s="5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11">
        <v>5000</v>
      </c>
      <c r="E442" s="5">
        <v>5</v>
      </c>
      <c r="F442" s="1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1</v>
      </c>
      <c r="P442" s="5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11">
        <v>400</v>
      </c>
      <c r="E443" s="5">
        <v>0</v>
      </c>
      <c r="F443" s="1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s="5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 s="11">
        <v>17000</v>
      </c>
      <c r="E444" s="5">
        <v>6691</v>
      </c>
      <c r="F444" s="1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40</v>
      </c>
      <c r="P444" s="5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11">
        <v>10000</v>
      </c>
      <c r="E445" s="5">
        <v>10</v>
      </c>
      <c r="F445" s="1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1</v>
      </c>
      <c r="P445" s="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11">
        <v>1000</v>
      </c>
      <c r="E446" s="5">
        <v>50</v>
      </c>
      <c r="F446" s="1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5</v>
      </c>
      <c r="P446" s="5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11">
        <v>60000</v>
      </c>
      <c r="E447" s="5">
        <v>2</v>
      </c>
      <c r="F447" s="1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1</v>
      </c>
      <c r="P447" s="5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11">
        <v>10500</v>
      </c>
      <c r="E448" s="5">
        <v>766</v>
      </c>
      <c r="F448" s="1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8</v>
      </c>
      <c r="P448" s="5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11">
        <v>30000</v>
      </c>
      <c r="E449" s="5">
        <v>5</v>
      </c>
      <c r="F449" s="1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</v>
      </c>
      <c r="P449" s="5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11">
        <v>2500</v>
      </c>
      <c r="E450" s="5">
        <v>82.01</v>
      </c>
      <c r="F450" s="1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4</v>
      </c>
      <c r="P450" s="5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11">
        <v>2000</v>
      </c>
      <c r="E451" s="5">
        <v>45</v>
      </c>
      <c r="F451" s="1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ROUNDUP(IF(($E451-$D451)/($D451)&gt;0,(($E451-$D451)/($D451)+1)*100,(1+($E451-$D451)/($D451))*100),0)</f>
        <v>3</v>
      </c>
      <c r="P451" s="5">
        <f t="shared" ref="P451:P514" si="29">$E451/$L451</f>
        <v>9</v>
      </c>
      <c r="Q451" t="str">
        <f t="shared" ref="Q451:Q514" si="30">LEFT($N451,FIND("/",$N451)-1)</f>
        <v>film &amp; video</v>
      </c>
      <c r="R451" t="str">
        <f t="shared" ref="R451:R514" si="31">RIGHT($N451,LEN($N451)-FIND("/",$N451))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11">
        <v>50000</v>
      </c>
      <c r="E452" s="5">
        <v>396</v>
      </c>
      <c r="F452" s="1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1</v>
      </c>
      <c r="P452" s="5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11">
        <v>20000</v>
      </c>
      <c r="E453" s="5">
        <v>0</v>
      </c>
      <c r="F453" s="1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s="5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11">
        <v>750</v>
      </c>
      <c r="E454" s="5">
        <v>480</v>
      </c>
      <c r="F454" s="1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64</v>
      </c>
      <c r="P454" s="5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11">
        <v>94875</v>
      </c>
      <c r="E455" s="5">
        <v>26</v>
      </c>
      <c r="F455" s="1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1</v>
      </c>
      <c r="P455" s="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11">
        <v>10000</v>
      </c>
      <c r="E456" s="5">
        <v>82</v>
      </c>
      <c r="F456" s="1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1</v>
      </c>
      <c r="P456" s="5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11">
        <v>65000</v>
      </c>
      <c r="E457" s="5">
        <v>45</v>
      </c>
      <c r="F457" s="1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1</v>
      </c>
      <c r="P457" s="5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11">
        <v>8888</v>
      </c>
      <c r="E458" s="5">
        <v>61</v>
      </c>
      <c r="F458" s="1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1</v>
      </c>
      <c r="P458" s="5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11">
        <v>20000</v>
      </c>
      <c r="E459" s="5">
        <v>0</v>
      </c>
      <c r="F459" s="1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s="5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11">
        <v>10000</v>
      </c>
      <c r="E460" s="5">
        <v>821</v>
      </c>
      <c r="F460" s="1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9</v>
      </c>
      <c r="P460" s="5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11">
        <v>39000</v>
      </c>
      <c r="E461" s="5">
        <v>25</v>
      </c>
      <c r="F461" s="1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1</v>
      </c>
      <c r="P461" s="5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11">
        <v>8500</v>
      </c>
      <c r="E462" s="5">
        <v>25</v>
      </c>
      <c r="F462" s="1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1</v>
      </c>
      <c r="P462" s="5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11">
        <v>550</v>
      </c>
      <c r="E463" s="5">
        <v>0</v>
      </c>
      <c r="F463" s="1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s="5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11">
        <v>100000</v>
      </c>
      <c r="E464" s="5">
        <v>0</v>
      </c>
      <c r="F464" s="1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s="5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11">
        <v>55000</v>
      </c>
      <c r="E465" s="5">
        <v>1250</v>
      </c>
      <c r="F465" s="1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3</v>
      </c>
      <c r="P465" s="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11">
        <v>1010</v>
      </c>
      <c r="E466" s="5">
        <v>1</v>
      </c>
      <c r="F466" s="1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1</v>
      </c>
      <c r="P466" s="5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 s="11">
        <v>512</v>
      </c>
      <c r="E467" s="5">
        <v>138</v>
      </c>
      <c r="F467" s="1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27</v>
      </c>
      <c r="P467" s="5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11">
        <v>10000</v>
      </c>
      <c r="E468" s="5">
        <v>76</v>
      </c>
      <c r="F468" s="1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1</v>
      </c>
      <c r="P468" s="5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11">
        <v>20000</v>
      </c>
      <c r="E469" s="5">
        <v>4315</v>
      </c>
      <c r="F469" s="1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22</v>
      </c>
      <c r="P469" s="5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11">
        <v>7500</v>
      </c>
      <c r="E470" s="5">
        <v>0</v>
      </c>
      <c r="F470" s="1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s="5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11">
        <v>6000</v>
      </c>
      <c r="E471" s="5">
        <v>0</v>
      </c>
      <c r="F471" s="1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s="5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11">
        <v>5000</v>
      </c>
      <c r="E472" s="5">
        <v>51</v>
      </c>
      <c r="F472" s="1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2</v>
      </c>
      <c r="P472" s="5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11">
        <v>55000</v>
      </c>
      <c r="E473" s="5">
        <v>6541</v>
      </c>
      <c r="F473" s="1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12</v>
      </c>
      <c r="P473" s="5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11">
        <v>800</v>
      </c>
      <c r="E474" s="5">
        <v>141</v>
      </c>
      <c r="F474" s="1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18</v>
      </c>
      <c r="P474" s="5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11">
        <v>30000</v>
      </c>
      <c r="E475" s="5">
        <v>861</v>
      </c>
      <c r="F475" s="1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3</v>
      </c>
      <c r="P475" s="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11">
        <v>3300</v>
      </c>
      <c r="E476" s="5">
        <v>1</v>
      </c>
      <c r="F476" s="1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1</v>
      </c>
      <c r="P476" s="5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11">
        <v>2000</v>
      </c>
      <c r="E477" s="5">
        <v>0</v>
      </c>
      <c r="F477" s="1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s="5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11">
        <v>220000</v>
      </c>
      <c r="E478" s="5">
        <v>4906.59</v>
      </c>
      <c r="F478" s="1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3</v>
      </c>
      <c r="P478" s="5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11">
        <v>1500</v>
      </c>
      <c r="E479" s="5">
        <v>0</v>
      </c>
      <c r="F479" s="1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s="5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11">
        <v>10000</v>
      </c>
      <c r="E480" s="5">
        <v>0</v>
      </c>
      <c r="F480" s="1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s="5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11">
        <v>15000</v>
      </c>
      <c r="E481" s="5">
        <v>4884</v>
      </c>
      <c r="F481" s="1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33</v>
      </c>
      <c r="P481" s="5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11">
        <v>40000</v>
      </c>
      <c r="E482" s="5">
        <v>7764</v>
      </c>
      <c r="F482" s="1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20</v>
      </c>
      <c r="P482" s="5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11">
        <v>30000</v>
      </c>
      <c r="E483" s="5">
        <v>1830</v>
      </c>
      <c r="F483" s="1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7</v>
      </c>
      <c r="P483" s="5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11">
        <v>10000</v>
      </c>
      <c r="E484" s="5">
        <v>10</v>
      </c>
      <c r="F484" s="1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1</v>
      </c>
      <c r="P484" s="5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11">
        <v>15000</v>
      </c>
      <c r="E485" s="5">
        <v>7530</v>
      </c>
      <c r="F485" s="1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51</v>
      </c>
      <c r="P485" s="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11">
        <v>80000</v>
      </c>
      <c r="E486" s="5">
        <v>149</v>
      </c>
      <c r="F486" s="1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1</v>
      </c>
      <c r="P486" s="5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11">
        <v>37956</v>
      </c>
      <c r="E487" s="5">
        <v>8315.01</v>
      </c>
      <c r="F487" s="1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22</v>
      </c>
      <c r="P487" s="5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11">
        <v>550000</v>
      </c>
      <c r="E488" s="5">
        <v>50</v>
      </c>
      <c r="F488" s="1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1</v>
      </c>
      <c r="P488" s="5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11">
        <v>50000</v>
      </c>
      <c r="E489" s="5">
        <v>0</v>
      </c>
      <c r="F489" s="1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s="5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11">
        <v>12000</v>
      </c>
      <c r="E490" s="5">
        <v>0</v>
      </c>
      <c r="F490" s="1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s="5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11">
        <v>74997</v>
      </c>
      <c r="E491" s="5">
        <v>215</v>
      </c>
      <c r="F491" s="1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1</v>
      </c>
      <c r="P491" s="5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 s="11">
        <v>1000</v>
      </c>
      <c r="E492" s="5">
        <v>0</v>
      </c>
      <c r="F492" s="1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s="5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11">
        <v>10000</v>
      </c>
      <c r="E493" s="5">
        <v>0</v>
      </c>
      <c r="F493" s="1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s="5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11">
        <v>10000000</v>
      </c>
      <c r="E494" s="5">
        <v>0</v>
      </c>
      <c r="F494" s="1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s="5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11">
        <v>30000</v>
      </c>
      <c r="E495" s="5">
        <v>0</v>
      </c>
      <c r="F495" s="1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s="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11">
        <v>20000</v>
      </c>
      <c r="E496" s="5">
        <v>31</v>
      </c>
      <c r="F496" s="1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1</v>
      </c>
      <c r="P496" s="5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11">
        <v>7000</v>
      </c>
      <c r="E497" s="5">
        <v>0</v>
      </c>
      <c r="F497" s="1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s="5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11">
        <v>60000</v>
      </c>
      <c r="E498" s="5">
        <v>1</v>
      </c>
      <c r="F498" s="1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</v>
      </c>
      <c r="P498" s="5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 s="11">
        <v>4480</v>
      </c>
      <c r="E499" s="5">
        <v>30</v>
      </c>
      <c r="F499" s="1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1</v>
      </c>
      <c r="P499" s="5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11">
        <v>65108</v>
      </c>
      <c r="E500" s="5">
        <v>2994</v>
      </c>
      <c r="F500" s="1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5</v>
      </c>
      <c r="P500" s="5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11">
        <v>20000</v>
      </c>
      <c r="E501" s="5">
        <v>1910</v>
      </c>
      <c r="F501" s="1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10</v>
      </c>
      <c r="P501" s="5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11">
        <v>6500</v>
      </c>
      <c r="E502" s="5">
        <v>215</v>
      </c>
      <c r="F502" s="1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4</v>
      </c>
      <c r="P502" s="5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11">
        <v>10000</v>
      </c>
      <c r="E503" s="5">
        <v>0</v>
      </c>
      <c r="F503" s="1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s="5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11">
        <v>20000</v>
      </c>
      <c r="E504" s="5">
        <v>230</v>
      </c>
      <c r="F504" s="1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2</v>
      </c>
      <c r="P504" s="5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11">
        <v>6500</v>
      </c>
      <c r="E505" s="5">
        <v>114</v>
      </c>
      <c r="F505" s="1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2</v>
      </c>
      <c r="P505" s="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11">
        <v>24500</v>
      </c>
      <c r="E506" s="5">
        <v>335</v>
      </c>
      <c r="F506" s="1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2</v>
      </c>
      <c r="P506" s="5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11">
        <v>12000</v>
      </c>
      <c r="E507" s="5">
        <v>52</v>
      </c>
      <c r="F507" s="1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1</v>
      </c>
      <c r="P507" s="5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11">
        <v>200000</v>
      </c>
      <c r="E508" s="5">
        <v>250</v>
      </c>
      <c r="F508" s="1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1</v>
      </c>
      <c r="P508" s="5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11">
        <v>20000</v>
      </c>
      <c r="E509" s="5">
        <v>640</v>
      </c>
      <c r="F509" s="1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4</v>
      </c>
      <c r="P509" s="5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11">
        <v>50000</v>
      </c>
      <c r="E510" s="5">
        <v>400</v>
      </c>
      <c r="F510" s="1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1</v>
      </c>
      <c r="P510" s="5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11">
        <v>5000</v>
      </c>
      <c r="E511" s="5">
        <v>10</v>
      </c>
      <c r="F511" s="1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1</v>
      </c>
      <c r="P511" s="5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11">
        <v>14000</v>
      </c>
      <c r="E512" s="5">
        <v>0</v>
      </c>
      <c r="F512" s="1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s="5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11">
        <v>5000</v>
      </c>
      <c r="E513" s="5">
        <v>150</v>
      </c>
      <c r="F513" s="1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3</v>
      </c>
      <c r="P513" s="5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11">
        <v>8000</v>
      </c>
      <c r="E514" s="5">
        <v>11</v>
      </c>
      <c r="F514" s="1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1</v>
      </c>
      <c r="P514" s="5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11">
        <v>50000</v>
      </c>
      <c r="E515" s="5">
        <v>6962</v>
      </c>
      <c r="F515" s="1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ROUNDUP(IF(($E515-$D515)/($D515)&gt;0,(($E515-$D515)/($D515)+1)*100,(1+($E515-$D515)/($D515))*100),0)</f>
        <v>14</v>
      </c>
      <c r="P515" s="5">
        <f t="shared" ref="P515:P578" si="33">$E515/$L515</f>
        <v>102.38235294117646</v>
      </c>
      <c r="Q515" t="str">
        <f t="shared" ref="Q515:Q578" si="34">LEFT($N515,FIND("/",$N515)-1)</f>
        <v>film &amp; video</v>
      </c>
      <c r="R515" t="str">
        <f t="shared" ref="R515:R578" si="35">RIGHT($N515,LEN($N515)-FIND("/",$N515))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11">
        <v>1500</v>
      </c>
      <c r="E516" s="5">
        <v>50</v>
      </c>
      <c r="F516" s="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4</v>
      </c>
      <c r="P516" s="5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11">
        <v>97000</v>
      </c>
      <c r="E517" s="5">
        <v>24651</v>
      </c>
      <c r="F517" s="1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26</v>
      </c>
      <c r="P517" s="5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11">
        <v>5000</v>
      </c>
      <c r="E518" s="5">
        <v>0</v>
      </c>
      <c r="F518" s="1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s="5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11">
        <v>15000</v>
      </c>
      <c r="E519" s="5">
        <v>205</v>
      </c>
      <c r="F519" s="1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2</v>
      </c>
      <c r="P519" s="5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11">
        <v>7175</v>
      </c>
      <c r="E520" s="5">
        <v>0</v>
      </c>
      <c r="F520" s="1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s="5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11">
        <v>12001</v>
      </c>
      <c r="E521" s="5">
        <v>2746</v>
      </c>
      <c r="F521" s="1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23</v>
      </c>
      <c r="P521" s="5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11">
        <v>5000</v>
      </c>
      <c r="E522" s="5">
        <v>5105</v>
      </c>
      <c r="F522" s="1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103</v>
      </c>
      <c r="P522" s="5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11">
        <v>5000</v>
      </c>
      <c r="E523" s="5">
        <v>5232</v>
      </c>
      <c r="F523" s="1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105</v>
      </c>
      <c r="P523" s="5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11">
        <v>3000</v>
      </c>
      <c r="E524" s="5">
        <v>3440</v>
      </c>
      <c r="F524" s="1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115</v>
      </c>
      <c r="P524" s="5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11">
        <v>5000</v>
      </c>
      <c r="E525" s="5">
        <v>6030</v>
      </c>
      <c r="F525" s="1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121</v>
      </c>
      <c r="P525" s="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11">
        <v>3500</v>
      </c>
      <c r="E526" s="5">
        <v>3803.55</v>
      </c>
      <c r="F526" s="1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109</v>
      </c>
      <c r="P526" s="5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11">
        <v>12000</v>
      </c>
      <c r="E527" s="5">
        <v>12000</v>
      </c>
      <c r="F527" s="1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100</v>
      </c>
      <c r="P527" s="5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11">
        <v>1500</v>
      </c>
      <c r="E528" s="5">
        <v>1710</v>
      </c>
      <c r="F528" s="1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114</v>
      </c>
      <c r="P528" s="5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11">
        <v>10000</v>
      </c>
      <c r="E529" s="5">
        <v>10085</v>
      </c>
      <c r="F529" s="1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101</v>
      </c>
      <c r="P529" s="5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11">
        <v>1150</v>
      </c>
      <c r="E530" s="5">
        <v>1330</v>
      </c>
      <c r="F530" s="1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116</v>
      </c>
      <c r="P530" s="5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11">
        <v>1200</v>
      </c>
      <c r="E531" s="5">
        <v>1565</v>
      </c>
      <c r="F531" s="1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131</v>
      </c>
      <c r="P531" s="5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11">
        <v>3405</v>
      </c>
      <c r="E532" s="5">
        <v>3670</v>
      </c>
      <c r="F532" s="1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108</v>
      </c>
      <c r="P532" s="5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11">
        <v>4000</v>
      </c>
      <c r="E533" s="5">
        <v>4000</v>
      </c>
      <c r="F533" s="1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100</v>
      </c>
      <c r="P533" s="5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11">
        <v>10000</v>
      </c>
      <c r="E534" s="5">
        <v>12325</v>
      </c>
      <c r="F534" s="1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124</v>
      </c>
      <c r="P534" s="5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11">
        <v>2000</v>
      </c>
      <c r="E535" s="5">
        <v>2004</v>
      </c>
      <c r="F535" s="1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101</v>
      </c>
      <c r="P535" s="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11">
        <v>15000</v>
      </c>
      <c r="E536" s="5">
        <v>15700</v>
      </c>
      <c r="F536" s="1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105</v>
      </c>
      <c r="P536" s="5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11">
        <v>2000</v>
      </c>
      <c r="E537" s="5">
        <v>2050</v>
      </c>
      <c r="F537" s="1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103</v>
      </c>
      <c r="P537" s="5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11">
        <v>3300</v>
      </c>
      <c r="E538" s="5">
        <v>3902.5</v>
      </c>
      <c r="F538" s="1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119</v>
      </c>
      <c r="P538" s="5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11">
        <v>2000</v>
      </c>
      <c r="E539" s="5">
        <v>2410</v>
      </c>
      <c r="F539" s="1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121</v>
      </c>
      <c r="P539" s="5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11">
        <v>5000</v>
      </c>
      <c r="E540" s="5">
        <v>15121</v>
      </c>
      <c r="F540" s="1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303</v>
      </c>
      <c r="P540" s="5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11">
        <v>500</v>
      </c>
      <c r="E541" s="5">
        <v>503.22</v>
      </c>
      <c r="F541" s="1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101</v>
      </c>
      <c r="P541" s="5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11">
        <v>15000</v>
      </c>
      <c r="E542" s="5">
        <v>1</v>
      </c>
      <c r="F542" s="1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1</v>
      </c>
      <c r="P542" s="5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11">
        <v>4500</v>
      </c>
      <c r="E543" s="5">
        <v>25</v>
      </c>
      <c r="F543" s="1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1</v>
      </c>
      <c r="P543" s="5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11">
        <v>250000</v>
      </c>
      <c r="E544" s="5">
        <v>1</v>
      </c>
      <c r="F544" s="1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1</v>
      </c>
      <c r="P544" s="5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11">
        <v>22000</v>
      </c>
      <c r="E545" s="5">
        <v>70</v>
      </c>
      <c r="F545" s="1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1</v>
      </c>
      <c r="P545" s="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11">
        <v>500</v>
      </c>
      <c r="E546" s="5">
        <v>6</v>
      </c>
      <c r="F546" s="1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2</v>
      </c>
      <c r="P546" s="5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11">
        <v>50000</v>
      </c>
      <c r="E547" s="5">
        <v>13692</v>
      </c>
      <c r="F547" s="1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28</v>
      </c>
      <c r="P547" s="5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11">
        <v>60000</v>
      </c>
      <c r="E548" s="5">
        <v>52</v>
      </c>
      <c r="F548" s="1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1</v>
      </c>
      <c r="P548" s="5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11">
        <v>7500</v>
      </c>
      <c r="E549" s="5">
        <v>0</v>
      </c>
      <c r="F549" s="1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s="5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11">
        <v>10000</v>
      </c>
      <c r="E550" s="5">
        <v>9</v>
      </c>
      <c r="F550" s="1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1</v>
      </c>
      <c r="P550" s="5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11">
        <v>2500</v>
      </c>
      <c r="E551" s="5">
        <v>68</v>
      </c>
      <c r="F551" s="1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3</v>
      </c>
      <c r="P551" s="5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11">
        <v>5000</v>
      </c>
      <c r="E552" s="5">
        <v>35</v>
      </c>
      <c r="F552" s="1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1</v>
      </c>
      <c r="P552" s="5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11">
        <v>75000</v>
      </c>
      <c r="E553" s="5">
        <v>3781</v>
      </c>
      <c r="F553" s="1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6</v>
      </c>
      <c r="P553" s="5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11">
        <v>45000</v>
      </c>
      <c r="E554" s="5">
        <v>0</v>
      </c>
      <c r="F554" s="1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s="5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11">
        <v>25000</v>
      </c>
      <c r="E555" s="5">
        <v>123</v>
      </c>
      <c r="F555" s="1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1</v>
      </c>
      <c r="P555" s="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11">
        <v>3870</v>
      </c>
      <c r="E556" s="5">
        <v>1416</v>
      </c>
      <c r="F556" s="1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37</v>
      </c>
      <c r="P556" s="5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11">
        <v>7500</v>
      </c>
      <c r="E557" s="5">
        <v>0</v>
      </c>
      <c r="F557" s="1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s="5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11">
        <v>8000</v>
      </c>
      <c r="E558" s="5">
        <v>200</v>
      </c>
      <c r="F558" s="1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3</v>
      </c>
      <c r="P558" s="5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11">
        <v>150000</v>
      </c>
      <c r="E559" s="5">
        <v>1366</v>
      </c>
      <c r="F559" s="1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1</v>
      </c>
      <c r="P559" s="5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11">
        <v>750</v>
      </c>
      <c r="E560" s="5">
        <v>0</v>
      </c>
      <c r="F560" s="1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s="5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11">
        <v>240000</v>
      </c>
      <c r="E561" s="5">
        <v>50</v>
      </c>
      <c r="F561" s="1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1</v>
      </c>
      <c r="P561" s="5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11">
        <v>100000</v>
      </c>
      <c r="E562" s="5">
        <v>12</v>
      </c>
      <c r="F562" s="1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</v>
      </c>
      <c r="P562" s="5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11">
        <v>15000</v>
      </c>
      <c r="E563" s="5">
        <v>55</v>
      </c>
      <c r="F563" s="1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1</v>
      </c>
      <c r="P563" s="5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11">
        <v>50000</v>
      </c>
      <c r="E564" s="5">
        <v>0</v>
      </c>
      <c r="F564" s="1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s="5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11">
        <v>75000</v>
      </c>
      <c r="E565" s="5">
        <v>68</v>
      </c>
      <c r="F565" s="1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1</v>
      </c>
      <c r="P565" s="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11">
        <v>18000</v>
      </c>
      <c r="E566" s="5">
        <v>1</v>
      </c>
      <c r="F566" s="1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1</v>
      </c>
      <c r="P566" s="5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11">
        <v>25000</v>
      </c>
      <c r="E567" s="5">
        <v>0</v>
      </c>
      <c r="F567" s="1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s="5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11">
        <v>5000</v>
      </c>
      <c r="E568" s="5">
        <v>1</v>
      </c>
      <c r="F568" s="1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1</v>
      </c>
      <c r="P568" s="5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11">
        <v>10000</v>
      </c>
      <c r="E569" s="5">
        <v>0</v>
      </c>
      <c r="F569" s="1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s="5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11">
        <v>24500</v>
      </c>
      <c r="E570" s="5">
        <v>245</v>
      </c>
      <c r="F570" s="1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1</v>
      </c>
      <c r="P570" s="5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11">
        <v>2500</v>
      </c>
      <c r="E571" s="5">
        <v>20</v>
      </c>
      <c r="F571" s="1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1</v>
      </c>
      <c r="P571" s="5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11">
        <v>85000</v>
      </c>
      <c r="E572" s="5">
        <v>142</v>
      </c>
      <c r="F572" s="1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1</v>
      </c>
      <c r="P572" s="5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11">
        <v>25000</v>
      </c>
      <c r="E573" s="5">
        <v>106</v>
      </c>
      <c r="F573" s="1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1</v>
      </c>
      <c r="P573" s="5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11">
        <v>2500</v>
      </c>
      <c r="E574" s="5">
        <v>0</v>
      </c>
      <c r="F574" s="1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s="5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11">
        <v>88888</v>
      </c>
      <c r="E575" s="5">
        <v>346</v>
      </c>
      <c r="F575" s="1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1</v>
      </c>
      <c r="P575" s="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11">
        <v>11180</v>
      </c>
      <c r="E576" s="5">
        <v>80</v>
      </c>
      <c r="F576" s="1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1</v>
      </c>
      <c r="P576" s="5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11">
        <v>60000</v>
      </c>
      <c r="E577" s="5">
        <v>259</v>
      </c>
      <c r="F577" s="1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1</v>
      </c>
      <c r="P577" s="5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11">
        <v>80000</v>
      </c>
      <c r="E578" s="5">
        <v>1</v>
      </c>
      <c r="F578" s="1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</v>
      </c>
      <c r="P578" s="5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11">
        <v>5000</v>
      </c>
      <c r="E579" s="5">
        <v>10</v>
      </c>
      <c r="F579" s="1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ROUNDUP(IF(($E579-$D579)/($D579)&gt;0,(($E579-$D579)/($D579)+1)*100,(1+($E579-$D579)/($D579))*100),0)</f>
        <v>1</v>
      </c>
      <c r="P579" s="5">
        <f t="shared" ref="P579:P642" si="37">$E579/$L579</f>
        <v>10</v>
      </c>
      <c r="Q579" t="str">
        <f t="shared" ref="Q579:Q642" si="38">LEFT($N579,FIND("/",$N579)-1)</f>
        <v>technology</v>
      </c>
      <c r="R579" t="str">
        <f t="shared" ref="R579:R642" si="39">RIGHT($N579,LEN($N579)-FIND("/",$N579))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11">
        <v>125000</v>
      </c>
      <c r="E580" s="5">
        <v>14</v>
      </c>
      <c r="F580" s="1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</v>
      </c>
      <c r="P580" s="5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11">
        <v>12000</v>
      </c>
      <c r="E581" s="5">
        <v>175</v>
      </c>
      <c r="F581" s="1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2</v>
      </c>
      <c r="P581" s="5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11">
        <v>3000</v>
      </c>
      <c r="E582" s="5">
        <v>1</v>
      </c>
      <c r="F582" s="1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1</v>
      </c>
      <c r="P582" s="5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11">
        <v>400</v>
      </c>
      <c r="E583" s="5">
        <v>0</v>
      </c>
      <c r="F583" s="1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s="5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11">
        <v>100000</v>
      </c>
      <c r="E584" s="5">
        <v>0</v>
      </c>
      <c r="F584" s="1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s="5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11">
        <v>9000</v>
      </c>
      <c r="E585" s="5">
        <v>1</v>
      </c>
      <c r="F585" s="1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</v>
      </c>
      <c r="P585" s="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11">
        <v>1000</v>
      </c>
      <c r="E586" s="5">
        <v>10</v>
      </c>
      <c r="F586" s="1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1</v>
      </c>
      <c r="P586" s="5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11">
        <v>9000</v>
      </c>
      <c r="E587" s="5">
        <v>0</v>
      </c>
      <c r="F587" s="1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s="5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11">
        <v>10000</v>
      </c>
      <c r="E588" s="5">
        <v>56</v>
      </c>
      <c r="F588" s="1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1</v>
      </c>
      <c r="P588" s="5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11">
        <v>30000</v>
      </c>
      <c r="E589" s="5">
        <v>2725</v>
      </c>
      <c r="F589" s="1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10</v>
      </c>
      <c r="P589" s="5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11">
        <v>9000</v>
      </c>
      <c r="E590" s="5">
        <v>301</v>
      </c>
      <c r="F590" s="1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4</v>
      </c>
      <c r="P590" s="5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 s="11">
        <v>7500</v>
      </c>
      <c r="E591" s="5">
        <v>1</v>
      </c>
      <c r="F591" s="1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</v>
      </c>
      <c r="P591" s="5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11">
        <v>5000</v>
      </c>
      <c r="E592" s="5">
        <v>223</v>
      </c>
      <c r="F592" s="1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5</v>
      </c>
      <c r="P592" s="5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11">
        <v>100000</v>
      </c>
      <c r="E593" s="5">
        <v>61</v>
      </c>
      <c r="F593" s="1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1</v>
      </c>
      <c r="P593" s="5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11">
        <v>7500</v>
      </c>
      <c r="E594" s="5">
        <v>250</v>
      </c>
      <c r="F594" s="1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4</v>
      </c>
      <c r="P594" s="5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11">
        <v>500</v>
      </c>
      <c r="E595" s="5">
        <v>115</v>
      </c>
      <c r="F595" s="1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23</v>
      </c>
      <c r="P595" s="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11">
        <v>25000</v>
      </c>
      <c r="E596" s="5">
        <v>26</v>
      </c>
      <c r="F596" s="1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1</v>
      </c>
      <c r="P596" s="5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11">
        <v>100000</v>
      </c>
      <c r="E597" s="5">
        <v>426</v>
      </c>
      <c r="F597" s="1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1</v>
      </c>
      <c r="P597" s="5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11">
        <v>20000</v>
      </c>
      <c r="E598" s="5">
        <v>6</v>
      </c>
      <c r="F598" s="1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1</v>
      </c>
      <c r="P598" s="5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11">
        <v>7500</v>
      </c>
      <c r="E599" s="5">
        <v>20</v>
      </c>
      <c r="F599" s="1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1</v>
      </c>
      <c r="P599" s="5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11">
        <v>2500</v>
      </c>
      <c r="E600" s="5">
        <v>850</v>
      </c>
      <c r="F600" s="1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34</v>
      </c>
      <c r="P600" s="5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11">
        <v>50000</v>
      </c>
      <c r="E601" s="5">
        <v>31</v>
      </c>
      <c r="F601" s="1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1</v>
      </c>
      <c r="P601" s="5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11">
        <v>5000</v>
      </c>
      <c r="E602" s="5">
        <v>100</v>
      </c>
      <c r="F602" s="1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2</v>
      </c>
      <c r="P602" s="5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11">
        <v>10000</v>
      </c>
      <c r="E603" s="5">
        <v>140</v>
      </c>
      <c r="F603" s="1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2</v>
      </c>
      <c r="P603" s="5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11">
        <v>70000</v>
      </c>
      <c r="E604" s="5">
        <v>0</v>
      </c>
      <c r="F604" s="1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s="5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11">
        <v>15000</v>
      </c>
      <c r="E605" s="5">
        <v>590.02</v>
      </c>
      <c r="F605" s="1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4</v>
      </c>
      <c r="P605" s="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11">
        <v>1500</v>
      </c>
      <c r="E606" s="5">
        <v>0</v>
      </c>
      <c r="F606" s="1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s="5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11">
        <v>5000</v>
      </c>
      <c r="E607" s="5">
        <v>131</v>
      </c>
      <c r="F607" s="1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3</v>
      </c>
      <c r="P607" s="5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11">
        <v>5000</v>
      </c>
      <c r="E608" s="5">
        <v>10</v>
      </c>
      <c r="F608" s="1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1</v>
      </c>
      <c r="P608" s="5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11">
        <v>250</v>
      </c>
      <c r="E609" s="5">
        <v>0</v>
      </c>
      <c r="F609" s="1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s="5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11">
        <v>150000</v>
      </c>
      <c r="E610" s="5">
        <v>1461</v>
      </c>
      <c r="F610" s="1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1</v>
      </c>
      <c r="P610" s="5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11">
        <v>780</v>
      </c>
      <c r="E611" s="5">
        <v>5</v>
      </c>
      <c r="F611" s="1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1</v>
      </c>
      <c r="P611" s="5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11">
        <v>13803</v>
      </c>
      <c r="E612" s="5">
        <v>0</v>
      </c>
      <c r="F612" s="1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s="5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11">
        <v>80000</v>
      </c>
      <c r="E613" s="5">
        <v>0</v>
      </c>
      <c r="F613" s="1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s="5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11">
        <v>10000</v>
      </c>
      <c r="E614" s="5">
        <v>0</v>
      </c>
      <c r="F614" s="1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s="5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11">
        <v>60000</v>
      </c>
      <c r="E615" s="5">
        <v>12818</v>
      </c>
      <c r="F615" s="1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22</v>
      </c>
      <c r="P615" s="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11">
        <v>10000</v>
      </c>
      <c r="E616" s="5">
        <v>0</v>
      </c>
      <c r="F616" s="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s="5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11">
        <v>515</v>
      </c>
      <c r="E617" s="5">
        <v>0</v>
      </c>
      <c r="F617" s="1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s="5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11">
        <v>5000</v>
      </c>
      <c r="E618" s="5">
        <v>0</v>
      </c>
      <c r="F618" s="1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s="5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11">
        <v>2000</v>
      </c>
      <c r="E619" s="5">
        <v>60</v>
      </c>
      <c r="F619" s="1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3</v>
      </c>
      <c r="P619" s="5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11">
        <v>400</v>
      </c>
      <c r="E620" s="5">
        <v>0</v>
      </c>
      <c r="F620" s="1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s="5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11">
        <v>2500000</v>
      </c>
      <c r="E621" s="5">
        <v>1</v>
      </c>
      <c r="F621" s="1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1</v>
      </c>
      <c r="P621" s="5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11">
        <v>30000</v>
      </c>
      <c r="E622" s="5">
        <v>300</v>
      </c>
      <c r="F622" s="1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1</v>
      </c>
      <c r="P622" s="5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11">
        <v>25000</v>
      </c>
      <c r="E623" s="5">
        <v>261</v>
      </c>
      <c r="F623" s="1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2</v>
      </c>
      <c r="P623" s="5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11">
        <v>6000</v>
      </c>
      <c r="E624" s="5">
        <v>341</v>
      </c>
      <c r="F624" s="1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6</v>
      </c>
      <c r="P624" s="5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11">
        <v>75000</v>
      </c>
      <c r="E625" s="5">
        <v>0</v>
      </c>
      <c r="F625" s="1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s="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11">
        <v>5000</v>
      </c>
      <c r="E626" s="5">
        <v>0</v>
      </c>
      <c r="F626" s="1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s="5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11">
        <v>25000</v>
      </c>
      <c r="E627" s="5">
        <v>0</v>
      </c>
      <c r="F627" s="1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s="5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11">
        <v>25000</v>
      </c>
      <c r="E628" s="5">
        <v>4345</v>
      </c>
      <c r="F628" s="1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18</v>
      </c>
      <c r="P628" s="5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11">
        <v>450000</v>
      </c>
      <c r="E629" s="5">
        <v>90</v>
      </c>
      <c r="F629" s="1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1</v>
      </c>
      <c r="P629" s="5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11">
        <v>5000</v>
      </c>
      <c r="E630" s="5">
        <v>0</v>
      </c>
      <c r="F630" s="1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s="5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11">
        <v>200000</v>
      </c>
      <c r="E631" s="5">
        <v>350</v>
      </c>
      <c r="F631" s="1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1</v>
      </c>
      <c r="P631" s="5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11">
        <v>11999</v>
      </c>
      <c r="E632" s="5">
        <v>10</v>
      </c>
      <c r="F632" s="1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1</v>
      </c>
      <c r="P632" s="5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11">
        <v>50000</v>
      </c>
      <c r="E633" s="5">
        <v>690</v>
      </c>
      <c r="F633" s="1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2</v>
      </c>
      <c r="P633" s="5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11">
        <v>20000</v>
      </c>
      <c r="E634" s="5">
        <v>0</v>
      </c>
      <c r="F634" s="1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s="5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11">
        <v>10000</v>
      </c>
      <c r="E635" s="5">
        <v>1245</v>
      </c>
      <c r="F635" s="1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13</v>
      </c>
      <c r="P635" s="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11">
        <v>5000</v>
      </c>
      <c r="E636" s="5">
        <v>1</v>
      </c>
      <c r="F636" s="1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1</v>
      </c>
      <c r="P636" s="5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11">
        <v>25000</v>
      </c>
      <c r="E637" s="5">
        <v>2</v>
      </c>
      <c r="F637" s="1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1</v>
      </c>
      <c r="P637" s="5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11">
        <v>2000</v>
      </c>
      <c r="E638" s="5">
        <v>4</v>
      </c>
      <c r="F638" s="1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1</v>
      </c>
      <c r="P638" s="5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11">
        <v>100000</v>
      </c>
      <c r="E639" s="5">
        <v>0</v>
      </c>
      <c r="F639" s="1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s="5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 s="11">
        <v>200000</v>
      </c>
      <c r="E640" s="5">
        <v>18</v>
      </c>
      <c r="F640" s="1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1</v>
      </c>
      <c r="P640" s="5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11">
        <v>1000000</v>
      </c>
      <c r="E641" s="5">
        <v>1</v>
      </c>
      <c r="F641" s="1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1</v>
      </c>
      <c r="P641" s="5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11">
        <v>70</v>
      </c>
      <c r="E642" s="5">
        <v>101</v>
      </c>
      <c r="F642" s="1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145</v>
      </c>
      <c r="P642" s="5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11">
        <v>40000</v>
      </c>
      <c r="E643" s="5">
        <v>47665</v>
      </c>
      <c r="F643" s="1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ROUNDUP(IF(($E643-$D643)/($D643)&gt;0,(($E643-$D643)/($D643)+1)*100,(1+($E643-$D643)/($D643))*100),0)</f>
        <v>120</v>
      </c>
      <c r="P643" s="5">
        <f t="shared" ref="P643:P706" si="41">$E643/$L643</f>
        <v>151.31746031746033</v>
      </c>
      <c r="Q643" t="str">
        <f t="shared" ref="Q643:Q706" si="42">LEFT($N643,FIND("/",$N643)-1)</f>
        <v>technology</v>
      </c>
      <c r="R643" t="str">
        <f t="shared" ref="R643:R706" si="43">RIGHT($N643,LEN($N643)-FIND("/",$N643))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11">
        <v>20000</v>
      </c>
      <c r="E644" s="5">
        <v>292097</v>
      </c>
      <c r="F644" s="1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1461</v>
      </c>
      <c r="P644" s="5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11">
        <v>25000</v>
      </c>
      <c r="E645" s="5">
        <v>26452</v>
      </c>
      <c r="F645" s="1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106</v>
      </c>
      <c r="P645" s="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11">
        <v>25000</v>
      </c>
      <c r="E646" s="5">
        <v>75029.48</v>
      </c>
      <c r="F646" s="1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301</v>
      </c>
      <c r="P646" s="5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11">
        <v>2000</v>
      </c>
      <c r="E647" s="5">
        <v>5574</v>
      </c>
      <c r="F647" s="1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279</v>
      </c>
      <c r="P647" s="5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11">
        <v>800</v>
      </c>
      <c r="E648" s="5">
        <v>1055.01</v>
      </c>
      <c r="F648" s="1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132</v>
      </c>
      <c r="P648" s="5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11">
        <v>2000</v>
      </c>
      <c r="E649" s="5">
        <v>2141</v>
      </c>
      <c r="F649" s="1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108</v>
      </c>
      <c r="P649" s="5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11">
        <v>35000</v>
      </c>
      <c r="E650" s="5">
        <v>44388</v>
      </c>
      <c r="F650" s="1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127</v>
      </c>
      <c r="P650" s="5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11">
        <v>2500</v>
      </c>
      <c r="E651" s="5">
        <v>3499</v>
      </c>
      <c r="F651" s="1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140</v>
      </c>
      <c r="P651" s="5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11">
        <v>1500</v>
      </c>
      <c r="E652" s="5">
        <v>1686</v>
      </c>
      <c r="F652" s="1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113</v>
      </c>
      <c r="P652" s="5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11">
        <v>25000</v>
      </c>
      <c r="E653" s="5">
        <v>25132</v>
      </c>
      <c r="F653" s="1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101</v>
      </c>
      <c r="P653" s="5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11">
        <v>3000</v>
      </c>
      <c r="E654" s="5">
        <v>3014</v>
      </c>
      <c r="F654" s="1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101</v>
      </c>
      <c r="P654" s="5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11">
        <v>75000</v>
      </c>
      <c r="E655" s="5">
        <v>106084.5</v>
      </c>
      <c r="F655" s="1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142</v>
      </c>
      <c r="P655" s="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11">
        <v>12000</v>
      </c>
      <c r="E656" s="5">
        <v>32075</v>
      </c>
      <c r="F656" s="1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268</v>
      </c>
      <c r="P656" s="5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11">
        <v>8000</v>
      </c>
      <c r="E657" s="5">
        <v>11751</v>
      </c>
      <c r="F657" s="1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147</v>
      </c>
      <c r="P657" s="5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11">
        <v>5000</v>
      </c>
      <c r="E658" s="5">
        <v>10678</v>
      </c>
      <c r="F658" s="1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214</v>
      </c>
      <c r="P658" s="5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11">
        <v>15000</v>
      </c>
      <c r="E659" s="5">
        <v>18855</v>
      </c>
      <c r="F659" s="1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126</v>
      </c>
      <c r="P659" s="5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11">
        <v>28888</v>
      </c>
      <c r="E660" s="5">
        <v>30177</v>
      </c>
      <c r="F660" s="1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105</v>
      </c>
      <c r="P660" s="5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 s="11">
        <v>3000</v>
      </c>
      <c r="E661" s="5">
        <v>3017</v>
      </c>
      <c r="F661" s="1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101</v>
      </c>
      <c r="P661" s="5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11">
        <v>50000</v>
      </c>
      <c r="E662" s="5">
        <v>1529</v>
      </c>
      <c r="F662" s="1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4</v>
      </c>
      <c r="P662" s="5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11">
        <v>10000</v>
      </c>
      <c r="E663" s="5">
        <v>95</v>
      </c>
      <c r="F663" s="1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1</v>
      </c>
      <c r="P663" s="5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11">
        <v>39000</v>
      </c>
      <c r="E664" s="5">
        <v>156</v>
      </c>
      <c r="F664" s="1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1</v>
      </c>
      <c r="P664" s="5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11">
        <v>200000</v>
      </c>
      <c r="E665" s="5">
        <v>700</v>
      </c>
      <c r="F665" s="1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1</v>
      </c>
      <c r="P665" s="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11">
        <v>12000</v>
      </c>
      <c r="E666" s="5">
        <v>904</v>
      </c>
      <c r="F666" s="1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8</v>
      </c>
      <c r="P666" s="5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11">
        <v>10000</v>
      </c>
      <c r="E667" s="5">
        <v>1864</v>
      </c>
      <c r="F667" s="1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19</v>
      </c>
      <c r="P667" s="5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11">
        <v>200000</v>
      </c>
      <c r="E668" s="5">
        <v>8</v>
      </c>
      <c r="F668" s="1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1</v>
      </c>
      <c r="P668" s="5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11">
        <v>50000</v>
      </c>
      <c r="E669" s="5">
        <v>5010</v>
      </c>
      <c r="F669" s="1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11</v>
      </c>
      <c r="P669" s="5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11">
        <v>15000</v>
      </c>
      <c r="E670" s="5">
        <v>684</v>
      </c>
      <c r="F670" s="1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5</v>
      </c>
      <c r="P670" s="5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11">
        <v>200000</v>
      </c>
      <c r="E671" s="5">
        <v>43015</v>
      </c>
      <c r="F671" s="1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22</v>
      </c>
      <c r="P671" s="5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11">
        <v>90000</v>
      </c>
      <c r="E672" s="5">
        <v>26349</v>
      </c>
      <c r="F672" s="1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30</v>
      </c>
      <c r="P672" s="5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11">
        <v>30000</v>
      </c>
      <c r="E673" s="5">
        <v>11828</v>
      </c>
      <c r="F673" s="1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40</v>
      </c>
      <c r="P673" s="5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11">
        <v>50000</v>
      </c>
      <c r="E674" s="5">
        <v>10814</v>
      </c>
      <c r="F674" s="1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22</v>
      </c>
      <c r="P674" s="5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11">
        <v>100000</v>
      </c>
      <c r="E675" s="5">
        <v>205</v>
      </c>
      <c r="F675" s="1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1</v>
      </c>
      <c r="P675" s="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11">
        <v>50000</v>
      </c>
      <c r="E676" s="5">
        <v>15</v>
      </c>
      <c r="F676" s="1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1</v>
      </c>
      <c r="P676" s="5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11">
        <v>6000</v>
      </c>
      <c r="E677" s="5">
        <v>891</v>
      </c>
      <c r="F677" s="1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15</v>
      </c>
      <c r="P677" s="5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11">
        <v>100000</v>
      </c>
      <c r="E678" s="5">
        <v>1471</v>
      </c>
      <c r="F678" s="1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2</v>
      </c>
      <c r="P678" s="5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11">
        <v>50000</v>
      </c>
      <c r="E679" s="5">
        <v>12792</v>
      </c>
      <c r="F679" s="1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26</v>
      </c>
      <c r="P679" s="5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11">
        <v>29000</v>
      </c>
      <c r="E680" s="5">
        <v>1108</v>
      </c>
      <c r="F680" s="1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4</v>
      </c>
      <c r="P680" s="5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11">
        <v>57000</v>
      </c>
      <c r="E681" s="5">
        <v>8827</v>
      </c>
      <c r="F681" s="1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16</v>
      </c>
      <c r="P681" s="5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11">
        <v>75000</v>
      </c>
      <c r="E682" s="5">
        <v>19434</v>
      </c>
      <c r="F682" s="1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26</v>
      </c>
      <c r="P682" s="5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11">
        <v>2500</v>
      </c>
      <c r="E683" s="5">
        <v>1</v>
      </c>
      <c r="F683" s="1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1</v>
      </c>
      <c r="P683" s="5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11">
        <v>50000</v>
      </c>
      <c r="E684" s="5">
        <v>53</v>
      </c>
      <c r="F684" s="1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1</v>
      </c>
      <c r="P684" s="5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11">
        <v>35000</v>
      </c>
      <c r="E685" s="5">
        <v>298</v>
      </c>
      <c r="F685" s="1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1</v>
      </c>
      <c r="P685" s="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11">
        <v>320000</v>
      </c>
      <c r="E686" s="5">
        <v>23948</v>
      </c>
      <c r="F686" s="1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8</v>
      </c>
      <c r="P686" s="5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11">
        <v>2000</v>
      </c>
      <c r="E687" s="5">
        <v>553</v>
      </c>
      <c r="F687" s="1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28</v>
      </c>
      <c r="P687" s="5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11">
        <v>500000</v>
      </c>
      <c r="E688" s="5">
        <v>0</v>
      </c>
      <c r="F688" s="1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s="5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11">
        <v>100000</v>
      </c>
      <c r="E689" s="5">
        <v>3550</v>
      </c>
      <c r="F689" s="1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4</v>
      </c>
      <c r="P689" s="5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11">
        <v>20000</v>
      </c>
      <c r="E690" s="5">
        <v>14598</v>
      </c>
      <c r="F690" s="1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73</v>
      </c>
      <c r="P690" s="5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11">
        <v>200000</v>
      </c>
      <c r="E691" s="5">
        <v>115297.5</v>
      </c>
      <c r="F691" s="1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58</v>
      </c>
      <c r="P691" s="5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11">
        <v>20000</v>
      </c>
      <c r="E692" s="5">
        <v>2468</v>
      </c>
      <c r="F692" s="1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13</v>
      </c>
      <c r="P692" s="5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11">
        <v>50000</v>
      </c>
      <c r="E693" s="5">
        <v>260</v>
      </c>
      <c r="F693" s="1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1</v>
      </c>
      <c r="P693" s="5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11">
        <v>20000</v>
      </c>
      <c r="E694" s="5">
        <v>1306</v>
      </c>
      <c r="F694" s="1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7</v>
      </c>
      <c r="P694" s="5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11">
        <v>100000</v>
      </c>
      <c r="E695" s="5">
        <v>35338</v>
      </c>
      <c r="F695" s="1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36</v>
      </c>
      <c r="P695" s="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11">
        <v>150000</v>
      </c>
      <c r="E696" s="5">
        <v>590</v>
      </c>
      <c r="F696" s="1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1</v>
      </c>
      <c r="P696" s="5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11">
        <v>60000</v>
      </c>
      <c r="E697" s="5">
        <v>636</v>
      </c>
      <c r="F697" s="1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2</v>
      </c>
      <c r="P697" s="5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11">
        <v>175000</v>
      </c>
      <c r="E698" s="5">
        <v>1</v>
      </c>
      <c r="F698" s="1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1</v>
      </c>
      <c r="P698" s="5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11">
        <v>5000</v>
      </c>
      <c r="E699" s="5">
        <v>2319</v>
      </c>
      <c r="F699" s="1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47</v>
      </c>
      <c r="P699" s="5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11">
        <v>100000</v>
      </c>
      <c r="E700" s="5">
        <v>15390</v>
      </c>
      <c r="F700" s="1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16</v>
      </c>
      <c r="P700" s="5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11">
        <v>130000</v>
      </c>
      <c r="E701" s="5">
        <v>107148.74</v>
      </c>
      <c r="F701" s="1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83</v>
      </c>
      <c r="P701" s="5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11">
        <v>15000</v>
      </c>
      <c r="E702" s="5">
        <v>403</v>
      </c>
      <c r="F702" s="1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3</v>
      </c>
      <c r="P702" s="5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11">
        <v>23000</v>
      </c>
      <c r="E703" s="5">
        <v>6118</v>
      </c>
      <c r="F703" s="1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27</v>
      </c>
      <c r="P703" s="5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11">
        <v>15000</v>
      </c>
      <c r="E704" s="5">
        <v>4622.01</v>
      </c>
      <c r="F704" s="1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31</v>
      </c>
      <c r="P704" s="5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11">
        <v>15000</v>
      </c>
      <c r="E705" s="5">
        <v>837</v>
      </c>
      <c r="F705" s="1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6</v>
      </c>
      <c r="P705" s="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11">
        <v>55000</v>
      </c>
      <c r="E706" s="5">
        <v>481</v>
      </c>
      <c r="F706" s="1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1</v>
      </c>
      <c r="P706" s="5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11">
        <v>100000</v>
      </c>
      <c r="E707" s="5">
        <v>977</v>
      </c>
      <c r="F707" s="1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ROUNDUP(IF(($E707-$D707)/($D707)&gt;0,(($E707-$D707)/($D707)+1)*100,(1+($E707-$D707)/($D707))*100),0)</f>
        <v>1</v>
      </c>
      <c r="P707" s="5">
        <f t="shared" ref="P707:P770" si="45">$E707/$L707</f>
        <v>195.4</v>
      </c>
      <c r="Q707" t="str">
        <f t="shared" ref="Q707:Q770" si="46">LEFT($N707,FIND("/",$N707)-1)</f>
        <v>technology</v>
      </c>
      <c r="R707" t="str">
        <f t="shared" ref="R707:R770" si="47">RIGHT($N707,LEN($N707)-FIND("/",$N707))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11">
        <v>100000</v>
      </c>
      <c r="E708" s="5">
        <v>0</v>
      </c>
      <c r="F708" s="1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s="5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11">
        <v>68000</v>
      </c>
      <c r="E709" s="5">
        <v>53670.6</v>
      </c>
      <c r="F709" s="1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79</v>
      </c>
      <c r="P709" s="5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11">
        <v>40000</v>
      </c>
      <c r="E710" s="5">
        <v>8837</v>
      </c>
      <c r="F710" s="1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23</v>
      </c>
      <c r="P710" s="5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11">
        <v>15000</v>
      </c>
      <c r="E711" s="5">
        <v>61</v>
      </c>
      <c r="F711" s="1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1</v>
      </c>
      <c r="P711" s="5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11">
        <v>1200</v>
      </c>
      <c r="E712" s="5">
        <v>0</v>
      </c>
      <c r="F712" s="1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s="5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11">
        <v>100000</v>
      </c>
      <c r="E713" s="5">
        <v>33791</v>
      </c>
      <c r="F713" s="1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34</v>
      </c>
      <c r="P713" s="5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11">
        <v>48500</v>
      </c>
      <c r="E714" s="5">
        <v>105</v>
      </c>
      <c r="F714" s="1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1</v>
      </c>
      <c r="P714" s="5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11">
        <v>25000</v>
      </c>
      <c r="E715" s="5">
        <v>199</v>
      </c>
      <c r="F715" s="1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1</v>
      </c>
      <c r="P715" s="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11">
        <v>15000</v>
      </c>
      <c r="E716" s="5">
        <v>2249</v>
      </c>
      <c r="F716" s="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15</v>
      </c>
      <c r="P716" s="5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11">
        <v>27500</v>
      </c>
      <c r="E717" s="5">
        <v>1389</v>
      </c>
      <c r="F717" s="1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6</v>
      </c>
      <c r="P717" s="5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11">
        <v>7000</v>
      </c>
      <c r="E718" s="5">
        <v>715</v>
      </c>
      <c r="F718" s="1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11</v>
      </c>
      <c r="P718" s="5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 s="11">
        <v>100000</v>
      </c>
      <c r="E719" s="5">
        <v>305</v>
      </c>
      <c r="F719" s="1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1</v>
      </c>
      <c r="P719" s="5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11">
        <v>12000</v>
      </c>
      <c r="E720" s="5">
        <v>90</v>
      </c>
      <c r="F720" s="1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1</v>
      </c>
      <c r="P720" s="5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11">
        <v>15000</v>
      </c>
      <c r="E721" s="5">
        <v>194</v>
      </c>
      <c r="F721" s="1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2</v>
      </c>
      <c r="P721" s="5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11">
        <v>1900</v>
      </c>
      <c r="E722" s="5">
        <v>2735</v>
      </c>
      <c r="F722" s="1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144</v>
      </c>
      <c r="P722" s="5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11">
        <v>8200</v>
      </c>
      <c r="E723" s="5">
        <v>10013</v>
      </c>
      <c r="F723" s="1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123</v>
      </c>
      <c r="P723" s="5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11">
        <v>25000</v>
      </c>
      <c r="E724" s="5">
        <v>33006</v>
      </c>
      <c r="F724" s="1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133</v>
      </c>
      <c r="P724" s="5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11">
        <v>5000</v>
      </c>
      <c r="E725" s="5">
        <v>5469</v>
      </c>
      <c r="F725" s="1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110</v>
      </c>
      <c r="P725" s="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11">
        <v>7000</v>
      </c>
      <c r="E726" s="5">
        <v>7383.01</v>
      </c>
      <c r="F726" s="1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106</v>
      </c>
      <c r="P726" s="5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11">
        <v>20000</v>
      </c>
      <c r="E727" s="5">
        <v>20070</v>
      </c>
      <c r="F727" s="1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101</v>
      </c>
      <c r="P727" s="5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11">
        <v>2500</v>
      </c>
      <c r="E728" s="5">
        <v>2535</v>
      </c>
      <c r="F728" s="1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102</v>
      </c>
      <c r="P728" s="5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11">
        <v>3500</v>
      </c>
      <c r="E729" s="5">
        <v>5443</v>
      </c>
      <c r="F729" s="1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156</v>
      </c>
      <c r="P729" s="5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11">
        <v>7500</v>
      </c>
      <c r="E730" s="5">
        <v>7917.45</v>
      </c>
      <c r="F730" s="1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106</v>
      </c>
      <c r="P730" s="5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11">
        <v>4000</v>
      </c>
      <c r="E731" s="5">
        <v>5226</v>
      </c>
      <c r="F731" s="1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131</v>
      </c>
      <c r="P731" s="5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11">
        <v>20000</v>
      </c>
      <c r="E732" s="5">
        <v>26438</v>
      </c>
      <c r="F732" s="1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133</v>
      </c>
      <c r="P732" s="5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11">
        <v>5000</v>
      </c>
      <c r="E733" s="5">
        <v>6300</v>
      </c>
      <c r="F733" s="1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126</v>
      </c>
      <c r="P733" s="5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11">
        <v>40</v>
      </c>
      <c r="E734" s="5">
        <v>64</v>
      </c>
      <c r="F734" s="1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160</v>
      </c>
      <c r="P734" s="5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11">
        <v>2500</v>
      </c>
      <c r="E735" s="5">
        <v>3012</v>
      </c>
      <c r="F735" s="1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121</v>
      </c>
      <c r="P735" s="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11">
        <v>8500</v>
      </c>
      <c r="E736" s="5">
        <v>10670</v>
      </c>
      <c r="F736" s="1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126</v>
      </c>
      <c r="P736" s="5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11">
        <v>47000</v>
      </c>
      <c r="E737" s="5">
        <v>53771</v>
      </c>
      <c r="F737" s="1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115</v>
      </c>
      <c r="P737" s="5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11">
        <v>3600</v>
      </c>
      <c r="E738" s="5">
        <v>11345</v>
      </c>
      <c r="F738" s="1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316</v>
      </c>
      <c r="P738" s="5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11">
        <v>5000</v>
      </c>
      <c r="E739" s="5">
        <v>6120</v>
      </c>
      <c r="F739" s="1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123</v>
      </c>
      <c r="P739" s="5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11">
        <v>1500</v>
      </c>
      <c r="E740" s="5">
        <v>1601</v>
      </c>
      <c r="F740" s="1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107</v>
      </c>
      <c r="P740" s="5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11">
        <v>6000</v>
      </c>
      <c r="E741" s="5">
        <v>9500</v>
      </c>
      <c r="F741" s="1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159</v>
      </c>
      <c r="P741" s="5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11">
        <v>3000</v>
      </c>
      <c r="E742" s="5">
        <v>3222</v>
      </c>
      <c r="F742" s="1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108</v>
      </c>
      <c r="P742" s="5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11">
        <v>13000</v>
      </c>
      <c r="E743" s="5">
        <v>13293.8</v>
      </c>
      <c r="F743" s="1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103</v>
      </c>
      <c r="P743" s="5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11">
        <v>1400</v>
      </c>
      <c r="E744" s="5">
        <v>1550</v>
      </c>
      <c r="F744" s="1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111</v>
      </c>
      <c r="P744" s="5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11">
        <v>550</v>
      </c>
      <c r="E745" s="5">
        <v>814</v>
      </c>
      <c r="F745" s="1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148</v>
      </c>
      <c r="P745" s="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11">
        <v>5000</v>
      </c>
      <c r="E746" s="5">
        <v>5116</v>
      </c>
      <c r="F746" s="1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103</v>
      </c>
      <c r="P746" s="5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11">
        <v>2220</v>
      </c>
      <c r="E747" s="5">
        <v>3976</v>
      </c>
      <c r="F747" s="1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180</v>
      </c>
      <c r="P747" s="5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11">
        <v>2987</v>
      </c>
      <c r="E748" s="5">
        <v>3318</v>
      </c>
      <c r="F748" s="1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112</v>
      </c>
      <c r="P748" s="5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11">
        <v>7000</v>
      </c>
      <c r="E749" s="5">
        <v>7003</v>
      </c>
      <c r="F749" s="1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101</v>
      </c>
      <c r="P749" s="5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11">
        <v>2000</v>
      </c>
      <c r="E750" s="5">
        <v>2005</v>
      </c>
      <c r="F750" s="1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101</v>
      </c>
      <c r="P750" s="5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11">
        <v>10000</v>
      </c>
      <c r="E751" s="5">
        <v>10556</v>
      </c>
      <c r="F751" s="1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106</v>
      </c>
      <c r="P751" s="5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11">
        <v>4444</v>
      </c>
      <c r="E752" s="5">
        <v>4559</v>
      </c>
      <c r="F752" s="1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103</v>
      </c>
      <c r="P752" s="5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11">
        <v>3000</v>
      </c>
      <c r="E753" s="5">
        <v>3555</v>
      </c>
      <c r="F753" s="1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119</v>
      </c>
      <c r="P753" s="5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11">
        <v>5000</v>
      </c>
      <c r="E754" s="5">
        <v>5585</v>
      </c>
      <c r="F754" s="1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112</v>
      </c>
      <c r="P754" s="5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11">
        <v>10000</v>
      </c>
      <c r="E755" s="5">
        <v>12800</v>
      </c>
      <c r="F755" s="1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128</v>
      </c>
      <c r="P755" s="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11">
        <v>2000</v>
      </c>
      <c r="E756" s="5">
        <v>2075</v>
      </c>
      <c r="F756" s="1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104</v>
      </c>
      <c r="P756" s="5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11">
        <v>2500</v>
      </c>
      <c r="E757" s="5">
        <v>2547.69</v>
      </c>
      <c r="F757" s="1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102</v>
      </c>
      <c r="P757" s="5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11">
        <v>700</v>
      </c>
      <c r="E758" s="5">
        <v>824</v>
      </c>
      <c r="F758" s="1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118</v>
      </c>
      <c r="P758" s="5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11">
        <v>250</v>
      </c>
      <c r="E759" s="5">
        <v>595</v>
      </c>
      <c r="F759" s="1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238</v>
      </c>
      <c r="P759" s="5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11">
        <v>2500</v>
      </c>
      <c r="E760" s="5">
        <v>2550</v>
      </c>
      <c r="F760" s="1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102</v>
      </c>
      <c r="P760" s="5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11">
        <v>5000</v>
      </c>
      <c r="E761" s="5">
        <v>5096</v>
      </c>
      <c r="F761" s="1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102</v>
      </c>
      <c r="P761" s="5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11">
        <v>2200</v>
      </c>
      <c r="E762" s="5">
        <v>0</v>
      </c>
      <c r="F762" s="1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s="5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11">
        <v>5000</v>
      </c>
      <c r="E763" s="5">
        <v>235</v>
      </c>
      <c r="F763" s="1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5</v>
      </c>
      <c r="P763" s="5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11">
        <v>3500</v>
      </c>
      <c r="E764" s="5">
        <v>0</v>
      </c>
      <c r="F764" s="1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s="5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11">
        <v>4290</v>
      </c>
      <c r="E765" s="5">
        <v>5</v>
      </c>
      <c r="F765" s="1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1</v>
      </c>
      <c r="P765" s="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11">
        <v>5000</v>
      </c>
      <c r="E766" s="5">
        <v>0</v>
      </c>
      <c r="F766" s="1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s="5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11">
        <v>7000</v>
      </c>
      <c r="E767" s="5">
        <v>2521</v>
      </c>
      <c r="F767" s="1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37</v>
      </c>
      <c r="P767" s="5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11">
        <v>4000</v>
      </c>
      <c r="E768" s="5">
        <v>0</v>
      </c>
      <c r="F768" s="1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s="5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11">
        <v>5000</v>
      </c>
      <c r="E769" s="5">
        <v>177</v>
      </c>
      <c r="F769" s="1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4</v>
      </c>
      <c r="P769" s="5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11">
        <v>2500</v>
      </c>
      <c r="E770" s="5">
        <v>0</v>
      </c>
      <c r="F770" s="1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s="5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11">
        <v>4000</v>
      </c>
      <c r="E771" s="5">
        <v>1656</v>
      </c>
      <c r="F771" s="1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ROUNDUP(IF(($E771-$D771)/($D771)&gt;0,(($E771-$D771)/($D771)+1)*100,(1+($E771-$D771)/($D771))*100),0)</f>
        <v>42</v>
      </c>
      <c r="P771" s="5">
        <f t="shared" ref="P771:P834" si="49">$E771/$L771</f>
        <v>31.846153846153847</v>
      </c>
      <c r="Q771" t="str">
        <f t="shared" ref="Q771:Q834" si="50">LEFT($N771,FIND("/",$N771)-1)</f>
        <v>publishing</v>
      </c>
      <c r="R771" t="str">
        <f t="shared" ref="R771:R834" si="51">RIGHT($N771,LEN($N771)-FIND("/",$N771))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11">
        <v>17500</v>
      </c>
      <c r="E772" s="5">
        <v>0</v>
      </c>
      <c r="F772" s="1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s="5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11">
        <v>38000</v>
      </c>
      <c r="E773" s="5">
        <v>10</v>
      </c>
      <c r="F773" s="1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1</v>
      </c>
      <c r="P773" s="5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11">
        <v>1500</v>
      </c>
      <c r="E774" s="5">
        <v>50</v>
      </c>
      <c r="F774" s="1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4</v>
      </c>
      <c r="P774" s="5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11">
        <v>3759</v>
      </c>
      <c r="E775" s="5">
        <v>32</v>
      </c>
      <c r="F775" s="1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1</v>
      </c>
      <c r="P775" s="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11">
        <v>500</v>
      </c>
      <c r="E776" s="5">
        <v>351</v>
      </c>
      <c r="F776" s="1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71</v>
      </c>
      <c r="P776" s="5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11">
        <v>10000</v>
      </c>
      <c r="E777" s="5">
        <v>170</v>
      </c>
      <c r="F777" s="1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2</v>
      </c>
      <c r="P777" s="5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11">
        <v>7000</v>
      </c>
      <c r="E778" s="5">
        <v>3598</v>
      </c>
      <c r="F778" s="1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52</v>
      </c>
      <c r="P778" s="5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11">
        <v>3000</v>
      </c>
      <c r="E779" s="5">
        <v>21</v>
      </c>
      <c r="F779" s="1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1</v>
      </c>
      <c r="P779" s="5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11">
        <v>500</v>
      </c>
      <c r="E780" s="5">
        <v>2</v>
      </c>
      <c r="F780" s="1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1</v>
      </c>
      <c r="P780" s="5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11">
        <v>15000</v>
      </c>
      <c r="E781" s="5">
        <v>400</v>
      </c>
      <c r="F781" s="1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3</v>
      </c>
      <c r="P781" s="5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11">
        <v>1000</v>
      </c>
      <c r="E782" s="5">
        <v>1040</v>
      </c>
      <c r="F782" s="1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104</v>
      </c>
      <c r="P782" s="5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11">
        <v>800</v>
      </c>
      <c r="E783" s="5">
        <v>1065.23</v>
      </c>
      <c r="F783" s="1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134</v>
      </c>
      <c r="P783" s="5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11">
        <v>700</v>
      </c>
      <c r="E784" s="5">
        <v>700</v>
      </c>
      <c r="F784" s="1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100</v>
      </c>
      <c r="P784" s="5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11">
        <v>1500</v>
      </c>
      <c r="E785" s="5">
        <v>2222</v>
      </c>
      <c r="F785" s="1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149</v>
      </c>
      <c r="P785" s="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11">
        <v>1000</v>
      </c>
      <c r="E786" s="5">
        <v>1025</v>
      </c>
      <c r="F786" s="1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103</v>
      </c>
      <c r="P786" s="5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11">
        <v>500</v>
      </c>
      <c r="E787" s="5">
        <v>903.14</v>
      </c>
      <c r="F787" s="1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181</v>
      </c>
      <c r="P787" s="5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11">
        <v>5000</v>
      </c>
      <c r="E788" s="5">
        <v>7140</v>
      </c>
      <c r="F788" s="1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143</v>
      </c>
      <c r="P788" s="5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11">
        <v>1200</v>
      </c>
      <c r="E789" s="5">
        <v>1370</v>
      </c>
      <c r="F789" s="1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115</v>
      </c>
      <c r="P789" s="5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11">
        <v>1000</v>
      </c>
      <c r="E790" s="5">
        <v>2035.05</v>
      </c>
      <c r="F790" s="1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204</v>
      </c>
      <c r="P790" s="5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11">
        <v>1700</v>
      </c>
      <c r="E791" s="5">
        <v>1860</v>
      </c>
      <c r="F791" s="1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110</v>
      </c>
      <c r="P791" s="5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11">
        <v>10000</v>
      </c>
      <c r="E792" s="5">
        <v>14437.46</v>
      </c>
      <c r="F792" s="1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145</v>
      </c>
      <c r="P792" s="5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11">
        <v>7500</v>
      </c>
      <c r="E793" s="5">
        <v>7790</v>
      </c>
      <c r="F793" s="1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104</v>
      </c>
      <c r="P793" s="5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11">
        <v>2500</v>
      </c>
      <c r="E794" s="5">
        <v>2511.11</v>
      </c>
      <c r="F794" s="1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101</v>
      </c>
      <c r="P794" s="5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11">
        <v>2750</v>
      </c>
      <c r="E795" s="5">
        <v>2826.43</v>
      </c>
      <c r="F795" s="1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103</v>
      </c>
      <c r="P795" s="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11">
        <v>8000</v>
      </c>
      <c r="E796" s="5">
        <v>8425</v>
      </c>
      <c r="F796" s="1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106</v>
      </c>
      <c r="P796" s="5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11">
        <v>14000</v>
      </c>
      <c r="E797" s="5">
        <v>15650</v>
      </c>
      <c r="F797" s="1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112</v>
      </c>
      <c r="P797" s="5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11">
        <v>10000</v>
      </c>
      <c r="E798" s="5">
        <v>10135</v>
      </c>
      <c r="F798" s="1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102</v>
      </c>
      <c r="P798" s="5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11">
        <v>3000</v>
      </c>
      <c r="E799" s="5">
        <v>3226</v>
      </c>
      <c r="F799" s="1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108</v>
      </c>
      <c r="P799" s="5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11">
        <v>3500</v>
      </c>
      <c r="E800" s="5">
        <v>4021</v>
      </c>
      <c r="F800" s="1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115</v>
      </c>
      <c r="P800" s="5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11">
        <v>5000</v>
      </c>
      <c r="E801" s="5">
        <v>5001</v>
      </c>
      <c r="F801" s="1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101</v>
      </c>
      <c r="P801" s="5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11">
        <v>1500</v>
      </c>
      <c r="E802" s="5">
        <v>2282</v>
      </c>
      <c r="F802" s="1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153</v>
      </c>
      <c r="P802" s="5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11">
        <v>2000</v>
      </c>
      <c r="E803" s="5">
        <v>2230.4299999999998</v>
      </c>
      <c r="F803" s="1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112</v>
      </c>
      <c r="P803" s="5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11">
        <v>6000</v>
      </c>
      <c r="E804" s="5">
        <v>6080</v>
      </c>
      <c r="F804" s="1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102</v>
      </c>
      <c r="P804" s="5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11">
        <v>2300</v>
      </c>
      <c r="E805" s="5">
        <v>2835</v>
      </c>
      <c r="F805" s="1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124</v>
      </c>
      <c r="P805" s="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11">
        <v>5500</v>
      </c>
      <c r="E806" s="5">
        <v>5500</v>
      </c>
      <c r="F806" s="1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100</v>
      </c>
      <c r="P806" s="5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11">
        <v>3000</v>
      </c>
      <c r="E807" s="5">
        <v>3150</v>
      </c>
      <c r="F807" s="1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105</v>
      </c>
      <c r="P807" s="5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 s="11">
        <v>8000</v>
      </c>
      <c r="E808" s="5">
        <v>8355</v>
      </c>
      <c r="F808" s="1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105</v>
      </c>
      <c r="P808" s="5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11">
        <v>4000</v>
      </c>
      <c r="E809" s="5">
        <v>4205</v>
      </c>
      <c r="F809" s="1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106</v>
      </c>
      <c r="P809" s="5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11">
        <v>4500</v>
      </c>
      <c r="E810" s="5">
        <v>4500</v>
      </c>
      <c r="F810" s="1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100</v>
      </c>
      <c r="P810" s="5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11">
        <v>4000</v>
      </c>
      <c r="E811" s="5">
        <v>4151</v>
      </c>
      <c r="F811" s="1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104</v>
      </c>
      <c r="P811" s="5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11">
        <v>1500</v>
      </c>
      <c r="E812" s="5">
        <v>1575</v>
      </c>
      <c r="F812" s="1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105</v>
      </c>
      <c r="P812" s="5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11">
        <v>1000</v>
      </c>
      <c r="E813" s="5">
        <v>1040</v>
      </c>
      <c r="F813" s="1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104</v>
      </c>
      <c r="P813" s="5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11">
        <v>600</v>
      </c>
      <c r="E814" s="5">
        <v>911</v>
      </c>
      <c r="F814" s="1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152</v>
      </c>
      <c r="P814" s="5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11">
        <v>1500</v>
      </c>
      <c r="E815" s="5">
        <v>2399.94</v>
      </c>
      <c r="F815" s="1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160</v>
      </c>
      <c r="P815" s="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11">
        <v>1000</v>
      </c>
      <c r="E816" s="5">
        <v>1273</v>
      </c>
      <c r="F816" s="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128</v>
      </c>
      <c r="P816" s="5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11">
        <v>4000</v>
      </c>
      <c r="E817" s="5">
        <v>4280</v>
      </c>
      <c r="F817" s="1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107</v>
      </c>
      <c r="P817" s="5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11">
        <v>7000</v>
      </c>
      <c r="E818" s="5">
        <v>8058.55</v>
      </c>
      <c r="F818" s="1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116</v>
      </c>
      <c r="P818" s="5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11">
        <v>1500</v>
      </c>
      <c r="E819" s="5">
        <v>2056.66</v>
      </c>
      <c r="F819" s="1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138</v>
      </c>
      <c r="P819" s="5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11">
        <v>350</v>
      </c>
      <c r="E820" s="5">
        <v>545</v>
      </c>
      <c r="F820" s="1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156</v>
      </c>
      <c r="P820" s="5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11">
        <v>400</v>
      </c>
      <c r="E821" s="5">
        <v>435</v>
      </c>
      <c r="F821" s="1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109</v>
      </c>
      <c r="P821" s="5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11">
        <v>2000</v>
      </c>
      <c r="E822" s="5">
        <v>2681</v>
      </c>
      <c r="F822" s="1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135</v>
      </c>
      <c r="P822" s="5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11">
        <v>17482</v>
      </c>
      <c r="E823" s="5">
        <v>17482</v>
      </c>
      <c r="F823" s="1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100</v>
      </c>
      <c r="P823" s="5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11">
        <v>3000</v>
      </c>
      <c r="E824" s="5">
        <v>3575</v>
      </c>
      <c r="F824" s="1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120</v>
      </c>
      <c r="P824" s="5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11">
        <v>800</v>
      </c>
      <c r="E825" s="5">
        <v>1436</v>
      </c>
      <c r="F825" s="1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180</v>
      </c>
      <c r="P825" s="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11">
        <v>1600</v>
      </c>
      <c r="E826" s="5">
        <v>2150.1</v>
      </c>
      <c r="F826" s="1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135</v>
      </c>
      <c r="P826" s="5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11">
        <v>12500</v>
      </c>
      <c r="E827" s="5">
        <v>12554</v>
      </c>
      <c r="F827" s="1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101</v>
      </c>
      <c r="P827" s="5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11">
        <v>5500</v>
      </c>
      <c r="E828" s="5">
        <v>5580</v>
      </c>
      <c r="F828" s="1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102</v>
      </c>
      <c r="P828" s="5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11">
        <v>300</v>
      </c>
      <c r="E829" s="5">
        <v>310</v>
      </c>
      <c r="F829" s="1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104</v>
      </c>
      <c r="P829" s="5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11">
        <v>1300</v>
      </c>
      <c r="E830" s="5">
        <v>1391</v>
      </c>
      <c r="F830" s="1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107</v>
      </c>
      <c r="P830" s="5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11">
        <v>500</v>
      </c>
      <c r="E831" s="5">
        <v>520</v>
      </c>
      <c r="F831" s="1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104</v>
      </c>
      <c r="P831" s="5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11">
        <v>1800</v>
      </c>
      <c r="E832" s="5">
        <v>1941</v>
      </c>
      <c r="F832" s="1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108</v>
      </c>
      <c r="P832" s="5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11">
        <v>1500</v>
      </c>
      <c r="E833" s="5">
        <v>3500</v>
      </c>
      <c r="F833" s="1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234</v>
      </c>
      <c r="P833" s="5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11">
        <v>15000</v>
      </c>
      <c r="E834" s="5">
        <v>15091.06</v>
      </c>
      <c r="F834" s="1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101</v>
      </c>
      <c r="P834" s="5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 s="11">
        <v>6000</v>
      </c>
      <c r="E835" s="5">
        <v>6100</v>
      </c>
      <c r="F835" s="1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ROUNDUP(IF(($E835-$D835)/($D835)&gt;0,(($E835-$D835)/($D835)+1)*100,(1+($E835-$D835)/($D835))*100),0)</f>
        <v>102</v>
      </c>
      <c r="P835" s="5">
        <f t="shared" ref="P835:P898" si="53">$E835/$L835</f>
        <v>148.78048780487805</v>
      </c>
      <c r="Q835" t="str">
        <f t="shared" ref="Q835:Q898" si="54">LEFT($N835,FIND("/",$N835)-1)</f>
        <v>music</v>
      </c>
      <c r="R835" t="str">
        <f t="shared" ref="R835:R898" si="55">RIGHT($N835,LEN($N835)-FIND("/",$N835))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11">
        <v>5500</v>
      </c>
      <c r="E836" s="5">
        <v>7206</v>
      </c>
      <c r="F836" s="1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132</v>
      </c>
      <c r="P836" s="5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11">
        <v>2000</v>
      </c>
      <c r="E837" s="5">
        <v>2345</v>
      </c>
      <c r="F837" s="1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118</v>
      </c>
      <c r="P837" s="5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 s="11">
        <v>5000</v>
      </c>
      <c r="E838" s="5">
        <v>5046.5200000000004</v>
      </c>
      <c r="F838" s="1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101</v>
      </c>
      <c r="P838" s="5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11">
        <v>2500</v>
      </c>
      <c r="E839" s="5">
        <v>3045</v>
      </c>
      <c r="F839" s="1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122</v>
      </c>
      <c r="P839" s="5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11">
        <v>2000</v>
      </c>
      <c r="E840" s="5">
        <v>2908</v>
      </c>
      <c r="F840" s="1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146</v>
      </c>
      <c r="P840" s="5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11">
        <v>5000</v>
      </c>
      <c r="E841" s="5">
        <v>5830.83</v>
      </c>
      <c r="F841" s="1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117</v>
      </c>
      <c r="P841" s="5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11">
        <v>10000</v>
      </c>
      <c r="E842" s="5">
        <v>12041.66</v>
      </c>
      <c r="F842" s="1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121</v>
      </c>
      <c r="P842" s="5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11">
        <v>5000</v>
      </c>
      <c r="E843" s="5">
        <v>5066</v>
      </c>
      <c r="F843" s="1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102</v>
      </c>
      <c r="P843" s="5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11">
        <v>2500</v>
      </c>
      <c r="E844" s="5">
        <v>2608</v>
      </c>
      <c r="F844" s="1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105</v>
      </c>
      <c r="P844" s="5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11">
        <v>3000</v>
      </c>
      <c r="E845" s="5">
        <v>8014</v>
      </c>
      <c r="F845" s="1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268</v>
      </c>
      <c r="P845" s="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11">
        <v>3000</v>
      </c>
      <c r="E846" s="5">
        <v>5824</v>
      </c>
      <c r="F846" s="1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195</v>
      </c>
      <c r="P846" s="5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11">
        <v>5000</v>
      </c>
      <c r="E847" s="5">
        <v>6019.01</v>
      </c>
      <c r="F847" s="1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121</v>
      </c>
      <c r="P847" s="5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11">
        <v>1100</v>
      </c>
      <c r="E848" s="5">
        <v>1342.01</v>
      </c>
      <c r="F848" s="1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123</v>
      </c>
      <c r="P848" s="5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11">
        <v>10</v>
      </c>
      <c r="E849" s="5">
        <v>10</v>
      </c>
      <c r="F849" s="1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100</v>
      </c>
      <c r="P849" s="5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11">
        <v>300</v>
      </c>
      <c r="E850" s="5">
        <v>300</v>
      </c>
      <c r="F850" s="1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100</v>
      </c>
      <c r="P850" s="5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11">
        <v>4000</v>
      </c>
      <c r="E851" s="5">
        <v>4796</v>
      </c>
      <c r="F851" s="1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120</v>
      </c>
      <c r="P851" s="5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11">
        <v>4000</v>
      </c>
      <c r="E852" s="5">
        <v>6207</v>
      </c>
      <c r="F852" s="1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156</v>
      </c>
      <c r="P852" s="5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11">
        <v>2000</v>
      </c>
      <c r="E853" s="5">
        <v>2609</v>
      </c>
      <c r="F853" s="1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131</v>
      </c>
      <c r="P853" s="5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11">
        <v>3500</v>
      </c>
      <c r="E854" s="5">
        <v>3674</v>
      </c>
      <c r="F854" s="1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105</v>
      </c>
      <c r="P854" s="5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11">
        <v>300</v>
      </c>
      <c r="E855" s="5">
        <v>300</v>
      </c>
      <c r="F855" s="1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100</v>
      </c>
      <c r="P855" s="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11">
        <v>27800</v>
      </c>
      <c r="E856" s="5">
        <v>32865.300000000003</v>
      </c>
      <c r="F856" s="1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119</v>
      </c>
      <c r="P856" s="5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11">
        <v>1450</v>
      </c>
      <c r="E857" s="5">
        <v>1500</v>
      </c>
      <c r="F857" s="1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104</v>
      </c>
      <c r="P857" s="5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11">
        <v>250</v>
      </c>
      <c r="E858" s="5">
        <v>545</v>
      </c>
      <c r="F858" s="1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218</v>
      </c>
      <c r="P858" s="5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11">
        <v>1200</v>
      </c>
      <c r="E859" s="5">
        <v>1200</v>
      </c>
      <c r="F859" s="1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100</v>
      </c>
      <c r="P859" s="5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11">
        <v>1200</v>
      </c>
      <c r="E860" s="5">
        <v>1728.07</v>
      </c>
      <c r="F860" s="1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145</v>
      </c>
      <c r="P860" s="5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11">
        <v>4000</v>
      </c>
      <c r="E861" s="5">
        <v>4187</v>
      </c>
      <c r="F861" s="1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105</v>
      </c>
      <c r="P861" s="5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11">
        <v>14000</v>
      </c>
      <c r="E862" s="5">
        <v>2540</v>
      </c>
      <c r="F862" s="1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19</v>
      </c>
      <c r="P862" s="5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11">
        <v>4500</v>
      </c>
      <c r="E863" s="5">
        <v>101</v>
      </c>
      <c r="F863" s="1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3</v>
      </c>
      <c r="P863" s="5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11">
        <v>50000</v>
      </c>
      <c r="E864" s="5">
        <v>170</v>
      </c>
      <c r="F864" s="1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1</v>
      </c>
      <c r="P864" s="5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11">
        <v>2000</v>
      </c>
      <c r="E865" s="5">
        <v>90</v>
      </c>
      <c r="F865" s="1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5</v>
      </c>
      <c r="P865" s="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11">
        <v>6500</v>
      </c>
      <c r="E866" s="5">
        <v>2700</v>
      </c>
      <c r="F866" s="1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42</v>
      </c>
      <c r="P866" s="5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11">
        <v>2200</v>
      </c>
      <c r="E867" s="5">
        <v>45</v>
      </c>
      <c r="F867" s="1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3</v>
      </c>
      <c r="P867" s="5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11">
        <v>3500</v>
      </c>
      <c r="E868" s="5">
        <v>640</v>
      </c>
      <c r="F868" s="1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19</v>
      </c>
      <c r="P868" s="5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11">
        <v>5000</v>
      </c>
      <c r="E869" s="5">
        <v>1201</v>
      </c>
      <c r="F869" s="1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25</v>
      </c>
      <c r="P869" s="5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11">
        <v>45000</v>
      </c>
      <c r="E870" s="5">
        <v>50</v>
      </c>
      <c r="F870" s="1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1</v>
      </c>
      <c r="P870" s="5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11">
        <v>8800</v>
      </c>
      <c r="E871" s="5">
        <v>1040</v>
      </c>
      <c r="F871" s="1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12</v>
      </c>
      <c r="P871" s="5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11">
        <v>20000</v>
      </c>
      <c r="E872" s="5">
        <v>62</v>
      </c>
      <c r="F872" s="1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1</v>
      </c>
      <c r="P872" s="5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11">
        <v>6000</v>
      </c>
      <c r="E873" s="5">
        <v>325</v>
      </c>
      <c r="F873" s="1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6</v>
      </c>
      <c r="P873" s="5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11">
        <v>8000</v>
      </c>
      <c r="E874" s="5">
        <v>65</v>
      </c>
      <c r="F874" s="1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1</v>
      </c>
      <c r="P874" s="5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11">
        <v>3500</v>
      </c>
      <c r="E875" s="5">
        <v>45</v>
      </c>
      <c r="F875" s="1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2</v>
      </c>
      <c r="P875" s="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11">
        <v>3000</v>
      </c>
      <c r="E876" s="5">
        <v>730</v>
      </c>
      <c r="F876" s="1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25</v>
      </c>
      <c r="P876" s="5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11">
        <v>5000</v>
      </c>
      <c r="E877" s="5">
        <v>0</v>
      </c>
      <c r="F877" s="1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s="5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11">
        <v>3152</v>
      </c>
      <c r="E878" s="5">
        <v>1286</v>
      </c>
      <c r="F878" s="1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41</v>
      </c>
      <c r="P878" s="5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11">
        <v>2000</v>
      </c>
      <c r="E879" s="5">
        <v>1351</v>
      </c>
      <c r="F879" s="1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68</v>
      </c>
      <c r="P879" s="5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11">
        <v>5000</v>
      </c>
      <c r="E880" s="5">
        <v>65</v>
      </c>
      <c r="F880" s="1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2</v>
      </c>
      <c r="P880" s="5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11">
        <v>2100</v>
      </c>
      <c r="E881" s="5">
        <v>644</v>
      </c>
      <c r="F881" s="1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31</v>
      </c>
      <c r="P881" s="5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11">
        <v>3780</v>
      </c>
      <c r="E882" s="5">
        <v>113</v>
      </c>
      <c r="F882" s="1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3</v>
      </c>
      <c r="P882" s="5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11">
        <v>3750</v>
      </c>
      <c r="E883" s="5">
        <v>30</v>
      </c>
      <c r="F883" s="1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1</v>
      </c>
      <c r="P883" s="5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11">
        <v>1500</v>
      </c>
      <c r="E884" s="5">
        <v>302</v>
      </c>
      <c r="F884" s="1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21</v>
      </c>
      <c r="P884" s="5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11">
        <v>5000</v>
      </c>
      <c r="E885" s="5">
        <v>2001</v>
      </c>
      <c r="F885" s="1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41</v>
      </c>
      <c r="P885" s="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11">
        <v>2000</v>
      </c>
      <c r="E886" s="5">
        <v>20</v>
      </c>
      <c r="F886" s="1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1</v>
      </c>
      <c r="P886" s="5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11">
        <v>1000</v>
      </c>
      <c r="E887" s="5">
        <v>750</v>
      </c>
      <c r="F887" s="1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75</v>
      </c>
      <c r="P887" s="5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11">
        <v>500</v>
      </c>
      <c r="E888" s="5">
        <v>205</v>
      </c>
      <c r="F888" s="1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41</v>
      </c>
      <c r="P888" s="5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11">
        <v>1000</v>
      </c>
      <c r="E889" s="5">
        <v>0</v>
      </c>
      <c r="F889" s="1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s="5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11">
        <v>1000</v>
      </c>
      <c r="E890" s="5">
        <v>72</v>
      </c>
      <c r="F890" s="1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8</v>
      </c>
      <c r="P890" s="5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11">
        <v>25000</v>
      </c>
      <c r="E891" s="5">
        <v>2360.3200000000002</v>
      </c>
      <c r="F891" s="1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10</v>
      </c>
      <c r="P891" s="5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11">
        <v>3000</v>
      </c>
      <c r="E892" s="5">
        <v>125</v>
      </c>
      <c r="F892" s="1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5</v>
      </c>
      <c r="P892" s="5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11">
        <v>8000</v>
      </c>
      <c r="E893" s="5">
        <v>260</v>
      </c>
      <c r="F893" s="1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4</v>
      </c>
      <c r="P893" s="5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11">
        <v>6000</v>
      </c>
      <c r="E894" s="5">
        <v>2445</v>
      </c>
      <c r="F894" s="1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41</v>
      </c>
      <c r="P894" s="5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11">
        <v>2000</v>
      </c>
      <c r="E895" s="5">
        <v>200</v>
      </c>
      <c r="F895" s="1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10</v>
      </c>
      <c r="P895" s="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11">
        <v>20000</v>
      </c>
      <c r="E896" s="5">
        <v>7834</v>
      </c>
      <c r="F896" s="1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40</v>
      </c>
      <c r="P896" s="5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11">
        <v>8000</v>
      </c>
      <c r="E897" s="5">
        <v>195</v>
      </c>
      <c r="F897" s="1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3</v>
      </c>
      <c r="P897" s="5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11">
        <v>8000</v>
      </c>
      <c r="E898" s="5">
        <v>3200</v>
      </c>
      <c r="F898" s="1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40</v>
      </c>
      <c r="P898" s="5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11">
        <v>3000</v>
      </c>
      <c r="E899" s="5">
        <v>0</v>
      </c>
      <c r="F899" s="1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ROUNDUP(IF(($E899-$D899)/($D899)&gt;0,(($E899-$D899)/($D899)+1)*100,(1+($E899-$D899)/($D899))*100),0)</f>
        <v>0</v>
      </c>
      <c r="P899" s="5" t="e">
        <f t="shared" ref="P899:P962" si="57">$E899/$L899</f>
        <v>#DIV/0!</v>
      </c>
      <c r="Q899" t="str">
        <f t="shared" ref="Q899:Q962" si="58">LEFT($N899,FIND("/",$N899)-1)</f>
        <v>music</v>
      </c>
      <c r="R899" t="str">
        <f t="shared" ref="R899:R962" si="59">RIGHT($N899,LEN($N899)-FIND("/",$N899))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11">
        <v>2500</v>
      </c>
      <c r="E900" s="5">
        <v>70</v>
      </c>
      <c r="F900" s="1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3</v>
      </c>
      <c r="P900" s="5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11">
        <v>750</v>
      </c>
      <c r="E901" s="5">
        <v>280</v>
      </c>
      <c r="F901" s="1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38</v>
      </c>
      <c r="P901" s="5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11">
        <v>5000</v>
      </c>
      <c r="E902" s="5">
        <v>21</v>
      </c>
      <c r="F902" s="1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1</v>
      </c>
      <c r="P902" s="5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11">
        <v>6500</v>
      </c>
      <c r="E903" s="5">
        <v>0</v>
      </c>
      <c r="F903" s="1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s="5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11">
        <v>30000</v>
      </c>
      <c r="E904" s="5">
        <v>90</v>
      </c>
      <c r="F904" s="1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1</v>
      </c>
      <c r="P904" s="5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11">
        <v>5000</v>
      </c>
      <c r="E905" s="5">
        <v>160</v>
      </c>
      <c r="F905" s="1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4</v>
      </c>
      <c r="P905" s="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11">
        <v>50000</v>
      </c>
      <c r="E906" s="5">
        <v>151</v>
      </c>
      <c r="F906" s="1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1</v>
      </c>
      <c r="P906" s="5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11">
        <v>6500</v>
      </c>
      <c r="E907" s="5">
        <v>196</v>
      </c>
      <c r="F907" s="1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4</v>
      </c>
      <c r="P907" s="5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11">
        <v>15000</v>
      </c>
      <c r="E908" s="5">
        <v>0</v>
      </c>
      <c r="F908" s="1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s="5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11">
        <v>2900</v>
      </c>
      <c r="E909" s="5">
        <v>0</v>
      </c>
      <c r="F909" s="1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s="5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11">
        <v>2500</v>
      </c>
      <c r="E910" s="5">
        <v>0</v>
      </c>
      <c r="F910" s="1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s="5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11">
        <v>16000</v>
      </c>
      <c r="E911" s="5">
        <v>520</v>
      </c>
      <c r="F911" s="1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4</v>
      </c>
      <c r="P911" s="5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11">
        <v>550</v>
      </c>
      <c r="E912" s="5">
        <v>123</v>
      </c>
      <c r="F912" s="1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23</v>
      </c>
      <c r="P912" s="5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11">
        <v>100000</v>
      </c>
      <c r="E913" s="5">
        <v>0</v>
      </c>
      <c r="F913" s="1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s="5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11">
        <v>3500</v>
      </c>
      <c r="E914" s="5">
        <v>30</v>
      </c>
      <c r="F914" s="1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1</v>
      </c>
      <c r="P914" s="5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11">
        <v>30000</v>
      </c>
      <c r="E915" s="5">
        <v>1982</v>
      </c>
      <c r="F915" s="1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7</v>
      </c>
      <c r="P915" s="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11">
        <v>1500</v>
      </c>
      <c r="E916" s="5">
        <v>0</v>
      </c>
      <c r="F916" s="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s="5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11">
        <v>6500</v>
      </c>
      <c r="E917" s="5">
        <v>375</v>
      </c>
      <c r="F917" s="1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6</v>
      </c>
      <c r="P917" s="5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11">
        <v>3300</v>
      </c>
      <c r="E918" s="5">
        <v>0</v>
      </c>
      <c r="F918" s="1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s="5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11">
        <v>5000</v>
      </c>
      <c r="E919" s="5">
        <v>30</v>
      </c>
      <c r="F919" s="1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1</v>
      </c>
      <c r="P919" s="5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11">
        <v>3900</v>
      </c>
      <c r="E920" s="5">
        <v>196</v>
      </c>
      <c r="F920" s="1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6</v>
      </c>
      <c r="P920" s="5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 s="11">
        <v>20000</v>
      </c>
      <c r="E921" s="5">
        <v>100</v>
      </c>
      <c r="F921" s="1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1</v>
      </c>
      <c r="P921" s="5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11">
        <v>5500</v>
      </c>
      <c r="E922" s="5">
        <v>0</v>
      </c>
      <c r="F922" s="1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s="5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11">
        <v>15000</v>
      </c>
      <c r="E923" s="5">
        <v>4635</v>
      </c>
      <c r="F923" s="1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31</v>
      </c>
      <c r="P923" s="5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11">
        <v>27000</v>
      </c>
      <c r="E924" s="5">
        <v>5680</v>
      </c>
      <c r="F924" s="1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22</v>
      </c>
      <c r="P924" s="5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11">
        <v>15000</v>
      </c>
      <c r="E925" s="5">
        <v>330</v>
      </c>
      <c r="F925" s="1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3</v>
      </c>
      <c r="P925" s="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11">
        <v>3000</v>
      </c>
      <c r="E926" s="5">
        <v>327</v>
      </c>
      <c r="F926" s="1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11</v>
      </c>
      <c r="P926" s="5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11">
        <v>6000</v>
      </c>
      <c r="E927" s="5">
        <v>160</v>
      </c>
      <c r="F927" s="1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3</v>
      </c>
      <c r="P927" s="5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11">
        <v>7000</v>
      </c>
      <c r="E928" s="5">
        <v>0</v>
      </c>
      <c r="F928" s="1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s="5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11">
        <v>20000</v>
      </c>
      <c r="E929" s="5">
        <v>0</v>
      </c>
      <c r="F929" s="1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s="5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11">
        <v>14500</v>
      </c>
      <c r="E930" s="5">
        <v>1575</v>
      </c>
      <c r="F930" s="1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11</v>
      </c>
      <c r="P930" s="5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11">
        <v>500</v>
      </c>
      <c r="E931" s="5">
        <v>0</v>
      </c>
      <c r="F931" s="1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s="5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11">
        <v>900</v>
      </c>
      <c r="E932" s="5">
        <v>345</v>
      </c>
      <c r="F932" s="1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39</v>
      </c>
      <c r="P932" s="5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11">
        <v>2000</v>
      </c>
      <c r="E933" s="5">
        <v>131</v>
      </c>
      <c r="F933" s="1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7</v>
      </c>
      <c r="P933" s="5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11">
        <v>9500</v>
      </c>
      <c r="E934" s="5">
        <v>1381</v>
      </c>
      <c r="F934" s="1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15</v>
      </c>
      <c r="P934" s="5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11">
        <v>2000</v>
      </c>
      <c r="E935" s="5">
        <v>120</v>
      </c>
      <c r="F935" s="1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7</v>
      </c>
      <c r="P935" s="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11">
        <v>5000</v>
      </c>
      <c r="E936" s="5">
        <v>1520</v>
      </c>
      <c r="F936" s="1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31</v>
      </c>
      <c r="P936" s="5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11">
        <v>3500</v>
      </c>
      <c r="E937" s="5">
        <v>50</v>
      </c>
      <c r="F937" s="1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2</v>
      </c>
      <c r="P937" s="5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11">
        <v>1400</v>
      </c>
      <c r="E938" s="5">
        <v>0</v>
      </c>
      <c r="F938" s="1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s="5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11">
        <v>3500</v>
      </c>
      <c r="E939" s="5">
        <v>40</v>
      </c>
      <c r="F939" s="1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2</v>
      </c>
      <c r="P939" s="5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11">
        <v>7000</v>
      </c>
      <c r="E940" s="5">
        <v>25</v>
      </c>
      <c r="F940" s="1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1</v>
      </c>
      <c r="P940" s="5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11">
        <v>2750</v>
      </c>
      <c r="E941" s="5">
        <v>40</v>
      </c>
      <c r="F941" s="1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2</v>
      </c>
      <c r="P941" s="5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11">
        <v>9000</v>
      </c>
      <c r="E942" s="5">
        <v>1544</v>
      </c>
      <c r="F942" s="1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18</v>
      </c>
      <c r="P942" s="5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11">
        <v>50000</v>
      </c>
      <c r="E943" s="5">
        <v>1161</v>
      </c>
      <c r="F943" s="1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3</v>
      </c>
      <c r="P943" s="5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11">
        <v>7500</v>
      </c>
      <c r="E944" s="5">
        <v>668</v>
      </c>
      <c r="F944" s="1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9</v>
      </c>
      <c r="P944" s="5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11">
        <v>3000</v>
      </c>
      <c r="E945" s="5">
        <v>289</v>
      </c>
      <c r="F945" s="1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10</v>
      </c>
      <c r="P945" s="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11">
        <v>50000</v>
      </c>
      <c r="E946" s="5">
        <v>6663</v>
      </c>
      <c r="F946" s="1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14</v>
      </c>
      <c r="P946" s="5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11">
        <v>100000</v>
      </c>
      <c r="E947" s="5">
        <v>2484</v>
      </c>
      <c r="F947" s="1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3</v>
      </c>
      <c r="P947" s="5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11">
        <v>15000</v>
      </c>
      <c r="E948" s="5">
        <v>286</v>
      </c>
      <c r="F948" s="1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2</v>
      </c>
      <c r="P948" s="5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11">
        <v>850</v>
      </c>
      <c r="E949" s="5">
        <v>0</v>
      </c>
      <c r="F949" s="1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s="5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11">
        <v>4000</v>
      </c>
      <c r="E950" s="5">
        <v>480</v>
      </c>
      <c r="F950" s="1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12</v>
      </c>
      <c r="P950" s="5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11">
        <v>20000</v>
      </c>
      <c r="E951" s="5">
        <v>273</v>
      </c>
      <c r="F951" s="1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2</v>
      </c>
      <c r="P951" s="5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11">
        <v>5000</v>
      </c>
      <c r="E952" s="5">
        <v>1402</v>
      </c>
      <c r="F952" s="1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29</v>
      </c>
      <c r="P952" s="5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 s="11">
        <v>50000</v>
      </c>
      <c r="E953" s="5">
        <v>19195</v>
      </c>
      <c r="F953" s="1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39</v>
      </c>
      <c r="P953" s="5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11">
        <v>49000</v>
      </c>
      <c r="E954" s="5">
        <v>19572</v>
      </c>
      <c r="F954" s="1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40</v>
      </c>
      <c r="P954" s="5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11">
        <v>15000</v>
      </c>
      <c r="E955" s="5">
        <v>126</v>
      </c>
      <c r="F955" s="1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1</v>
      </c>
      <c r="P955" s="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11">
        <v>15000</v>
      </c>
      <c r="E956" s="5">
        <v>6511</v>
      </c>
      <c r="F956" s="1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44</v>
      </c>
      <c r="P956" s="5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11">
        <v>300000</v>
      </c>
      <c r="E957" s="5">
        <v>16984</v>
      </c>
      <c r="F957" s="1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6</v>
      </c>
      <c r="P957" s="5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11">
        <v>50000</v>
      </c>
      <c r="E958" s="5">
        <v>861</v>
      </c>
      <c r="F958" s="1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2</v>
      </c>
      <c r="P958" s="5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11">
        <v>12000</v>
      </c>
      <c r="E959" s="5">
        <v>233</v>
      </c>
      <c r="F959" s="1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2</v>
      </c>
      <c r="P959" s="5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11">
        <v>7777</v>
      </c>
      <c r="E960" s="5">
        <v>881</v>
      </c>
      <c r="F960" s="1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12</v>
      </c>
      <c r="P960" s="5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11">
        <v>50000</v>
      </c>
      <c r="E961" s="5">
        <v>19430</v>
      </c>
      <c r="F961" s="1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39</v>
      </c>
      <c r="P961" s="5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11">
        <v>55650</v>
      </c>
      <c r="E962" s="5">
        <v>25655</v>
      </c>
      <c r="F962" s="1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47</v>
      </c>
      <c r="P962" s="5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11">
        <v>95000</v>
      </c>
      <c r="E963" s="5">
        <v>40079</v>
      </c>
      <c r="F963" s="1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ROUNDUP(IF(($E963-$D963)/($D963)&gt;0,(($E963-$D963)/($D963)+1)*100,(1+($E963-$D963)/($D963))*100),0)</f>
        <v>43</v>
      </c>
      <c r="P963" s="5">
        <f t="shared" ref="P963:P1026" si="61">$E963/$L963</f>
        <v>364.35454545454547</v>
      </c>
      <c r="Q963" t="str">
        <f t="shared" ref="Q963:Q1026" si="62">LEFT($N963,FIND("/",$N963)-1)</f>
        <v>technology</v>
      </c>
      <c r="R963" t="str">
        <f t="shared" ref="R963:R1026" si="63">RIGHT($N963,LEN($N963)-FIND("/",$N963))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11">
        <v>2500</v>
      </c>
      <c r="E964" s="5">
        <v>712</v>
      </c>
      <c r="F964" s="1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29</v>
      </c>
      <c r="P964" s="5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11">
        <v>35000</v>
      </c>
      <c r="E965" s="5">
        <v>377</v>
      </c>
      <c r="F965" s="1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2</v>
      </c>
      <c r="P965" s="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11">
        <v>110000</v>
      </c>
      <c r="E966" s="5">
        <v>879</v>
      </c>
      <c r="F966" s="1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1</v>
      </c>
      <c r="P966" s="5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11">
        <v>25000</v>
      </c>
      <c r="E967" s="5">
        <v>298</v>
      </c>
      <c r="F967" s="1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2</v>
      </c>
      <c r="P967" s="5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11">
        <v>12000</v>
      </c>
      <c r="E968" s="5">
        <v>1776</v>
      </c>
      <c r="F968" s="1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15</v>
      </c>
      <c r="P968" s="5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11">
        <v>20000</v>
      </c>
      <c r="E969" s="5">
        <v>3562</v>
      </c>
      <c r="F969" s="1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18</v>
      </c>
      <c r="P969" s="5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11">
        <v>8000</v>
      </c>
      <c r="E970" s="5">
        <v>106</v>
      </c>
      <c r="F970" s="1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2</v>
      </c>
      <c r="P970" s="5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11">
        <v>30000</v>
      </c>
      <c r="E971" s="5">
        <v>14000</v>
      </c>
      <c r="F971" s="1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47</v>
      </c>
      <c r="P971" s="5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11">
        <v>5000</v>
      </c>
      <c r="E972" s="5">
        <v>2296</v>
      </c>
      <c r="F972" s="1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46</v>
      </c>
      <c r="P972" s="5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11">
        <v>100000</v>
      </c>
      <c r="E973" s="5">
        <v>226</v>
      </c>
      <c r="F973" s="1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1</v>
      </c>
      <c r="P973" s="5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11">
        <v>20000</v>
      </c>
      <c r="E974" s="5">
        <v>6925</v>
      </c>
      <c r="F974" s="1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35</v>
      </c>
      <c r="P974" s="5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11">
        <v>20000</v>
      </c>
      <c r="E975" s="5">
        <v>411</v>
      </c>
      <c r="F975" s="1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3</v>
      </c>
      <c r="P975" s="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11">
        <v>50000</v>
      </c>
      <c r="E976" s="5">
        <v>280</v>
      </c>
      <c r="F976" s="1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1</v>
      </c>
      <c r="P976" s="5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11">
        <v>100000</v>
      </c>
      <c r="E977" s="5">
        <v>2607</v>
      </c>
      <c r="F977" s="1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3</v>
      </c>
      <c r="P977" s="5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11">
        <v>150000</v>
      </c>
      <c r="E978" s="5">
        <v>2889</v>
      </c>
      <c r="F978" s="1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2</v>
      </c>
      <c r="P978" s="5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11">
        <v>2700</v>
      </c>
      <c r="E979" s="5">
        <v>909</v>
      </c>
      <c r="F979" s="1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34</v>
      </c>
      <c r="P979" s="5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11">
        <v>172889</v>
      </c>
      <c r="E980" s="5">
        <v>97273</v>
      </c>
      <c r="F980" s="1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57</v>
      </c>
      <c r="P980" s="5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11">
        <v>35000</v>
      </c>
      <c r="E981" s="5">
        <v>28986.16</v>
      </c>
      <c r="F981" s="1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83</v>
      </c>
      <c r="P981" s="5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11">
        <v>10000</v>
      </c>
      <c r="E982" s="5">
        <v>1486</v>
      </c>
      <c r="F982" s="1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15</v>
      </c>
      <c r="P982" s="5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11">
        <v>88888</v>
      </c>
      <c r="E983" s="5">
        <v>11</v>
      </c>
      <c r="F983" s="1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</v>
      </c>
      <c r="P983" s="5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11">
        <v>17500</v>
      </c>
      <c r="E984" s="5">
        <v>3</v>
      </c>
      <c r="F984" s="1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</v>
      </c>
      <c r="P984" s="5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11">
        <v>104219</v>
      </c>
      <c r="E985" s="5">
        <v>30751</v>
      </c>
      <c r="F985" s="1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30</v>
      </c>
      <c r="P985" s="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11">
        <v>10000</v>
      </c>
      <c r="E986" s="5">
        <v>106</v>
      </c>
      <c r="F986" s="1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2</v>
      </c>
      <c r="P986" s="5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11">
        <v>30000</v>
      </c>
      <c r="E987" s="5">
        <v>1888</v>
      </c>
      <c r="F987" s="1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7</v>
      </c>
      <c r="P987" s="5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11">
        <v>20000</v>
      </c>
      <c r="E988" s="5">
        <v>2550</v>
      </c>
      <c r="F988" s="1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13</v>
      </c>
      <c r="P988" s="5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11">
        <v>50000</v>
      </c>
      <c r="E989" s="5">
        <v>6610</v>
      </c>
      <c r="F989" s="1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14</v>
      </c>
      <c r="P989" s="5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11">
        <v>5000</v>
      </c>
      <c r="E990" s="5">
        <v>0</v>
      </c>
      <c r="F990" s="1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s="5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11">
        <v>10000</v>
      </c>
      <c r="E991" s="5">
        <v>1677</v>
      </c>
      <c r="F991" s="1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17</v>
      </c>
      <c r="P991" s="5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11">
        <v>25000</v>
      </c>
      <c r="E992" s="5">
        <v>26</v>
      </c>
      <c r="F992" s="1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1</v>
      </c>
      <c r="P992" s="5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11">
        <v>5000</v>
      </c>
      <c r="E993" s="5">
        <v>212</v>
      </c>
      <c r="F993" s="1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5</v>
      </c>
      <c r="P993" s="5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11">
        <v>100000</v>
      </c>
      <c r="E994" s="5">
        <v>467</v>
      </c>
      <c r="F994" s="1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1</v>
      </c>
      <c r="P994" s="5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11">
        <v>70000</v>
      </c>
      <c r="E995" s="5">
        <v>17561</v>
      </c>
      <c r="F995" s="1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26</v>
      </c>
      <c r="P995" s="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11">
        <v>200000</v>
      </c>
      <c r="E996" s="5">
        <v>4669</v>
      </c>
      <c r="F996" s="1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3</v>
      </c>
      <c r="P996" s="5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11">
        <v>10000</v>
      </c>
      <c r="E997" s="5">
        <v>726</v>
      </c>
      <c r="F997" s="1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8</v>
      </c>
      <c r="P997" s="5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11">
        <v>4000</v>
      </c>
      <c r="E998" s="5">
        <v>65</v>
      </c>
      <c r="F998" s="1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2</v>
      </c>
      <c r="P998" s="5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11">
        <v>5000</v>
      </c>
      <c r="E999" s="5">
        <v>65</v>
      </c>
      <c r="F999" s="1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2</v>
      </c>
      <c r="P999" s="5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11">
        <v>60000</v>
      </c>
      <c r="E1000" s="5">
        <v>35135</v>
      </c>
      <c r="F1000" s="1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59</v>
      </c>
      <c r="P1000" s="5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11">
        <v>150000</v>
      </c>
      <c r="E1001" s="5">
        <v>11683</v>
      </c>
      <c r="F1001" s="1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8</v>
      </c>
      <c r="P1001" s="5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11">
        <v>894700</v>
      </c>
      <c r="E1002" s="5">
        <v>19824</v>
      </c>
      <c r="F1002" s="1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3</v>
      </c>
      <c r="P1002" s="5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11">
        <v>5000</v>
      </c>
      <c r="E1003" s="5">
        <v>5200</v>
      </c>
      <c r="F1003" s="1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104</v>
      </c>
      <c r="P1003" s="5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11">
        <v>9999</v>
      </c>
      <c r="E1004" s="5">
        <v>2960</v>
      </c>
      <c r="F1004" s="1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30</v>
      </c>
      <c r="P1004" s="5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11">
        <v>20000</v>
      </c>
      <c r="E1005" s="5">
        <v>3211</v>
      </c>
      <c r="F1005" s="1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17</v>
      </c>
      <c r="P1005" s="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11">
        <v>25000</v>
      </c>
      <c r="E1006" s="5">
        <v>20552</v>
      </c>
      <c r="F1006" s="1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83</v>
      </c>
      <c r="P1006" s="5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11">
        <v>200000</v>
      </c>
      <c r="E1007" s="5">
        <v>150102</v>
      </c>
      <c r="F1007" s="1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76</v>
      </c>
      <c r="P1007" s="5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11">
        <v>4000</v>
      </c>
      <c r="E1008" s="5">
        <v>234</v>
      </c>
      <c r="F1008" s="1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6</v>
      </c>
      <c r="P1008" s="5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11">
        <v>30000</v>
      </c>
      <c r="E1009" s="5">
        <v>13296</v>
      </c>
      <c r="F1009" s="1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45</v>
      </c>
      <c r="P1009" s="5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11">
        <v>93500</v>
      </c>
      <c r="E1010" s="5">
        <v>250</v>
      </c>
      <c r="F1010" s="1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1</v>
      </c>
      <c r="P1010" s="5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11">
        <v>50000</v>
      </c>
      <c r="E1011" s="5">
        <v>6565</v>
      </c>
      <c r="F1011" s="1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14</v>
      </c>
      <c r="P1011" s="5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11">
        <v>115250</v>
      </c>
      <c r="E1012" s="5">
        <v>220</v>
      </c>
      <c r="F1012" s="1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1</v>
      </c>
      <c r="P1012" s="5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11">
        <v>20000</v>
      </c>
      <c r="E1013" s="5">
        <v>75</v>
      </c>
      <c r="F1013" s="1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1</v>
      </c>
      <c r="P1013" s="5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11">
        <v>5000</v>
      </c>
      <c r="E1014" s="5">
        <v>1076751.05</v>
      </c>
      <c r="F1014" s="1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21536</v>
      </c>
      <c r="P1014" s="5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11">
        <v>25000</v>
      </c>
      <c r="E1015" s="5">
        <v>8632</v>
      </c>
      <c r="F1015" s="1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35</v>
      </c>
      <c r="P1015" s="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11">
        <v>10000</v>
      </c>
      <c r="E1016" s="5">
        <v>3060</v>
      </c>
      <c r="F1016" s="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31</v>
      </c>
      <c r="P1016" s="5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11">
        <v>9000</v>
      </c>
      <c r="E1017" s="5">
        <v>240</v>
      </c>
      <c r="F1017" s="1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3</v>
      </c>
      <c r="P1017" s="5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11">
        <v>100000</v>
      </c>
      <c r="E1018" s="5">
        <v>2842</v>
      </c>
      <c r="F1018" s="1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3</v>
      </c>
      <c r="P1018" s="5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11">
        <v>250000</v>
      </c>
      <c r="E1019" s="5">
        <v>57197</v>
      </c>
      <c r="F1019" s="1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23</v>
      </c>
      <c r="P1019" s="5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11">
        <v>20000</v>
      </c>
      <c r="E1020" s="5">
        <v>621</v>
      </c>
      <c r="F1020" s="1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4</v>
      </c>
      <c r="P1020" s="5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11">
        <v>45000</v>
      </c>
      <c r="E1021" s="5">
        <v>21300</v>
      </c>
      <c r="F1021" s="1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48</v>
      </c>
      <c r="P1021" s="5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11">
        <v>1550</v>
      </c>
      <c r="E1022" s="5">
        <v>3186</v>
      </c>
      <c r="F1022" s="1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206</v>
      </c>
      <c r="P1022" s="5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11">
        <v>3000</v>
      </c>
      <c r="E1023" s="5">
        <v>10554.11</v>
      </c>
      <c r="F1023" s="1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352</v>
      </c>
      <c r="P1023" s="5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11">
        <v>2000</v>
      </c>
      <c r="E1024" s="5">
        <v>2298</v>
      </c>
      <c r="F1024" s="1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115</v>
      </c>
      <c r="P1024" s="5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11">
        <v>2000</v>
      </c>
      <c r="E1025" s="5">
        <v>4743</v>
      </c>
      <c r="F1025" s="1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238</v>
      </c>
      <c r="P1025" s="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11">
        <v>20000</v>
      </c>
      <c r="E1026" s="5">
        <v>23727.55</v>
      </c>
      <c r="F1026" s="1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119</v>
      </c>
      <c r="P1026" s="5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11">
        <v>70000</v>
      </c>
      <c r="E1027" s="5">
        <v>76949.820000000007</v>
      </c>
      <c r="F1027" s="1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ROUNDUP(IF(($E1027-$D1027)/($D1027)&gt;0,(($E1027-$D1027)/($D1027)+1)*100,(1+($E1027-$D1027)/($D1027))*100),0)</f>
        <v>110</v>
      </c>
      <c r="P1027" s="5">
        <f t="shared" ref="P1027:P1090" si="65">$E1027/$L1027</f>
        <v>71.848571428571432</v>
      </c>
      <c r="Q1027" t="str">
        <f t="shared" ref="Q1027:Q1090" si="66">LEFT($N1027,FIND("/",$N1027)-1)</f>
        <v>music</v>
      </c>
      <c r="R1027" t="str">
        <f t="shared" ref="R1027:R1090" si="67">RIGHT($N1027,LEN($N1027)-FIND("/",$N1027))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11">
        <v>7000</v>
      </c>
      <c r="E1028" s="5">
        <v>7000.58</v>
      </c>
      <c r="F1028" s="1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101</v>
      </c>
      <c r="P1028" s="5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11">
        <v>7501</v>
      </c>
      <c r="E1029" s="5">
        <v>7733</v>
      </c>
      <c r="F1029" s="1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104</v>
      </c>
      <c r="P1029" s="5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11">
        <v>10000</v>
      </c>
      <c r="E1030" s="5">
        <v>11727</v>
      </c>
      <c r="F1030" s="1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118</v>
      </c>
      <c r="P1030" s="5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11">
        <v>10000</v>
      </c>
      <c r="E1031" s="5">
        <v>11176</v>
      </c>
      <c r="F1031" s="1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112</v>
      </c>
      <c r="P1031" s="5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11">
        <v>2000</v>
      </c>
      <c r="E1032" s="5">
        <v>6842</v>
      </c>
      <c r="F1032" s="1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343</v>
      </c>
      <c r="P1032" s="5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11">
        <v>10000</v>
      </c>
      <c r="E1033" s="5">
        <v>10740</v>
      </c>
      <c r="F1033" s="1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108</v>
      </c>
      <c r="P1033" s="5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11">
        <v>5400</v>
      </c>
      <c r="E1034" s="5">
        <v>5858.84</v>
      </c>
      <c r="F1034" s="1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109</v>
      </c>
      <c r="P1034" s="5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11">
        <v>1328</v>
      </c>
      <c r="E1035" s="5">
        <v>1366</v>
      </c>
      <c r="F1035" s="1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103</v>
      </c>
      <c r="P1035" s="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11">
        <v>5000</v>
      </c>
      <c r="E1036" s="5">
        <v>6500.09</v>
      </c>
      <c r="F1036" s="1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131</v>
      </c>
      <c r="P1036" s="5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11">
        <v>4600</v>
      </c>
      <c r="E1037" s="5">
        <v>4952</v>
      </c>
      <c r="F1037" s="1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108</v>
      </c>
      <c r="P1037" s="5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11">
        <v>4500</v>
      </c>
      <c r="E1038" s="5">
        <v>5056.22</v>
      </c>
      <c r="F1038" s="1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113</v>
      </c>
      <c r="P1038" s="5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11">
        <v>1000</v>
      </c>
      <c r="E1039" s="5">
        <v>1021</v>
      </c>
      <c r="F1039" s="1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103</v>
      </c>
      <c r="P1039" s="5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11">
        <v>1500</v>
      </c>
      <c r="E1040" s="5">
        <v>2180</v>
      </c>
      <c r="F1040" s="1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146</v>
      </c>
      <c r="P1040" s="5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11">
        <v>500</v>
      </c>
      <c r="E1041" s="5">
        <v>641</v>
      </c>
      <c r="F1041" s="1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129</v>
      </c>
      <c r="P1041" s="5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11">
        <v>85000</v>
      </c>
      <c r="E1042" s="5">
        <v>250</v>
      </c>
      <c r="F1042" s="1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1</v>
      </c>
      <c r="P1042" s="5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11">
        <v>50</v>
      </c>
      <c r="E1043" s="5">
        <v>0</v>
      </c>
      <c r="F1043" s="1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s="5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11">
        <v>650</v>
      </c>
      <c r="E1044" s="5">
        <v>10</v>
      </c>
      <c r="F1044" s="1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2</v>
      </c>
      <c r="P1044" s="5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11">
        <v>100000</v>
      </c>
      <c r="E1045" s="5">
        <v>8537</v>
      </c>
      <c r="F1045" s="1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9</v>
      </c>
      <c r="P1045" s="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11">
        <v>7000</v>
      </c>
      <c r="E1046" s="5">
        <v>6</v>
      </c>
      <c r="F1046" s="1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1</v>
      </c>
      <c r="P1046" s="5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11">
        <v>10000</v>
      </c>
      <c r="E1047" s="5">
        <v>266</v>
      </c>
      <c r="F1047" s="1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3</v>
      </c>
      <c r="P1047" s="5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11">
        <v>3000</v>
      </c>
      <c r="E1048" s="5">
        <v>0</v>
      </c>
      <c r="F1048" s="1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s="5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11">
        <v>2000</v>
      </c>
      <c r="E1049" s="5">
        <v>1</v>
      </c>
      <c r="F1049" s="1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1</v>
      </c>
      <c r="P1049" s="5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11">
        <v>15000</v>
      </c>
      <c r="E1050" s="5">
        <v>212</v>
      </c>
      <c r="F1050" s="1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2</v>
      </c>
      <c r="P1050" s="5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11">
        <v>12000</v>
      </c>
      <c r="E1051" s="5">
        <v>0</v>
      </c>
      <c r="F1051" s="1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s="5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11">
        <v>2500</v>
      </c>
      <c r="E1052" s="5">
        <v>0</v>
      </c>
      <c r="F1052" s="1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s="5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11">
        <v>500</v>
      </c>
      <c r="E1053" s="5">
        <v>0</v>
      </c>
      <c r="F1053" s="1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s="5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11">
        <v>4336</v>
      </c>
      <c r="E1054" s="5">
        <v>0</v>
      </c>
      <c r="F1054" s="1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s="5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11">
        <v>1500</v>
      </c>
      <c r="E1055" s="5">
        <v>15</v>
      </c>
      <c r="F1055" s="1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1</v>
      </c>
      <c r="P1055" s="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11">
        <v>2500</v>
      </c>
      <c r="E1056" s="5">
        <v>0</v>
      </c>
      <c r="F1056" s="1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s="5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11">
        <v>3500</v>
      </c>
      <c r="E1057" s="5">
        <v>0</v>
      </c>
      <c r="F1057" s="1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s="5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11">
        <v>10000</v>
      </c>
      <c r="E1058" s="5">
        <v>0</v>
      </c>
      <c r="F1058" s="1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s="5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11">
        <v>10000</v>
      </c>
      <c r="E1059" s="5">
        <v>0</v>
      </c>
      <c r="F1059" s="1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s="5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11">
        <v>40000</v>
      </c>
      <c r="E1060" s="5">
        <v>0</v>
      </c>
      <c r="F1060" s="1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s="5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11">
        <v>1100</v>
      </c>
      <c r="E1061" s="5">
        <v>0</v>
      </c>
      <c r="F1061" s="1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s="5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11">
        <v>5000</v>
      </c>
      <c r="E1062" s="5">
        <v>50</v>
      </c>
      <c r="F1062" s="1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1</v>
      </c>
      <c r="P1062" s="5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11">
        <v>4000</v>
      </c>
      <c r="E1063" s="5">
        <v>0</v>
      </c>
      <c r="F1063" s="1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s="5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11">
        <v>199</v>
      </c>
      <c r="E1064" s="5">
        <v>190</v>
      </c>
      <c r="F1064" s="1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96</v>
      </c>
      <c r="P1064" s="5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11">
        <v>1000</v>
      </c>
      <c r="E1065" s="5">
        <v>0</v>
      </c>
      <c r="F1065" s="1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s="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11">
        <v>90000</v>
      </c>
      <c r="E1066" s="5">
        <v>8077</v>
      </c>
      <c r="F1066" s="1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9</v>
      </c>
      <c r="P1066" s="5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11">
        <v>3000</v>
      </c>
      <c r="E1067" s="5">
        <v>81</v>
      </c>
      <c r="F1067" s="1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3</v>
      </c>
      <c r="P1067" s="5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11">
        <v>150000</v>
      </c>
      <c r="E1068" s="5">
        <v>5051</v>
      </c>
      <c r="F1068" s="1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4</v>
      </c>
      <c r="P1068" s="5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11">
        <v>500</v>
      </c>
      <c r="E1069" s="5">
        <v>130</v>
      </c>
      <c r="F1069" s="1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26</v>
      </c>
      <c r="P1069" s="5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11">
        <v>30000</v>
      </c>
      <c r="E1070" s="5">
        <v>45</v>
      </c>
      <c r="F1070" s="1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1</v>
      </c>
      <c r="P1070" s="5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11">
        <v>2200</v>
      </c>
      <c r="E1071" s="5">
        <v>850</v>
      </c>
      <c r="F1071" s="1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39</v>
      </c>
      <c r="P1071" s="5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11">
        <v>10000</v>
      </c>
      <c r="E1072" s="5">
        <v>70</v>
      </c>
      <c r="F1072" s="1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1</v>
      </c>
      <c r="P1072" s="5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11">
        <v>100</v>
      </c>
      <c r="E1073" s="5">
        <v>0</v>
      </c>
      <c r="F1073" s="1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s="5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11">
        <v>75000</v>
      </c>
      <c r="E1074" s="5">
        <v>51</v>
      </c>
      <c r="F1074" s="1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1</v>
      </c>
      <c r="P1074" s="5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11">
        <v>750</v>
      </c>
      <c r="E1075" s="5">
        <v>10</v>
      </c>
      <c r="F1075" s="1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2</v>
      </c>
      <c r="P1075" s="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11">
        <v>54000</v>
      </c>
      <c r="E1076" s="5">
        <v>3407</v>
      </c>
      <c r="F1076" s="1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7</v>
      </c>
      <c r="P1076" s="5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11">
        <v>1000</v>
      </c>
      <c r="E1077" s="5">
        <v>45</v>
      </c>
      <c r="F1077" s="1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5</v>
      </c>
      <c r="P1077" s="5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11">
        <v>75000</v>
      </c>
      <c r="E1078" s="5">
        <v>47074</v>
      </c>
      <c r="F1078" s="1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63</v>
      </c>
      <c r="P1078" s="5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11">
        <v>25000</v>
      </c>
      <c r="E1079" s="5">
        <v>7344</v>
      </c>
      <c r="F1079" s="1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30</v>
      </c>
      <c r="P1079" s="5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11">
        <v>600</v>
      </c>
      <c r="E1080" s="5">
        <v>45</v>
      </c>
      <c r="F1080" s="1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8</v>
      </c>
      <c r="P1080" s="5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11">
        <v>26000</v>
      </c>
      <c r="E1081" s="5">
        <v>678</v>
      </c>
      <c r="F1081" s="1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3</v>
      </c>
      <c r="P1081" s="5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11">
        <v>20000</v>
      </c>
      <c r="E1082" s="5">
        <v>1821</v>
      </c>
      <c r="F1082" s="1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10</v>
      </c>
      <c r="P1082" s="5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11">
        <v>68000</v>
      </c>
      <c r="E1083" s="5">
        <v>12</v>
      </c>
      <c r="F1083" s="1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</v>
      </c>
      <c r="P1083" s="5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11">
        <v>10000</v>
      </c>
      <c r="E1084" s="5">
        <v>56</v>
      </c>
      <c r="F1084" s="1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1</v>
      </c>
      <c r="P1084" s="5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11">
        <v>50000</v>
      </c>
      <c r="E1085" s="5">
        <v>410</v>
      </c>
      <c r="F1085" s="1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1</v>
      </c>
      <c r="P1085" s="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11">
        <v>550</v>
      </c>
      <c r="E1086" s="5">
        <v>0</v>
      </c>
      <c r="F1086" s="1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s="5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11">
        <v>30000</v>
      </c>
      <c r="E1087" s="5">
        <v>1026</v>
      </c>
      <c r="F1087" s="1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4</v>
      </c>
      <c r="P1087" s="5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11">
        <v>18000</v>
      </c>
      <c r="E1088" s="5">
        <v>15</v>
      </c>
      <c r="F1088" s="1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1</v>
      </c>
      <c r="P1088" s="5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11">
        <v>1100</v>
      </c>
      <c r="E1089" s="5">
        <v>0</v>
      </c>
      <c r="F1089" s="1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s="5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11">
        <v>45000</v>
      </c>
      <c r="E1090" s="5">
        <v>6382.34</v>
      </c>
      <c r="F1090" s="1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15</v>
      </c>
      <c r="P1090" s="5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11">
        <v>15000</v>
      </c>
      <c r="E1091" s="5">
        <v>1174</v>
      </c>
      <c r="F1091" s="1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ROUNDUP(IF(($E1091-$D1091)/($D1091)&gt;0,(($E1091-$D1091)/($D1091)+1)*100,(1+($E1091-$D1091)/($D1091))*100),0)</f>
        <v>8</v>
      </c>
      <c r="P1091" s="5">
        <f t="shared" ref="P1091:P1154" si="69">$E1091/$L1091</f>
        <v>23.959183673469386</v>
      </c>
      <c r="Q1091" t="str">
        <f t="shared" ref="Q1091:Q1154" si="70">LEFT($N1091,FIND("/",$N1091)-1)</f>
        <v>games</v>
      </c>
      <c r="R1091" t="str">
        <f t="shared" ref="R1091:R1154" si="71">RIGHT($N1091,LEN($N1091)-FIND("/",$N1091))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11">
        <v>12999</v>
      </c>
      <c r="E1092" s="5">
        <v>5</v>
      </c>
      <c r="F1092" s="1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1</v>
      </c>
      <c r="P1092" s="5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11">
        <v>200</v>
      </c>
      <c r="E1093" s="5">
        <v>25</v>
      </c>
      <c r="F1093" s="1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13</v>
      </c>
      <c r="P1093" s="5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11">
        <v>2000</v>
      </c>
      <c r="E1094" s="5">
        <v>21</v>
      </c>
      <c r="F1094" s="1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2</v>
      </c>
      <c r="P1094" s="5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11">
        <v>300</v>
      </c>
      <c r="E1095" s="5">
        <v>42.25</v>
      </c>
      <c r="F1095" s="1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15</v>
      </c>
      <c r="P1095" s="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11">
        <v>18000</v>
      </c>
      <c r="E1096" s="5">
        <v>3294.01</v>
      </c>
      <c r="F1096" s="1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19</v>
      </c>
      <c r="P1096" s="5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11">
        <v>500000</v>
      </c>
      <c r="E1097" s="5">
        <v>25174</v>
      </c>
      <c r="F1097" s="1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6</v>
      </c>
      <c r="P1097" s="5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11">
        <v>12000</v>
      </c>
      <c r="E1098" s="5">
        <v>2152</v>
      </c>
      <c r="F1098" s="1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18</v>
      </c>
      <c r="P1098" s="5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11">
        <v>100000</v>
      </c>
      <c r="E1099" s="5">
        <v>47</v>
      </c>
      <c r="F1099" s="1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1</v>
      </c>
      <c r="P1099" s="5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11">
        <v>25000</v>
      </c>
      <c r="E1100" s="5">
        <v>1803</v>
      </c>
      <c r="F1100" s="1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8</v>
      </c>
      <c r="P1100" s="5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11">
        <v>5000</v>
      </c>
      <c r="E1101" s="5">
        <v>25</v>
      </c>
      <c r="F1101" s="1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1</v>
      </c>
      <c r="P1101" s="5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11">
        <v>4000</v>
      </c>
      <c r="E1102" s="5">
        <v>100</v>
      </c>
      <c r="F1102" s="1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3</v>
      </c>
      <c r="P1102" s="5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11">
        <v>100000</v>
      </c>
      <c r="E1103" s="5">
        <v>41</v>
      </c>
      <c r="F1103" s="1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1</v>
      </c>
      <c r="P1103" s="5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11">
        <v>8000</v>
      </c>
      <c r="E1104" s="5">
        <v>425</v>
      </c>
      <c r="F1104" s="1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6</v>
      </c>
      <c r="P1104" s="5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11">
        <v>15000</v>
      </c>
      <c r="E1105" s="5">
        <v>243</v>
      </c>
      <c r="F1105" s="1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2</v>
      </c>
      <c r="P1105" s="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11">
        <v>60000</v>
      </c>
      <c r="E1106" s="5">
        <v>2971</v>
      </c>
      <c r="F1106" s="1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5</v>
      </c>
      <c r="P1106" s="5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11">
        <v>900000</v>
      </c>
      <c r="E1107" s="5">
        <v>1431</v>
      </c>
      <c r="F1107" s="1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1</v>
      </c>
      <c r="P1107" s="5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11">
        <v>400</v>
      </c>
      <c r="E1108" s="5">
        <v>165</v>
      </c>
      <c r="F1108" s="1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42</v>
      </c>
      <c r="P1108" s="5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11">
        <v>10000</v>
      </c>
      <c r="E1109" s="5">
        <v>0</v>
      </c>
      <c r="F1109" s="1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s="5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11">
        <v>25000</v>
      </c>
      <c r="E1110" s="5">
        <v>732.5</v>
      </c>
      <c r="F1110" s="1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3</v>
      </c>
      <c r="P1110" s="5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11">
        <v>10000</v>
      </c>
      <c r="E1111" s="5">
        <v>45</v>
      </c>
      <c r="F1111" s="1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1</v>
      </c>
      <c r="P1111" s="5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11">
        <v>50000</v>
      </c>
      <c r="E1112" s="5">
        <v>255</v>
      </c>
      <c r="F1112" s="1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1</v>
      </c>
      <c r="P1112" s="5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11">
        <v>2500</v>
      </c>
      <c r="E1113" s="5">
        <v>1</v>
      </c>
      <c r="F1113" s="1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1</v>
      </c>
      <c r="P1113" s="5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11">
        <v>88000</v>
      </c>
      <c r="E1114" s="5">
        <v>31272.92</v>
      </c>
      <c r="F1114" s="1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36</v>
      </c>
      <c r="P1114" s="5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11">
        <v>1000</v>
      </c>
      <c r="E1115" s="5">
        <v>5</v>
      </c>
      <c r="F1115" s="1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1</v>
      </c>
      <c r="P1115" s="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11">
        <v>6000</v>
      </c>
      <c r="E1116" s="5">
        <v>10</v>
      </c>
      <c r="F1116" s="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1</v>
      </c>
      <c r="P1116" s="5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11">
        <v>40000</v>
      </c>
      <c r="E1117" s="5">
        <v>53</v>
      </c>
      <c r="F1117" s="1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1</v>
      </c>
      <c r="P1117" s="5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11">
        <v>500000</v>
      </c>
      <c r="E1118" s="5">
        <v>178.52</v>
      </c>
      <c r="F1118" s="1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1</v>
      </c>
      <c r="P1118" s="5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11">
        <v>1000</v>
      </c>
      <c r="E1119" s="5">
        <v>83</v>
      </c>
      <c r="F1119" s="1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9</v>
      </c>
      <c r="P1119" s="5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11">
        <v>4500</v>
      </c>
      <c r="E1120" s="5">
        <v>109</v>
      </c>
      <c r="F1120" s="1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3</v>
      </c>
      <c r="P1120" s="5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11">
        <v>2100</v>
      </c>
      <c r="E1121" s="5">
        <v>5</v>
      </c>
      <c r="F1121" s="1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1</v>
      </c>
      <c r="P1121" s="5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11">
        <v>25000</v>
      </c>
      <c r="E1122" s="5">
        <v>0</v>
      </c>
      <c r="F1122" s="1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s="5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11">
        <v>250000</v>
      </c>
      <c r="E1123" s="5">
        <v>29</v>
      </c>
      <c r="F1123" s="1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</v>
      </c>
      <c r="P1123" s="5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11">
        <v>3200</v>
      </c>
      <c r="E1124" s="5">
        <v>0</v>
      </c>
      <c r="F1124" s="1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s="5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11">
        <v>5000</v>
      </c>
      <c r="E1125" s="5">
        <v>11</v>
      </c>
      <c r="F1125" s="1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1</v>
      </c>
      <c r="P1125" s="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11">
        <v>90000</v>
      </c>
      <c r="E1126" s="5">
        <v>425</v>
      </c>
      <c r="F1126" s="1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1</v>
      </c>
      <c r="P1126" s="5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11">
        <v>3000</v>
      </c>
      <c r="E1127" s="5">
        <v>0</v>
      </c>
      <c r="F1127" s="1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s="5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11">
        <v>2000</v>
      </c>
      <c r="E1128" s="5">
        <v>10</v>
      </c>
      <c r="F1128" s="1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1</v>
      </c>
      <c r="P1128" s="5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11">
        <v>35000</v>
      </c>
      <c r="E1129" s="5">
        <v>585</v>
      </c>
      <c r="F1129" s="1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2</v>
      </c>
      <c r="P1129" s="5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11">
        <v>1000</v>
      </c>
      <c r="E1130" s="5">
        <v>1</v>
      </c>
      <c r="F1130" s="1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1</v>
      </c>
      <c r="P1130" s="5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11">
        <v>20000</v>
      </c>
      <c r="E1131" s="5">
        <v>21</v>
      </c>
      <c r="F1131" s="1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1</v>
      </c>
      <c r="P1131" s="5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11">
        <v>5000</v>
      </c>
      <c r="E1132" s="5">
        <v>11</v>
      </c>
      <c r="F1132" s="1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1</v>
      </c>
      <c r="P1132" s="5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11">
        <v>40000</v>
      </c>
      <c r="E1133" s="5">
        <v>0</v>
      </c>
      <c r="F1133" s="1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s="5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11">
        <v>10000</v>
      </c>
      <c r="E1134" s="5">
        <v>1438</v>
      </c>
      <c r="F1134" s="1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15</v>
      </c>
      <c r="P1134" s="5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11">
        <v>3000</v>
      </c>
      <c r="E1135" s="5">
        <v>20</v>
      </c>
      <c r="F1135" s="1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1</v>
      </c>
      <c r="P1135" s="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11">
        <v>25000</v>
      </c>
      <c r="E1136" s="5">
        <v>1</v>
      </c>
      <c r="F1136" s="1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1</v>
      </c>
      <c r="P1136" s="5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11">
        <v>1000</v>
      </c>
      <c r="E1137" s="5">
        <v>50</v>
      </c>
      <c r="F1137" s="1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5</v>
      </c>
      <c r="P1137" s="5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11">
        <v>4190</v>
      </c>
      <c r="E1138" s="5">
        <v>270</v>
      </c>
      <c r="F1138" s="1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7</v>
      </c>
      <c r="P1138" s="5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11">
        <v>25000</v>
      </c>
      <c r="E1139" s="5">
        <v>9875</v>
      </c>
      <c r="F1139" s="1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40</v>
      </c>
      <c r="P1139" s="5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11">
        <v>35000</v>
      </c>
      <c r="E1140" s="5">
        <v>125</v>
      </c>
      <c r="F1140" s="1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1</v>
      </c>
      <c r="P1140" s="5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11">
        <v>8000</v>
      </c>
      <c r="E1141" s="5">
        <v>5</v>
      </c>
      <c r="F1141" s="1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1</v>
      </c>
      <c r="P1141" s="5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11">
        <v>5000</v>
      </c>
      <c r="E1142" s="5">
        <v>0</v>
      </c>
      <c r="F1142" s="1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s="5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11">
        <v>500</v>
      </c>
      <c r="E1143" s="5">
        <v>0</v>
      </c>
      <c r="F1143" s="1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s="5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11">
        <v>4000</v>
      </c>
      <c r="E1144" s="5">
        <v>0</v>
      </c>
      <c r="F1144" s="1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s="5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11">
        <v>45000</v>
      </c>
      <c r="E1145" s="5">
        <v>186</v>
      </c>
      <c r="F1145" s="1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1</v>
      </c>
      <c r="P1145" s="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11">
        <v>9300</v>
      </c>
      <c r="E1146" s="5">
        <v>0</v>
      </c>
      <c r="F1146" s="1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s="5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11">
        <v>80000</v>
      </c>
      <c r="E1147" s="5">
        <v>100</v>
      </c>
      <c r="F1147" s="1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1</v>
      </c>
      <c r="P1147" s="5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11">
        <v>6000</v>
      </c>
      <c r="E1148" s="5">
        <v>530</v>
      </c>
      <c r="F1148" s="1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9</v>
      </c>
      <c r="P1148" s="5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11">
        <v>25000</v>
      </c>
      <c r="E1149" s="5">
        <v>0</v>
      </c>
      <c r="F1149" s="1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s="5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11">
        <v>15000</v>
      </c>
      <c r="E1150" s="5">
        <v>73</v>
      </c>
      <c r="F1150" s="1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1</v>
      </c>
      <c r="P1150" s="5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11">
        <v>50000</v>
      </c>
      <c r="E1151" s="5">
        <v>75</v>
      </c>
      <c r="F1151" s="1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1</v>
      </c>
      <c r="P1151" s="5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11">
        <v>2500</v>
      </c>
      <c r="E1152" s="5">
        <v>252</v>
      </c>
      <c r="F1152" s="1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11</v>
      </c>
      <c r="P1152" s="5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11">
        <v>25000</v>
      </c>
      <c r="E1153" s="5">
        <v>0</v>
      </c>
      <c r="F1153" s="1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s="5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11">
        <v>16000</v>
      </c>
      <c r="E1154" s="5">
        <v>911</v>
      </c>
      <c r="F1154" s="1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6</v>
      </c>
      <c r="P1154" s="5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11">
        <v>8000</v>
      </c>
      <c r="E1155" s="5">
        <v>50</v>
      </c>
      <c r="F1155" s="1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ROUNDUP(IF(($E1155-$D1155)/($D1155)&gt;0,(($E1155-$D1155)/($D1155)+1)*100,(1+($E1155-$D1155)/($D1155))*100),0)</f>
        <v>1</v>
      </c>
      <c r="P1155" s="5">
        <f t="shared" ref="P1155:P1218" si="73">$E1155/$L1155</f>
        <v>50</v>
      </c>
      <c r="Q1155" t="str">
        <f t="shared" ref="Q1155:Q1218" si="74">LEFT($N1155,FIND("/",$N1155)-1)</f>
        <v>food</v>
      </c>
      <c r="R1155" t="str">
        <f t="shared" ref="R1155:R1218" si="75">RIGHT($N1155,LEN($N1155)-FIND("/",$N1155))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11">
        <v>5000</v>
      </c>
      <c r="E1156" s="5">
        <v>325</v>
      </c>
      <c r="F1156" s="1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7</v>
      </c>
      <c r="P1156" s="5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11">
        <v>25000</v>
      </c>
      <c r="E1157" s="5">
        <v>188</v>
      </c>
      <c r="F1157" s="1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1</v>
      </c>
      <c r="P1157" s="5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11">
        <v>6500</v>
      </c>
      <c r="E1158" s="5">
        <v>0</v>
      </c>
      <c r="F1158" s="1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s="5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11">
        <v>10000</v>
      </c>
      <c r="E1159" s="5">
        <v>151</v>
      </c>
      <c r="F1159" s="1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2</v>
      </c>
      <c r="P1159" s="5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11">
        <v>7500</v>
      </c>
      <c r="E1160" s="5">
        <v>35</v>
      </c>
      <c r="F1160" s="1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1</v>
      </c>
      <c r="P1160" s="5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11">
        <v>6750</v>
      </c>
      <c r="E1161" s="5">
        <v>0</v>
      </c>
      <c r="F1161" s="1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s="5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11">
        <v>30000</v>
      </c>
      <c r="E1162" s="5">
        <v>1155</v>
      </c>
      <c r="F1162" s="1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4</v>
      </c>
      <c r="P1162" s="5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11">
        <v>18000</v>
      </c>
      <c r="E1163" s="5">
        <v>0</v>
      </c>
      <c r="F1163" s="1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s="5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11">
        <v>60000</v>
      </c>
      <c r="E1164" s="5">
        <v>35</v>
      </c>
      <c r="F1164" s="1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1</v>
      </c>
      <c r="P1164" s="5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11">
        <v>5200</v>
      </c>
      <c r="E1165" s="5">
        <v>0</v>
      </c>
      <c r="F1165" s="1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s="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11">
        <v>10000</v>
      </c>
      <c r="E1166" s="5">
        <v>0</v>
      </c>
      <c r="F1166" s="1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s="5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11">
        <v>10000</v>
      </c>
      <c r="E1167" s="5">
        <v>2070.5</v>
      </c>
      <c r="F1167" s="1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21</v>
      </c>
      <c r="P1167" s="5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11">
        <v>15000</v>
      </c>
      <c r="E1168" s="5">
        <v>2871</v>
      </c>
      <c r="F1168" s="1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20</v>
      </c>
      <c r="P1168" s="5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11">
        <v>60000</v>
      </c>
      <c r="E1169" s="5">
        <v>979</v>
      </c>
      <c r="F1169" s="1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2</v>
      </c>
      <c r="P1169" s="5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11">
        <v>18000</v>
      </c>
      <c r="E1170" s="5">
        <v>1020</v>
      </c>
      <c r="F1170" s="1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6</v>
      </c>
      <c r="P1170" s="5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11">
        <v>10000</v>
      </c>
      <c r="E1171" s="5">
        <v>17</v>
      </c>
      <c r="F1171" s="1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1</v>
      </c>
      <c r="P1171" s="5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11">
        <v>25000</v>
      </c>
      <c r="E1172" s="5">
        <v>100</v>
      </c>
      <c r="F1172" s="1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1</v>
      </c>
      <c r="P1172" s="5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11">
        <v>25000</v>
      </c>
      <c r="E1173" s="5">
        <v>25</v>
      </c>
      <c r="F1173" s="1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1</v>
      </c>
      <c r="P1173" s="5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11">
        <v>9000</v>
      </c>
      <c r="E1174" s="5">
        <v>0</v>
      </c>
      <c r="F1174" s="1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s="5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11">
        <v>125000</v>
      </c>
      <c r="E1175" s="5">
        <v>30</v>
      </c>
      <c r="F1175" s="1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1</v>
      </c>
      <c r="P1175" s="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11">
        <v>15000</v>
      </c>
      <c r="E1176" s="5">
        <v>886</v>
      </c>
      <c r="F1176" s="1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6</v>
      </c>
      <c r="P1176" s="5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11">
        <v>20000</v>
      </c>
      <c r="E1177" s="5">
        <v>585</v>
      </c>
      <c r="F1177" s="1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3</v>
      </c>
      <c r="P1177" s="5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11">
        <v>175000</v>
      </c>
      <c r="E1178" s="5">
        <v>10</v>
      </c>
      <c r="F1178" s="1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1</v>
      </c>
      <c r="P1178" s="5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11">
        <v>6000</v>
      </c>
      <c r="E1179" s="5">
        <v>0</v>
      </c>
      <c r="F1179" s="1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s="5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11">
        <v>75000</v>
      </c>
      <c r="E1180" s="5">
        <v>5</v>
      </c>
      <c r="F1180" s="1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1</v>
      </c>
      <c r="P1180" s="5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11">
        <v>60000</v>
      </c>
      <c r="E1181" s="5">
        <v>3200</v>
      </c>
      <c r="F1181" s="1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6</v>
      </c>
      <c r="P1181" s="5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11">
        <v>50000</v>
      </c>
      <c r="E1182" s="5">
        <v>5875</v>
      </c>
      <c r="F1182" s="1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12</v>
      </c>
      <c r="P1182" s="5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11">
        <v>50000</v>
      </c>
      <c r="E1183" s="5">
        <v>4</v>
      </c>
      <c r="F1183" s="1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1</v>
      </c>
      <c r="P1183" s="5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11">
        <v>1000</v>
      </c>
      <c r="E1184" s="5">
        <v>42</v>
      </c>
      <c r="F1184" s="1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5</v>
      </c>
      <c r="P1184" s="5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11">
        <v>2500</v>
      </c>
      <c r="E1185" s="5">
        <v>100</v>
      </c>
      <c r="F1185" s="1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4</v>
      </c>
      <c r="P1185" s="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11">
        <v>22000</v>
      </c>
      <c r="E1186" s="5">
        <v>23086</v>
      </c>
      <c r="F1186" s="1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105</v>
      </c>
      <c r="P1186" s="5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11">
        <v>12500</v>
      </c>
      <c r="E1187" s="5">
        <v>13180</v>
      </c>
      <c r="F1187" s="1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106</v>
      </c>
      <c r="P1187" s="5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11">
        <v>7500</v>
      </c>
      <c r="E1188" s="5">
        <v>8005</v>
      </c>
      <c r="F1188" s="1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107</v>
      </c>
      <c r="P1188" s="5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11">
        <v>8750</v>
      </c>
      <c r="E1189" s="5">
        <v>9111</v>
      </c>
      <c r="F1189" s="1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105</v>
      </c>
      <c r="P1189" s="5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11">
        <v>2000</v>
      </c>
      <c r="E1190" s="5">
        <v>3211</v>
      </c>
      <c r="F1190" s="1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161</v>
      </c>
      <c r="P1190" s="5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11">
        <v>9000</v>
      </c>
      <c r="E1191" s="5">
        <v>9700</v>
      </c>
      <c r="F1191" s="1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108</v>
      </c>
      <c r="P1191" s="5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11">
        <v>500</v>
      </c>
      <c r="E1192" s="5">
        <v>675</v>
      </c>
      <c r="F1192" s="1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135</v>
      </c>
      <c r="P1192" s="5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11">
        <v>2700</v>
      </c>
      <c r="E1193" s="5">
        <v>2945</v>
      </c>
      <c r="F1193" s="1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110</v>
      </c>
      <c r="P1193" s="5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11">
        <v>100</v>
      </c>
      <c r="E1194" s="5">
        <v>290</v>
      </c>
      <c r="F1194" s="1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290</v>
      </c>
      <c r="P1194" s="5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11">
        <v>21000</v>
      </c>
      <c r="E1195" s="5">
        <v>21831</v>
      </c>
      <c r="F1195" s="1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104</v>
      </c>
      <c r="P1195" s="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11">
        <v>12500</v>
      </c>
      <c r="E1196" s="5">
        <v>40280</v>
      </c>
      <c r="F1196" s="1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323</v>
      </c>
      <c r="P1196" s="5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11">
        <v>10000</v>
      </c>
      <c r="E1197" s="5">
        <v>13500</v>
      </c>
      <c r="F1197" s="1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135</v>
      </c>
      <c r="P1197" s="5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11">
        <v>14500</v>
      </c>
      <c r="E1198" s="5">
        <v>39137</v>
      </c>
      <c r="F1198" s="1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270</v>
      </c>
      <c r="P1198" s="5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11">
        <v>15000</v>
      </c>
      <c r="E1199" s="5">
        <v>37994</v>
      </c>
      <c r="F1199" s="1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254</v>
      </c>
      <c r="P1199" s="5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11">
        <v>3500</v>
      </c>
      <c r="E1200" s="5">
        <v>9121</v>
      </c>
      <c r="F1200" s="1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261</v>
      </c>
      <c r="P1200" s="5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11">
        <v>2658</v>
      </c>
      <c r="E1201" s="5">
        <v>2693</v>
      </c>
      <c r="F1201" s="1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102</v>
      </c>
      <c r="P1201" s="5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11">
        <v>4800</v>
      </c>
      <c r="E1202" s="5">
        <v>6029</v>
      </c>
      <c r="F1202" s="1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126</v>
      </c>
      <c r="P1202" s="5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11">
        <v>6000</v>
      </c>
      <c r="E1203" s="5">
        <v>6146.27</v>
      </c>
      <c r="F1203" s="1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103</v>
      </c>
      <c r="P1203" s="5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11">
        <v>25000</v>
      </c>
      <c r="E1204" s="5">
        <v>49811</v>
      </c>
      <c r="F1204" s="1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200</v>
      </c>
      <c r="P1204" s="5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11">
        <v>16300</v>
      </c>
      <c r="E1205" s="5">
        <v>16700</v>
      </c>
      <c r="F1205" s="1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103</v>
      </c>
      <c r="P1205" s="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11">
        <v>13000</v>
      </c>
      <c r="E1206" s="5">
        <v>13383</v>
      </c>
      <c r="F1206" s="1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103</v>
      </c>
      <c r="P1206" s="5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11">
        <v>13000</v>
      </c>
      <c r="E1207" s="5">
        <v>13112</v>
      </c>
      <c r="F1207" s="1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101</v>
      </c>
      <c r="P1207" s="5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11">
        <v>900</v>
      </c>
      <c r="E1208" s="5">
        <v>1035</v>
      </c>
      <c r="F1208" s="1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115</v>
      </c>
      <c r="P1208" s="5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11">
        <v>16700</v>
      </c>
      <c r="E1209" s="5">
        <v>17396</v>
      </c>
      <c r="F1209" s="1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105</v>
      </c>
      <c r="P1209" s="5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11">
        <v>10000</v>
      </c>
      <c r="E1210" s="5">
        <v>15530</v>
      </c>
      <c r="F1210" s="1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156</v>
      </c>
      <c r="P1210" s="5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11">
        <v>6000</v>
      </c>
      <c r="E1211" s="5">
        <v>6360</v>
      </c>
      <c r="F1211" s="1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106</v>
      </c>
      <c r="P1211" s="5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11">
        <v>20000</v>
      </c>
      <c r="E1212" s="5">
        <v>50863</v>
      </c>
      <c r="F1212" s="1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255</v>
      </c>
      <c r="P1212" s="5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11">
        <v>1000</v>
      </c>
      <c r="E1213" s="5">
        <v>1011</v>
      </c>
      <c r="F1213" s="1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102</v>
      </c>
      <c r="P1213" s="5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11">
        <v>2500</v>
      </c>
      <c r="E1214" s="5">
        <v>3226</v>
      </c>
      <c r="F1214" s="1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130</v>
      </c>
      <c r="P1214" s="5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11">
        <v>6500</v>
      </c>
      <c r="E1215" s="5">
        <v>6645</v>
      </c>
      <c r="F1215" s="1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103</v>
      </c>
      <c r="P1215" s="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11">
        <v>2000</v>
      </c>
      <c r="E1216" s="5">
        <v>2636</v>
      </c>
      <c r="F1216" s="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132</v>
      </c>
      <c r="P1216" s="5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11">
        <v>5000</v>
      </c>
      <c r="E1217" s="5">
        <v>39304.01</v>
      </c>
      <c r="F1217" s="1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787</v>
      </c>
      <c r="P1217" s="5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11">
        <v>14000</v>
      </c>
      <c r="E1218" s="5">
        <v>20398</v>
      </c>
      <c r="F1218" s="1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146</v>
      </c>
      <c r="P1218" s="5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11">
        <v>26500</v>
      </c>
      <c r="E1219" s="5">
        <v>27189</v>
      </c>
      <c r="F1219" s="1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ROUNDUP(IF(($E1219-$D1219)/($D1219)&gt;0,(($E1219-$D1219)/($D1219)+1)*100,(1+($E1219-$D1219)/($D1219))*100),0)</f>
        <v>103</v>
      </c>
      <c r="P1219" s="5">
        <f t="shared" ref="P1219:P1282" si="77">$E1219/$L1219</f>
        <v>148.57377049180329</v>
      </c>
      <c r="Q1219" t="str">
        <f t="shared" ref="Q1219:Q1282" si="78">LEFT($N1219,FIND("/",$N1219)-1)</f>
        <v>photography</v>
      </c>
      <c r="R1219" t="str">
        <f t="shared" ref="R1219:R1282" si="79">RIGHT($N1219,LEN($N1219)-FIND("/",$N1219))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11">
        <v>9000</v>
      </c>
      <c r="E1220" s="5">
        <v>15505</v>
      </c>
      <c r="F1220" s="1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173</v>
      </c>
      <c r="P1220" s="5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11">
        <v>16350</v>
      </c>
      <c r="E1221" s="5">
        <v>26024</v>
      </c>
      <c r="F1221" s="1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160</v>
      </c>
      <c r="P1221" s="5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11">
        <v>15000</v>
      </c>
      <c r="E1222" s="5">
        <v>15565</v>
      </c>
      <c r="F1222" s="1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104</v>
      </c>
      <c r="P1222" s="5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11">
        <v>2200</v>
      </c>
      <c r="E1223" s="5">
        <v>2451.0100000000002</v>
      </c>
      <c r="F1223" s="1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112</v>
      </c>
      <c r="P1223" s="5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11">
        <v>4000</v>
      </c>
      <c r="E1224" s="5">
        <v>11215</v>
      </c>
      <c r="F1224" s="1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281</v>
      </c>
      <c r="P1224" s="5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11">
        <v>19800</v>
      </c>
      <c r="E1225" s="5">
        <v>22197</v>
      </c>
      <c r="F1225" s="1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113</v>
      </c>
      <c r="P1225" s="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11">
        <v>15000</v>
      </c>
      <c r="E1226" s="5">
        <v>1060</v>
      </c>
      <c r="F1226" s="1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8</v>
      </c>
      <c r="P1226" s="5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11">
        <v>3000</v>
      </c>
      <c r="E1227" s="5">
        <v>132</v>
      </c>
      <c r="F1227" s="1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5</v>
      </c>
      <c r="P1227" s="5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11">
        <v>50000</v>
      </c>
      <c r="E1228" s="5">
        <v>1937</v>
      </c>
      <c r="F1228" s="1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4</v>
      </c>
      <c r="P1228" s="5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11">
        <v>2000</v>
      </c>
      <c r="E1229" s="5">
        <v>0</v>
      </c>
      <c r="F1229" s="1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s="5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11">
        <v>5000</v>
      </c>
      <c r="E1230" s="5">
        <v>1465</v>
      </c>
      <c r="F1230" s="1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30</v>
      </c>
      <c r="P1230" s="5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11">
        <v>2750</v>
      </c>
      <c r="E1231" s="5">
        <v>25</v>
      </c>
      <c r="F1231" s="1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1</v>
      </c>
      <c r="P1231" s="5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11">
        <v>500000</v>
      </c>
      <c r="E1232" s="5">
        <v>0</v>
      </c>
      <c r="F1232" s="1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s="5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11">
        <v>5000</v>
      </c>
      <c r="E1233" s="5">
        <v>0</v>
      </c>
      <c r="F1233" s="1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s="5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11">
        <v>5000</v>
      </c>
      <c r="E1234" s="5">
        <v>40</v>
      </c>
      <c r="F1234" s="1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1</v>
      </c>
      <c r="P1234" s="5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11">
        <v>1000</v>
      </c>
      <c r="E1235" s="5">
        <v>116</v>
      </c>
      <c r="F1235" s="1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12</v>
      </c>
      <c r="P1235" s="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11">
        <v>50000</v>
      </c>
      <c r="E1236" s="5">
        <v>0</v>
      </c>
      <c r="F1236" s="1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s="5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11">
        <v>7534</v>
      </c>
      <c r="E1237" s="5">
        <v>210</v>
      </c>
      <c r="F1237" s="1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3</v>
      </c>
      <c r="P1237" s="5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11">
        <v>2500</v>
      </c>
      <c r="E1238" s="5">
        <v>0</v>
      </c>
      <c r="F1238" s="1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s="5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11">
        <v>25000</v>
      </c>
      <c r="E1239" s="5">
        <v>0</v>
      </c>
      <c r="F1239" s="1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s="5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11">
        <v>1000</v>
      </c>
      <c r="E1240" s="5">
        <v>178</v>
      </c>
      <c r="F1240" s="1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18</v>
      </c>
      <c r="P1240" s="5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11">
        <v>2500</v>
      </c>
      <c r="E1241" s="5">
        <v>0</v>
      </c>
      <c r="F1241" s="1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s="5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11">
        <v>8000</v>
      </c>
      <c r="E1242" s="5">
        <v>241</v>
      </c>
      <c r="F1242" s="1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4</v>
      </c>
      <c r="P1242" s="5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11">
        <v>5000</v>
      </c>
      <c r="E1243" s="5">
        <v>2537</v>
      </c>
      <c r="F1243" s="1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51</v>
      </c>
      <c r="P1243" s="5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11">
        <v>911</v>
      </c>
      <c r="E1244" s="5">
        <v>5</v>
      </c>
      <c r="F1244" s="1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1</v>
      </c>
      <c r="P1244" s="5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11">
        <v>12000</v>
      </c>
      <c r="E1245" s="5">
        <v>1691</v>
      </c>
      <c r="F1245" s="1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15</v>
      </c>
      <c r="P1245" s="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11">
        <v>2000</v>
      </c>
      <c r="E1246" s="5">
        <v>2076</v>
      </c>
      <c r="F1246" s="1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104</v>
      </c>
      <c r="P1246" s="5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11">
        <v>2000</v>
      </c>
      <c r="E1247" s="5">
        <v>2405</v>
      </c>
      <c r="F1247" s="1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121</v>
      </c>
      <c r="P1247" s="5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11">
        <v>2000</v>
      </c>
      <c r="E1248" s="5">
        <v>2340</v>
      </c>
      <c r="F1248" s="1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117</v>
      </c>
      <c r="P1248" s="5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11">
        <v>3500</v>
      </c>
      <c r="E1249" s="5">
        <v>4275</v>
      </c>
      <c r="F1249" s="1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123</v>
      </c>
      <c r="P1249" s="5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11">
        <v>2500</v>
      </c>
      <c r="E1250" s="5">
        <v>3791</v>
      </c>
      <c r="F1250" s="1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152</v>
      </c>
      <c r="P1250" s="5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11">
        <v>5000</v>
      </c>
      <c r="E1251" s="5">
        <v>5222</v>
      </c>
      <c r="F1251" s="1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105</v>
      </c>
      <c r="P1251" s="5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11">
        <v>30000</v>
      </c>
      <c r="E1252" s="5">
        <v>60046</v>
      </c>
      <c r="F1252" s="1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201</v>
      </c>
      <c r="P1252" s="5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11">
        <v>6000</v>
      </c>
      <c r="E1253" s="5">
        <v>6108</v>
      </c>
      <c r="F1253" s="1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102</v>
      </c>
      <c r="P1253" s="5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11">
        <v>3500</v>
      </c>
      <c r="E1254" s="5">
        <v>4818</v>
      </c>
      <c r="F1254" s="1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138</v>
      </c>
      <c r="P1254" s="5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11">
        <v>10</v>
      </c>
      <c r="E1255" s="5">
        <v>30383.32</v>
      </c>
      <c r="F1255" s="1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303834</v>
      </c>
      <c r="P1255" s="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11">
        <v>6700</v>
      </c>
      <c r="E1256" s="5">
        <v>13323</v>
      </c>
      <c r="F1256" s="1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199</v>
      </c>
      <c r="P1256" s="5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11">
        <v>3000</v>
      </c>
      <c r="E1257" s="5">
        <v>6071</v>
      </c>
      <c r="F1257" s="1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203</v>
      </c>
      <c r="P1257" s="5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11">
        <v>30000</v>
      </c>
      <c r="E1258" s="5">
        <v>35389.129999999997</v>
      </c>
      <c r="F1258" s="1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118</v>
      </c>
      <c r="P1258" s="5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11">
        <v>5500</v>
      </c>
      <c r="E1259" s="5">
        <v>16210</v>
      </c>
      <c r="F1259" s="1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295</v>
      </c>
      <c r="P1259" s="5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11">
        <v>12000</v>
      </c>
      <c r="E1260" s="5">
        <v>25577.56</v>
      </c>
      <c r="F1260" s="1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214</v>
      </c>
      <c r="P1260" s="5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11">
        <v>2500</v>
      </c>
      <c r="E1261" s="5">
        <v>2606</v>
      </c>
      <c r="F1261" s="1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105</v>
      </c>
      <c r="P1261" s="5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11">
        <v>3300</v>
      </c>
      <c r="E1262" s="5">
        <v>3751</v>
      </c>
      <c r="F1262" s="1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114</v>
      </c>
      <c r="P1262" s="5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11">
        <v>2000</v>
      </c>
      <c r="E1263" s="5">
        <v>2025</v>
      </c>
      <c r="F1263" s="1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102</v>
      </c>
      <c r="P1263" s="5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11">
        <v>6500</v>
      </c>
      <c r="E1264" s="5">
        <v>8152</v>
      </c>
      <c r="F1264" s="1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126</v>
      </c>
      <c r="P1264" s="5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11">
        <v>1500</v>
      </c>
      <c r="E1265" s="5">
        <v>1785</v>
      </c>
      <c r="F1265" s="1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119</v>
      </c>
      <c r="P1265" s="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11">
        <v>650</v>
      </c>
      <c r="E1266" s="5">
        <v>1082</v>
      </c>
      <c r="F1266" s="1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167</v>
      </c>
      <c r="P1266" s="5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11">
        <v>3500</v>
      </c>
      <c r="E1267" s="5">
        <v>4170.17</v>
      </c>
      <c r="F1267" s="1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120</v>
      </c>
      <c r="P1267" s="5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11">
        <v>9500</v>
      </c>
      <c r="E1268" s="5">
        <v>9545</v>
      </c>
      <c r="F1268" s="1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101</v>
      </c>
      <c r="P1268" s="5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11">
        <v>22000</v>
      </c>
      <c r="E1269" s="5">
        <v>22396</v>
      </c>
      <c r="F1269" s="1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102</v>
      </c>
      <c r="P1269" s="5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11">
        <v>12000</v>
      </c>
      <c r="E1270" s="5">
        <v>14000</v>
      </c>
      <c r="F1270" s="1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117</v>
      </c>
      <c r="P1270" s="5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11">
        <v>18800</v>
      </c>
      <c r="E1271" s="5">
        <v>20426</v>
      </c>
      <c r="F1271" s="1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109</v>
      </c>
      <c r="P1271" s="5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11">
        <v>10000</v>
      </c>
      <c r="E1272" s="5">
        <v>11472</v>
      </c>
      <c r="F1272" s="1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115</v>
      </c>
      <c r="P1272" s="5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11">
        <v>7500</v>
      </c>
      <c r="E1273" s="5">
        <v>7635</v>
      </c>
      <c r="F1273" s="1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102</v>
      </c>
      <c r="P1273" s="5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11">
        <v>5000</v>
      </c>
      <c r="E1274" s="5">
        <v>5300</v>
      </c>
      <c r="F1274" s="1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106</v>
      </c>
      <c r="P1274" s="5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11">
        <v>4000</v>
      </c>
      <c r="E1275" s="5">
        <v>4140</v>
      </c>
      <c r="F1275" s="1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104</v>
      </c>
      <c r="P1275" s="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11">
        <v>25000</v>
      </c>
      <c r="E1276" s="5">
        <v>38743.839999999997</v>
      </c>
      <c r="F1276" s="1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155</v>
      </c>
      <c r="P1276" s="5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11">
        <v>15000</v>
      </c>
      <c r="E1277" s="5">
        <v>24321.1</v>
      </c>
      <c r="F1277" s="1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163</v>
      </c>
      <c r="P1277" s="5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11">
        <v>3000</v>
      </c>
      <c r="E1278" s="5">
        <v>3132.63</v>
      </c>
      <c r="F1278" s="1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105</v>
      </c>
      <c r="P1278" s="5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11">
        <v>15000</v>
      </c>
      <c r="E1279" s="5">
        <v>15918.65</v>
      </c>
      <c r="F1279" s="1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107</v>
      </c>
      <c r="P1279" s="5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11">
        <v>6500</v>
      </c>
      <c r="E1280" s="5">
        <v>10071</v>
      </c>
      <c r="F1280" s="1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155</v>
      </c>
      <c r="P1280" s="5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11">
        <v>12516</v>
      </c>
      <c r="E1281" s="5">
        <v>13864.17</v>
      </c>
      <c r="F1281" s="1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111</v>
      </c>
      <c r="P1281" s="5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11">
        <v>15000</v>
      </c>
      <c r="E1282" s="5">
        <v>16636.78</v>
      </c>
      <c r="F1282" s="1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111</v>
      </c>
      <c r="P1282" s="5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11">
        <v>7000</v>
      </c>
      <c r="E1283" s="5">
        <v>7750</v>
      </c>
      <c r="F1283" s="1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ROUNDUP(IF(($E1283-$D1283)/($D1283)&gt;0,(($E1283-$D1283)/($D1283)+1)*100,(1+($E1283-$D1283)/($D1283))*100),0)</f>
        <v>111</v>
      </c>
      <c r="P1283" s="5">
        <f t="shared" ref="P1283:P1346" si="81">$E1283/$L1283</f>
        <v>104.72972972972973</v>
      </c>
      <c r="Q1283" t="str">
        <f t="shared" ref="Q1283:Q1346" si="82">LEFT($N1283,FIND("/",$N1283)-1)</f>
        <v>music</v>
      </c>
      <c r="R1283" t="str">
        <f t="shared" ref="R1283:R1346" si="83">RIGHT($N1283,LEN($N1283)-FIND("/",$N1283))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11">
        <v>15000</v>
      </c>
      <c r="E1284" s="5">
        <v>18542</v>
      </c>
      <c r="F1284" s="1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124</v>
      </c>
      <c r="P1284" s="5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11">
        <v>1000</v>
      </c>
      <c r="E1285" s="5">
        <v>2110.5</v>
      </c>
      <c r="F1285" s="1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212</v>
      </c>
      <c r="P1285" s="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11">
        <v>2000</v>
      </c>
      <c r="E1286" s="5">
        <v>2020</v>
      </c>
      <c r="F1286" s="1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101</v>
      </c>
      <c r="P1286" s="5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11">
        <v>2000</v>
      </c>
      <c r="E1287" s="5">
        <v>2033</v>
      </c>
      <c r="F1287" s="1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102</v>
      </c>
      <c r="P1287" s="5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11">
        <v>1500</v>
      </c>
      <c r="E1288" s="5">
        <v>1625</v>
      </c>
      <c r="F1288" s="1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109</v>
      </c>
      <c r="P1288" s="5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11">
        <v>250</v>
      </c>
      <c r="E1289" s="5">
        <v>605</v>
      </c>
      <c r="F1289" s="1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242</v>
      </c>
      <c r="P1289" s="5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11">
        <v>4000</v>
      </c>
      <c r="E1290" s="5">
        <v>4018</v>
      </c>
      <c r="F1290" s="1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101</v>
      </c>
      <c r="P1290" s="5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11">
        <v>1500</v>
      </c>
      <c r="E1291" s="5">
        <v>1876</v>
      </c>
      <c r="F1291" s="1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126</v>
      </c>
      <c r="P1291" s="5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11">
        <v>3500</v>
      </c>
      <c r="E1292" s="5">
        <v>3800</v>
      </c>
      <c r="F1292" s="1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109</v>
      </c>
      <c r="P1292" s="5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11">
        <v>3000</v>
      </c>
      <c r="E1293" s="5">
        <v>4371</v>
      </c>
      <c r="F1293" s="1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146</v>
      </c>
      <c r="P1293" s="5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11">
        <v>1700</v>
      </c>
      <c r="E1294" s="5">
        <v>1870</v>
      </c>
      <c r="F1294" s="1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110</v>
      </c>
      <c r="P1294" s="5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11">
        <v>15000</v>
      </c>
      <c r="E1295" s="5">
        <v>15335</v>
      </c>
      <c r="F1295" s="1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103</v>
      </c>
      <c r="P1295" s="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11">
        <v>500</v>
      </c>
      <c r="E1296" s="5">
        <v>610</v>
      </c>
      <c r="F1296" s="1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122</v>
      </c>
      <c r="P1296" s="5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11">
        <v>2500</v>
      </c>
      <c r="E1297" s="5">
        <v>2549</v>
      </c>
      <c r="F1297" s="1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102</v>
      </c>
      <c r="P1297" s="5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11">
        <v>850</v>
      </c>
      <c r="E1298" s="5">
        <v>1200</v>
      </c>
      <c r="F1298" s="1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142</v>
      </c>
      <c r="P1298" s="5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11">
        <v>20000</v>
      </c>
      <c r="E1299" s="5">
        <v>21905</v>
      </c>
      <c r="F1299" s="1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110</v>
      </c>
      <c r="P1299" s="5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11">
        <v>2000</v>
      </c>
      <c r="E1300" s="5">
        <v>2093</v>
      </c>
      <c r="F1300" s="1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105</v>
      </c>
      <c r="P1300" s="5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11">
        <v>3500</v>
      </c>
      <c r="E1301" s="5">
        <v>4340</v>
      </c>
      <c r="F1301" s="1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124</v>
      </c>
      <c r="P1301" s="5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11">
        <v>3000</v>
      </c>
      <c r="E1302" s="5">
        <v>4050</v>
      </c>
      <c r="F1302" s="1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135</v>
      </c>
      <c r="P1302" s="5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11">
        <v>2000</v>
      </c>
      <c r="E1303" s="5">
        <v>2055</v>
      </c>
      <c r="F1303" s="1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103</v>
      </c>
      <c r="P1303" s="5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11">
        <v>2500</v>
      </c>
      <c r="E1304" s="5">
        <v>2500</v>
      </c>
      <c r="F1304" s="1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100</v>
      </c>
      <c r="P1304" s="5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11">
        <v>3500</v>
      </c>
      <c r="E1305" s="5">
        <v>4559.13</v>
      </c>
      <c r="F1305" s="1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131</v>
      </c>
      <c r="P1305" s="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11">
        <v>40000</v>
      </c>
      <c r="E1306" s="5">
        <v>15851</v>
      </c>
      <c r="F1306" s="1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40</v>
      </c>
      <c r="P1306" s="5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11">
        <v>30000</v>
      </c>
      <c r="E1307" s="5">
        <v>7793</v>
      </c>
      <c r="F1307" s="1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26</v>
      </c>
      <c r="P1307" s="5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11">
        <v>110000</v>
      </c>
      <c r="E1308" s="5">
        <v>71771</v>
      </c>
      <c r="F1308" s="1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66</v>
      </c>
      <c r="P1308" s="5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11">
        <v>50000</v>
      </c>
      <c r="E1309" s="5">
        <v>5757</v>
      </c>
      <c r="F1309" s="1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12</v>
      </c>
      <c r="P1309" s="5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11">
        <v>10000</v>
      </c>
      <c r="E1310" s="5">
        <v>1136</v>
      </c>
      <c r="F1310" s="1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12</v>
      </c>
      <c r="P1310" s="5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11">
        <v>11500</v>
      </c>
      <c r="E1311" s="5">
        <v>12879</v>
      </c>
      <c r="F1311" s="1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112</v>
      </c>
      <c r="P1311" s="5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11">
        <v>20000</v>
      </c>
      <c r="E1312" s="5">
        <v>3100</v>
      </c>
      <c r="F1312" s="1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16</v>
      </c>
      <c r="P1312" s="5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11">
        <v>250000</v>
      </c>
      <c r="E1313" s="5">
        <v>80070</v>
      </c>
      <c r="F1313" s="1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33</v>
      </c>
      <c r="P1313" s="5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11">
        <v>4600</v>
      </c>
      <c r="E1314" s="5">
        <v>28</v>
      </c>
      <c r="F1314" s="1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1</v>
      </c>
      <c r="P1314" s="5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11">
        <v>40000</v>
      </c>
      <c r="E1315" s="5">
        <v>12446</v>
      </c>
      <c r="F1315" s="1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32</v>
      </c>
      <c r="P1315" s="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11">
        <v>180000</v>
      </c>
      <c r="E1316" s="5">
        <v>2028</v>
      </c>
      <c r="F1316" s="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2</v>
      </c>
      <c r="P1316" s="5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11">
        <v>100000</v>
      </c>
      <c r="E1317" s="5">
        <v>40404</v>
      </c>
      <c r="F1317" s="1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41</v>
      </c>
      <c r="P1317" s="5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11">
        <v>75000</v>
      </c>
      <c r="E1318" s="5">
        <v>1</v>
      </c>
      <c r="F1318" s="1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</v>
      </c>
      <c r="P1318" s="5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11">
        <v>200000</v>
      </c>
      <c r="E1319" s="5">
        <v>11467</v>
      </c>
      <c r="F1319" s="1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6</v>
      </c>
      <c r="P1319" s="5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11">
        <v>40000</v>
      </c>
      <c r="E1320" s="5">
        <v>6130</v>
      </c>
      <c r="F1320" s="1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16</v>
      </c>
      <c r="P1320" s="5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11">
        <v>5800</v>
      </c>
      <c r="E1321" s="5">
        <v>876</v>
      </c>
      <c r="F1321" s="1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16</v>
      </c>
      <c r="P1321" s="5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11">
        <v>100000</v>
      </c>
      <c r="E1322" s="5">
        <v>503</v>
      </c>
      <c r="F1322" s="1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1</v>
      </c>
      <c r="P1322" s="5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11">
        <v>462000</v>
      </c>
      <c r="E1323" s="5">
        <v>6019</v>
      </c>
      <c r="F1323" s="1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2</v>
      </c>
      <c r="P1323" s="5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11">
        <v>35000</v>
      </c>
      <c r="E1324" s="5">
        <v>106</v>
      </c>
      <c r="F1324" s="1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1</v>
      </c>
      <c r="P1324" s="5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11">
        <v>15000</v>
      </c>
      <c r="E1325" s="5">
        <v>1332</v>
      </c>
      <c r="F1325" s="1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9</v>
      </c>
      <c r="P1325" s="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11">
        <v>50000</v>
      </c>
      <c r="E1326" s="5">
        <v>4920</v>
      </c>
      <c r="F1326" s="1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10</v>
      </c>
      <c r="P1326" s="5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11">
        <v>20000</v>
      </c>
      <c r="E1327" s="5">
        <v>486</v>
      </c>
      <c r="F1327" s="1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3</v>
      </c>
      <c r="P1327" s="5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11">
        <v>100000</v>
      </c>
      <c r="E1328" s="5">
        <v>1130</v>
      </c>
      <c r="F1328" s="1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2</v>
      </c>
      <c r="P1328" s="5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11">
        <v>48000</v>
      </c>
      <c r="E1329" s="5">
        <v>1705</v>
      </c>
      <c r="F1329" s="1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4</v>
      </c>
      <c r="P1329" s="5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11">
        <v>75000</v>
      </c>
      <c r="E1330" s="5">
        <v>1748</v>
      </c>
      <c r="F1330" s="1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3</v>
      </c>
      <c r="P1330" s="5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11">
        <v>50000</v>
      </c>
      <c r="E1331" s="5">
        <v>408</v>
      </c>
      <c r="F1331" s="1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1</v>
      </c>
      <c r="P1331" s="5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11">
        <v>35000</v>
      </c>
      <c r="E1332" s="5">
        <v>7873</v>
      </c>
      <c r="F1332" s="1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23</v>
      </c>
      <c r="P1332" s="5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11">
        <v>250000</v>
      </c>
      <c r="E1333" s="5">
        <v>3417</v>
      </c>
      <c r="F1333" s="1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2</v>
      </c>
      <c r="P1333" s="5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11">
        <v>10115</v>
      </c>
      <c r="E1334" s="5">
        <v>0</v>
      </c>
      <c r="F1334" s="1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s="5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11">
        <v>2500</v>
      </c>
      <c r="E1335" s="5">
        <v>0</v>
      </c>
      <c r="F1335" s="1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s="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11">
        <v>133000</v>
      </c>
      <c r="E1336" s="5">
        <v>14303</v>
      </c>
      <c r="F1336" s="1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11</v>
      </c>
      <c r="P1336" s="5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11">
        <v>25000</v>
      </c>
      <c r="E1337" s="5">
        <v>4940</v>
      </c>
      <c r="F1337" s="1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20</v>
      </c>
      <c r="P1337" s="5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11">
        <v>100000</v>
      </c>
      <c r="E1338" s="5">
        <v>84947</v>
      </c>
      <c r="F1338" s="1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85</v>
      </c>
      <c r="P1338" s="5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11">
        <v>50000</v>
      </c>
      <c r="E1339" s="5">
        <v>24691</v>
      </c>
      <c r="F1339" s="1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50</v>
      </c>
      <c r="P1339" s="5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11">
        <v>30000</v>
      </c>
      <c r="E1340" s="5">
        <v>991</v>
      </c>
      <c r="F1340" s="1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4</v>
      </c>
      <c r="P1340" s="5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11">
        <v>50000</v>
      </c>
      <c r="E1341" s="5">
        <v>3317</v>
      </c>
      <c r="F1341" s="1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7</v>
      </c>
      <c r="P1341" s="5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11">
        <v>1680</v>
      </c>
      <c r="E1342" s="5">
        <v>0</v>
      </c>
      <c r="F1342" s="1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s="5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11">
        <v>25000</v>
      </c>
      <c r="E1343" s="5">
        <v>17590</v>
      </c>
      <c r="F1343" s="1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71</v>
      </c>
      <c r="P1343" s="5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11">
        <v>50000</v>
      </c>
      <c r="E1344" s="5">
        <v>100</v>
      </c>
      <c r="F1344" s="1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1</v>
      </c>
      <c r="P1344" s="5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11">
        <v>50000</v>
      </c>
      <c r="E1345" s="5">
        <v>51149</v>
      </c>
      <c r="F1345" s="1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103</v>
      </c>
      <c r="P1345" s="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11">
        <v>1500</v>
      </c>
      <c r="E1346" s="5">
        <v>5666</v>
      </c>
      <c r="F1346" s="1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378</v>
      </c>
      <c r="P1346" s="5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11">
        <v>300</v>
      </c>
      <c r="E1347" s="5">
        <v>375</v>
      </c>
      <c r="F1347" s="1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ROUNDUP(IF(($E1347-$D1347)/($D1347)&gt;0,(($E1347-$D1347)/($D1347)+1)*100,(1+($E1347-$D1347)/($D1347))*100),0)</f>
        <v>125</v>
      </c>
      <c r="P1347" s="5">
        <f t="shared" ref="P1347:P1410" si="85">$E1347/$L1347</f>
        <v>53.571428571428569</v>
      </c>
      <c r="Q1347" t="str">
        <f t="shared" ref="Q1347:Q1410" si="86">LEFT($N1347,FIND("/",$N1347)-1)</f>
        <v>publishing</v>
      </c>
      <c r="R1347" t="str">
        <f t="shared" ref="R1347:R1410" si="87">RIGHT($N1347,LEN($N1347)-FIND("/",$N1347))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11">
        <v>4900</v>
      </c>
      <c r="E1348" s="5">
        <v>7219</v>
      </c>
      <c r="F1348" s="1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148</v>
      </c>
      <c r="P1348" s="5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11">
        <v>2500</v>
      </c>
      <c r="E1349" s="5">
        <v>2555</v>
      </c>
      <c r="F1349" s="1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103</v>
      </c>
      <c r="P1349" s="5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11">
        <v>5875</v>
      </c>
      <c r="E1350" s="5">
        <v>5985</v>
      </c>
      <c r="F1350" s="1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102</v>
      </c>
      <c r="P1350" s="5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11">
        <v>5000</v>
      </c>
      <c r="E1351" s="5">
        <v>10210</v>
      </c>
      <c r="F1351" s="1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205</v>
      </c>
      <c r="P1351" s="5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11">
        <v>5000</v>
      </c>
      <c r="E1352" s="5">
        <v>5202.5</v>
      </c>
      <c r="F1352" s="1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105</v>
      </c>
      <c r="P1352" s="5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11">
        <v>20000</v>
      </c>
      <c r="E1353" s="5">
        <v>20253</v>
      </c>
      <c r="F1353" s="1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102</v>
      </c>
      <c r="P1353" s="5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11">
        <v>10000</v>
      </c>
      <c r="E1354" s="5">
        <v>13614</v>
      </c>
      <c r="F1354" s="1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137</v>
      </c>
      <c r="P1354" s="5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11">
        <v>1000</v>
      </c>
      <c r="E1355" s="5">
        <v>1336</v>
      </c>
      <c r="F1355" s="1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134</v>
      </c>
      <c r="P1355" s="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11">
        <v>1200</v>
      </c>
      <c r="E1356" s="5">
        <v>1563</v>
      </c>
      <c r="F1356" s="1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131</v>
      </c>
      <c r="P1356" s="5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11">
        <v>2500</v>
      </c>
      <c r="E1357" s="5">
        <v>3067</v>
      </c>
      <c r="F1357" s="1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123</v>
      </c>
      <c r="P1357" s="5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11">
        <v>3400</v>
      </c>
      <c r="E1358" s="5">
        <v>6215.56</v>
      </c>
      <c r="F1358" s="1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183</v>
      </c>
      <c r="P1358" s="5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11">
        <v>2000</v>
      </c>
      <c r="E1359" s="5">
        <v>2506</v>
      </c>
      <c r="F1359" s="1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126</v>
      </c>
      <c r="P1359" s="5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11">
        <v>3000</v>
      </c>
      <c r="E1360" s="5">
        <v>3350</v>
      </c>
      <c r="F1360" s="1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112</v>
      </c>
      <c r="P1360" s="5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11">
        <v>660</v>
      </c>
      <c r="E1361" s="5">
        <v>764</v>
      </c>
      <c r="F1361" s="1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116</v>
      </c>
      <c r="P1361" s="5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11">
        <v>1500</v>
      </c>
      <c r="E1362" s="5">
        <v>2598</v>
      </c>
      <c r="F1362" s="1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174</v>
      </c>
      <c r="P1362" s="5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11">
        <v>6000</v>
      </c>
      <c r="E1363" s="5">
        <v>7559</v>
      </c>
      <c r="F1363" s="1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126</v>
      </c>
      <c r="P1363" s="5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11">
        <v>1000</v>
      </c>
      <c r="E1364" s="5">
        <v>1091</v>
      </c>
      <c r="F1364" s="1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110</v>
      </c>
      <c r="P1364" s="5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11">
        <v>200</v>
      </c>
      <c r="E1365" s="5">
        <v>200</v>
      </c>
      <c r="F1365" s="1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100</v>
      </c>
      <c r="P1365" s="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11">
        <v>42000</v>
      </c>
      <c r="E1366" s="5">
        <v>49830</v>
      </c>
      <c r="F1366" s="1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119</v>
      </c>
      <c r="P1366" s="5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11">
        <v>7500</v>
      </c>
      <c r="E1367" s="5">
        <v>7520</v>
      </c>
      <c r="F1367" s="1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101</v>
      </c>
      <c r="P1367" s="5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11">
        <v>7500</v>
      </c>
      <c r="E1368" s="5">
        <v>9486.69</v>
      </c>
      <c r="F1368" s="1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127</v>
      </c>
      <c r="P1368" s="5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11">
        <v>5000</v>
      </c>
      <c r="E1369" s="5">
        <v>5713</v>
      </c>
      <c r="F1369" s="1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115</v>
      </c>
      <c r="P1369" s="5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11">
        <v>5000</v>
      </c>
      <c r="E1370" s="5">
        <v>5535</v>
      </c>
      <c r="F1370" s="1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111</v>
      </c>
      <c r="P1370" s="5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11">
        <v>32360</v>
      </c>
      <c r="E1371" s="5">
        <v>34090.629999999997</v>
      </c>
      <c r="F1371" s="1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106</v>
      </c>
      <c r="P1371" s="5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11">
        <v>1500</v>
      </c>
      <c r="E1372" s="5">
        <v>1555</v>
      </c>
      <c r="F1372" s="1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104</v>
      </c>
      <c r="P1372" s="5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11">
        <v>6999</v>
      </c>
      <c r="E1373" s="5">
        <v>7495</v>
      </c>
      <c r="F1373" s="1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108</v>
      </c>
      <c r="P1373" s="5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11">
        <v>500</v>
      </c>
      <c r="E1374" s="5">
        <v>620</v>
      </c>
      <c r="F1374" s="1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124</v>
      </c>
      <c r="P1374" s="5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11">
        <v>10000</v>
      </c>
      <c r="E1375" s="5">
        <v>10501</v>
      </c>
      <c r="F1375" s="1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106</v>
      </c>
      <c r="P1375" s="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11">
        <v>1500</v>
      </c>
      <c r="E1376" s="5">
        <v>2842</v>
      </c>
      <c r="F1376" s="1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190</v>
      </c>
      <c r="P1376" s="5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11">
        <v>4000</v>
      </c>
      <c r="E1377" s="5">
        <v>6853</v>
      </c>
      <c r="F1377" s="1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172</v>
      </c>
      <c r="P1377" s="5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11">
        <v>3700</v>
      </c>
      <c r="E1378" s="5">
        <v>9342</v>
      </c>
      <c r="F1378" s="1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253</v>
      </c>
      <c r="P1378" s="5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11">
        <v>1300</v>
      </c>
      <c r="E1379" s="5">
        <v>1510</v>
      </c>
      <c r="F1379" s="1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117</v>
      </c>
      <c r="P1379" s="5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11">
        <v>2000</v>
      </c>
      <c r="E1380" s="5">
        <v>4067</v>
      </c>
      <c r="F1380" s="1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204</v>
      </c>
      <c r="P1380" s="5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11">
        <v>10000</v>
      </c>
      <c r="E1381" s="5">
        <v>11160</v>
      </c>
      <c r="F1381" s="1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112</v>
      </c>
      <c r="P1381" s="5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11">
        <v>25</v>
      </c>
      <c r="E1382" s="5">
        <v>106</v>
      </c>
      <c r="F1382" s="1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424</v>
      </c>
      <c r="P1382" s="5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11">
        <v>5000</v>
      </c>
      <c r="E1383" s="5">
        <v>5355</v>
      </c>
      <c r="F1383" s="1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108</v>
      </c>
      <c r="P1383" s="5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11">
        <v>8000</v>
      </c>
      <c r="E1384" s="5">
        <v>8349</v>
      </c>
      <c r="F1384" s="1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105</v>
      </c>
      <c r="P1384" s="5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11">
        <v>2200</v>
      </c>
      <c r="E1385" s="5">
        <v>4673</v>
      </c>
      <c r="F1385" s="1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213</v>
      </c>
      <c r="P1385" s="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11">
        <v>3500</v>
      </c>
      <c r="E1386" s="5">
        <v>4343</v>
      </c>
      <c r="F1386" s="1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125</v>
      </c>
      <c r="P1386" s="5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11">
        <v>8000</v>
      </c>
      <c r="E1387" s="5">
        <v>8832.49</v>
      </c>
      <c r="F1387" s="1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111</v>
      </c>
      <c r="P1387" s="5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11">
        <v>400</v>
      </c>
      <c r="E1388" s="5">
        <v>875</v>
      </c>
      <c r="F1388" s="1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219</v>
      </c>
      <c r="P1388" s="5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11">
        <v>4000</v>
      </c>
      <c r="E1389" s="5">
        <v>5465</v>
      </c>
      <c r="F1389" s="1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137</v>
      </c>
      <c r="P1389" s="5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11">
        <v>5000</v>
      </c>
      <c r="E1390" s="5">
        <v>6740.37</v>
      </c>
      <c r="F1390" s="1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135</v>
      </c>
      <c r="P1390" s="5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11">
        <v>500</v>
      </c>
      <c r="E1391" s="5">
        <v>727</v>
      </c>
      <c r="F1391" s="1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146</v>
      </c>
      <c r="P1391" s="5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11">
        <v>2800</v>
      </c>
      <c r="E1392" s="5">
        <v>3055</v>
      </c>
      <c r="F1392" s="1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110</v>
      </c>
      <c r="P1392" s="5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11">
        <v>500</v>
      </c>
      <c r="E1393" s="5">
        <v>551</v>
      </c>
      <c r="F1393" s="1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111</v>
      </c>
      <c r="P1393" s="5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11">
        <v>2500</v>
      </c>
      <c r="E1394" s="5">
        <v>2841</v>
      </c>
      <c r="F1394" s="1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114</v>
      </c>
      <c r="P1394" s="5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11">
        <v>10000</v>
      </c>
      <c r="E1395" s="5">
        <v>10235</v>
      </c>
      <c r="F1395" s="1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103</v>
      </c>
      <c r="P1395" s="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11">
        <v>750</v>
      </c>
      <c r="E1396" s="5">
        <v>916</v>
      </c>
      <c r="F1396" s="1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123</v>
      </c>
      <c r="P1396" s="5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11">
        <v>3500</v>
      </c>
      <c r="E1397" s="5">
        <v>3916</v>
      </c>
      <c r="F1397" s="1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112</v>
      </c>
      <c r="P1397" s="5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11">
        <v>6000</v>
      </c>
      <c r="E1398" s="5">
        <v>6438</v>
      </c>
      <c r="F1398" s="1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108</v>
      </c>
      <c r="P1398" s="5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11">
        <v>10000</v>
      </c>
      <c r="E1399" s="5">
        <v>11385</v>
      </c>
      <c r="F1399" s="1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114</v>
      </c>
      <c r="P1399" s="5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11">
        <v>4400</v>
      </c>
      <c r="E1400" s="5">
        <v>4826</v>
      </c>
      <c r="F1400" s="1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110</v>
      </c>
      <c r="P1400" s="5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11">
        <v>9000</v>
      </c>
      <c r="E1401" s="5">
        <v>11353</v>
      </c>
      <c r="F1401" s="1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127</v>
      </c>
      <c r="P1401" s="5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11">
        <v>350</v>
      </c>
      <c r="E1402" s="5">
        <v>586</v>
      </c>
      <c r="F1402" s="1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168</v>
      </c>
      <c r="P1402" s="5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11">
        <v>2500</v>
      </c>
      <c r="E1403" s="5">
        <v>12413</v>
      </c>
      <c r="F1403" s="1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497</v>
      </c>
      <c r="P1403" s="5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11">
        <v>2500</v>
      </c>
      <c r="E1404" s="5">
        <v>2729</v>
      </c>
      <c r="F1404" s="1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110</v>
      </c>
      <c r="P1404" s="5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11">
        <v>4000</v>
      </c>
      <c r="E1405" s="5">
        <v>4103</v>
      </c>
      <c r="F1405" s="1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103</v>
      </c>
      <c r="P1405" s="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11">
        <v>14500</v>
      </c>
      <c r="E1406" s="5">
        <v>241</v>
      </c>
      <c r="F1406" s="1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2</v>
      </c>
      <c r="P1406" s="5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11">
        <v>25000</v>
      </c>
      <c r="E1407" s="5">
        <v>105</v>
      </c>
      <c r="F1407" s="1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1</v>
      </c>
      <c r="P1407" s="5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11">
        <v>12000</v>
      </c>
      <c r="E1408" s="5">
        <v>15</v>
      </c>
      <c r="F1408" s="1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1</v>
      </c>
      <c r="P1408" s="5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11">
        <v>3000</v>
      </c>
      <c r="E1409" s="5">
        <v>15</v>
      </c>
      <c r="F1409" s="1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1</v>
      </c>
      <c r="P1409" s="5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11">
        <v>1000</v>
      </c>
      <c r="E1410" s="5">
        <v>72</v>
      </c>
      <c r="F1410" s="1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8</v>
      </c>
      <c r="P1410" s="5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11">
        <v>4000</v>
      </c>
      <c r="E1411" s="5">
        <v>0</v>
      </c>
      <c r="F1411" s="1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ROUNDUP(IF(($E1411-$D1411)/($D1411)&gt;0,(($E1411-$D1411)/($D1411)+1)*100,(1+($E1411-$D1411)/($D1411))*100),0)</f>
        <v>0</v>
      </c>
      <c r="P1411" s="5" t="e">
        <f t="shared" ref="P1411:P1474" si="89">$E1411/$L1411</f>
        <v>#DIV/0!</v>
      </c>
      <c r="Q1411" t="str">
        <f t="shared" ref="Q1411:Q1474" si="90">LEFT($N1411,FIND("/",$N1411)-1)</f>
        <v>publishing</v>
      </c>
      <c r="R1411" t="str">
        <f t="shared" ref="R1411:R1474" si="91">RIGHT($N1411,LEN($N1411)-FIND("/",$N1411))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11">
        <v>6000</v>
      </c>
      <c r="E1412" s="5">
        <v>1</v>
      </c>
      <c r="F1412" s="1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</v>
      </c>
      <c r="P1412" s="5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11">
        <v>3000</v>
      </c>
      <c r="E1413" s="5">
        <v>7</v>
      </c>
      <c r="F1413" s="1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1</v>
      </c>
      <c r="P1413" s="5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11">
        <v>7000</v>
      </c>
      <c r="E1414" s="5">
        <v>320</v>
      </c>
      <c r="F1414" s="1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5</v>
      </c>
      <c r="P1414" s="5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11">
        <v>2000</v>
      </c>
      <c r="E1415" s="5">
        <v>100</v>
      </c>
      <c r="F1415" s="1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5</v>
      </c>
      <c r="P1415" s="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11">
        <v>500</v>
      </c>
      <c r="E1416" s="5">
        <v>1</v>
      </c>
      <c r="F1416" s="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1</v>
      </c>
      <c r="P1416" s="5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11">
        <v>4400</v>
      </c>
      <c r="E1417" s="5">
        <v>800</v>
      </c>
      <c r="F1417" s="1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19</v>
      </c>
      <c r="P1417" s="5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11">
        <v>50000</v>
      </c>
      <c r="E1418" s="5">
        <v>0</v>
      </c>
      <c r="F1418" s="1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s="5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11">
        <v>4500</v>
      </c>
      <c r="E1419" s="5">
        <v>55</v>
      </c>
      <c r="F1419" s="1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2</v>
      </c>
      <c r="P1419" s="5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11">
        <v>3000</v>
      </c>
      <c r="E1420" s="5">
        <v>6</v>
      </c>
      <c r="F1420" s="1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1</v>
      </c>
      <c r="P1420" s="5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11">
        <v>6300</v>
      </c>
      <c r="E1421" s="5">
        <v>445</v>
      </c>
      <c r="F1421" s="1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8</v>
      </c>
      <c r="P1421" s="5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11">
        <v>110</v>
      </c>
      <c r="E1422" s="5">
        <v>3</v>
      </c>
      <c r="F1422" s="1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3</v>
      </c>
      <c r="P1422" s="5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11">
        <v>200000</v>
      </c>
      <c r="E1423" s="5">
        <v>200</v>
      </c>
      <c r="F1423" s="1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1</v>
      </c>
      <c r="P1423" s="5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11">
        <v>25000</v>
      </c>
      <c r="E1424" s="5">
        <v>26</v>
      </c>
      <c r="F1424" s="1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1</v>
      </c>
      <c r="P1424" s="5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11">
        <v>30000</v>
      </c>
      <c r="E1425" s="5">
        <v>100</v>
      </c>
      <c r="F1425" s="1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1</v>
      </c>
      <c r="P1425" s="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11">
        <v>7500</v>
      </c>
      <c r="E1426" s="5">
        <v>1527</v>
      </c>
      <c r="F1426" s="1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21</v>
      </c>
      <c r="P1426" s="5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11">
        <v>13000</v>
      </c>
      <c r="E1427" s="5">
        <v>0</v>
      </c>
      <c r="F1427" s="1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s="5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11">
        <v>1000</v>
      </c>
      <c r="E1428" s="5">
        <v>0</v>
      </c>
      <c r="F1428" s="1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s="5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11">
        <v>5000</v>
      </c>
      <c r="E1429" s="5">
        <v>419</v>
      </c>
      <c r="F1429" s="1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9</v>
      </c>
      <c r="P1429" s="5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11">
        <v>1000</v>
      </c>
      <c r="E1430" s="5">
        <v>45</v>
      </c>
      <c r="F1430" s="1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5</v>
      </c>
      <c r="P1430" s="5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11">
        <v>10000</v>
      </c>
      <c r="E1431" s="5">
        <v>0</v>
      </c>
      <c r="F1431" s="1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s="5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11">
        <v>5000</v>
      </c>
      <c r="E1432" s="5">
        <v>403</v>
      </c>
      <c r="F1432" s="1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9</v>
      </c>
      <c r="P1432" s="5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11">
        <v>17000</v>
      </c>
      <c r="E1433" s="5">
        <v>5431</v>
      </c>
      <c r="F1433" s="1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32</v>
      </c>
      <c r="P1433" s="5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11">
        <v>40000</v>
      </c>
      <c r="E1434" s="5">
        <v>0</v>
      </c>
      <c r="F1434" s="1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s="5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11">
        <v>12000</v>
      </c>
      <c r="E1435" s="5">
        <v>805</v>
      </c>
      <c r="F1435" s="1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7</v>
      </c>
      <c r="P1435" s="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11">
        <v>82000</v>
      </c>
      <c r="E1436" s="5">
        <v>8190</v>
      </c>
      <c r="F1436" s="1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10</v>
      </c>
      <c r="P1436" s="5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11">
        <v>15000</v>
      </c>
      <c r="E1437" s="5">
        <v>15</v>
      </c>
      <c r="F1437" s="1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1</v>
      </c>
      <c r="P1437" s="5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11">
        <v>10000</v>
      </c>
      <c r="E1438" s="5">
        <v>77</v>
      </c>
      <c r="F1438" s="1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1</v>
      </c>
      <c r="P1438" s="5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11">
        <v>3000</v>
      </c>
      <c r="E1439" s="5">
        <v>807</v>
      </c>
      <c r="F1439" s="1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27</v>
      </c>
      <c r="P1439" s="5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11">
        <v>20000</v>
      </c>
      <c r="E1440" s="5">
        <v>600</v>
      </c>
      <c r="F1440" s="1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3</v>
      </c>
      <c r="P1440" s="5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11">
        <v>2725</v>
      </c>
      <c r="E1441" s="5">
        <v>180</v>
      </c>
      <c r="F1441" s="1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7</v>
      </c>
      <c r="P1441" s="5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11">
        <v>13000</v>
      </c>
      <c r="E1442" s="5">
        <v>1</v>
      </c>
      <c r="F1442" s="1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1</v>
      </c>
      <c r="P1442" s="5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11">
        <v>180000</v>
      </c>
      <c r="E1443" s="5">
        <v>2020</v>
      </c>
      <c r="F1443" s="1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2</v>
      </c>
      <c r="P1443" s="5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11">
        <v>1500</v>
      </c>
      <c r="E1444" s="5">
        <v>0</v>
      </c>
      <c r="F1444" s="1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s="5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11">
        <v>13000</v>
      </c>
      <c r="E1445" s="5">
        <v>0</v>
      </c>
      <c r="F1445" s="1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s="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11">
        <v>4950</v>
      </c>
      <c r="E1446" s="5">
        <v>0</v>
      </c>
      <c r="F1446" s="1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s="5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11">
        <v>130000</v>
      </c>
      <c r="E1447" s="5">
        <v>0</v>
      </c>
      <c r="F1447" s="1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s="5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11">
        <v>900</v>
      </c>
      <c r="E1448" s="5">
        <v>0</v>
      </c>
      <c r="F1448" s="1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s="5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11">
        <v>500000</v>
      </c>
      <c r="E1449" s="5">
        <v>75</v>
      </c>
      <c r="F1449" s="1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</v>
      </c>
      <c r="P1449" s="5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11">
        <v>200000</v>
      </c>
      <c r="E1450" s="5">
        <v>0</v>
      </c>
      <c r="F1450" s="1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s="5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11">
        <v>8888</v>
      </c>
      <c r="E1451" s="5">
        <v>0</v>
      </c>
      <c r="F1451" s="1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s="5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11">
        <v>100000</v>
      </c>
      <c r="E1452" s="5">
        <v>1</v>
      </c>
      <c r="F1452" s="1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</v>
      </c>
      <c r="P1452" s="5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11">
        <v>18950</v>
      </c>
      <c r="E1453" s="5">
        <v>2</v>
      </c>
      <c r="F1453" s="1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</v>
      </c>
      <c r="P1453" s="5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11">
        <v>14000</v>
      </c>
      <c r="E1454" s="5">
        <v>0</v>
      </c>
      <c r="F1454" s="1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s="5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11">
        <v>25000</v>
      </c>
      <c r="E1455" s="5">
        <v>0</v>
      </c>
      <c r="F1455" s="1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s="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11">
        <v>1750</v>
      </c>
      <c r="E1456" s="5">
        <v>15</v>
      </c>
      <c r="F1456" s="1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1</v>
      </c>
      <c r="P1456" s="5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11">
        <v>15000</v>
      </c>
      <c r="E1457" s="5">
        <v>1575</v>
      </c>
      <c r="F1457" s="1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11</v>
      </c>
      <c r="P1457" s="5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11">
        <v>5000</v>
      </c>
      <c r="E1458" s="5">
        <v>145</v>
      </c>
      <c r="F1458" s="1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3</v>
      </c>
      <c r="P1458" s="5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11">
        <v>6000</v>
      </c>
      <c r="E1459" s="5">
        <v>0</v>
      </c>
      <c r="F1459" s="1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s="5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11">
        <v>5000</v>
      </c>
      <c r="E1460" s="5">
        <v>0</v>
      </c>
      <c r="F1460" s="1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s="5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11">
        <v>37000</v>
      </c>
      <c r="E1461" s="5">
        <v>0</v>
      </c>
      <c r="F1461" s="1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s="5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11">
        <v>25000000</v>
      </c>
      <c r="E1462" s="5">
        <v>0</v>
      </c>
      <c r="F1462" s="1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s="5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11">
        <v>15000</v>
      </c>
      <c r="E1463" s="5">
        <v>15186.69</v>
      </c>
      <c r="F1463" s="1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102</v>
      </c>
      <c r="P1463" s="5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11">
        <v>4000</v>
      </c>
      <c r="E1464" s="5">
        <v>4340.7</v>
      </c>
      <c r="F1464" s="1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109</v>
      </c>
      <c r="P1464" s="5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11">
        <v>600</v>
      </c>
      <c r="E1465" s="5">
        <v>886</v>
      </c>
      <c r="F1465" s="1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148</v>
      </c>
      <c r="P1465" s="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11">
        <v>5000</v>
      </c>
      <c r="E1466" s="5">
        <v>8160</v>
      </c>
      <c r="F1466" s="1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164</v>
      </c>
      <c r="P1466" s="5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11">
        <v>30000</v>
      </c>
      <c r="E1467" s="5">
        <v>136924.35</v>
      </c>
      <c r="F1467" s="1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457</v>
      </c>
      <c r="P1467" s="5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11">
        <v>16000</v>
      </c>
      <c r="E1468" s="5">
        <v>17260.37</v>
      </c>
      <c r="F1468" s="1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108</v>
      </c>
      <c r="P1468" s="5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11">
        <v>40000</v>
      </c>
      <c r="E1469" s="5">
        <v>46032</v>
      </c>
      <c r="F1469" s="1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116</v>
      </c>
      <c r="P1469" s="5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11">
        <v>9500</v>
      </c>
      <c r="E1470" s="5">
        <v>9725</v>
      </c>
      <c r="F1470" s="1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103</v>
      </c>
      <c r="P1470" s="5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11">
        <v>44250</v>
      </c>
      <c r="E1471" s="5">
        <v>47978</v>
      </c>
      <c r="F1471" s="1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109</v>
      </c>
      <c r="P1471" s="5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11">
        <v>1500</v>
      </c>
      <c r="E1472" s="5">
        <v>1877</v>
      </c>
      <c r="F1472" s="1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126</v>
      </c>
      <c r="P1472" s="5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11">
        <v>32000</v>
      </c>
      <c r="E1473" s="5">
        <v>33229</v>
      </c>
      <c r="F1473" s="1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104</v>
      </c>
      <c r="P1473" s="5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11">
        <v>25000</v>
      </c>
      <c r="E1474" s="5">
        <v>34676</v>
      </c>
      <c r="F1474" s="1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139</v>
      </c>
      <c r="P1474" s="5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11">
        <v>1500</v>
      </c>
      <c r="E1475" s="5">
        <v>1807.74</v>
      </c>
      <c r="F1475" s="1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ROUNDUP(IF(($E1475-$D1475)/($D1475)&gt;0,(($E1475-$D1475)/($D1475)+1)*100,(1+($E1475-$D1475)/($D1475))*100),0)</f>
        <v>121</v>
      </c>
      <c r="P1475" s="5">
        <f t="shared" ref="P1475:P1538" si="93">$E1475/$L1475</f>
        <v>38.462553191489363</v>
      </c>
      <c r="Q1475" t="str">
        <f t="shared" ref="Q1475:Q1538" si="94">LEFT($N1475,FIND("/",$N1475)-1)</f>
        <v>publishing</v>
      </c>
      <c r="R1475" t="str">
        <f t="shared" ref="R1475:R1538" si="95">RIGHT($N1475,LEN($N1475)-FIND("/",$N1475))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11">
        <v>3000</v>
      </c>
      <c r="E1476" s="5">
        <v>3368</v>
      </c>
      <c r="F1476" s="1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113</v>
      </c>
      <c r="P1476" s="5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11">
        <v>15000</v>
      </c>
      <c r="E1477" s="5">
        <v>28300.45</v>
      </c>
      <c r="F1477" s="1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189</v>
      </c>
      <c r="P1477" s="5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11">
        <v>6000</v>
      </c>
      <c r="E1478" s="5">
        <v>39693.279999999999</v>
      </c>
      <c r="F1478" s="1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662</v>
      </c>
      <c r="P1478" s="5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11">
        <v>30000</v>
      </c>
      <c r="E1479" s="5">
        <v>33393</v>
      </c>
      <c r="F1479" s="1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112</v>
      </c>
      <c r="P1479" s="5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11">
        <v>50000</v>
      </c>
      <c r="E1480" s="5">
        <v>590807.11</v>
      </c>
      <c r="F1480" s="1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1182</v>
      </c>
      <c r="P1480" s="5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11">
        <v>1600</v>
      </c>
      <c r="E1481" s="5">
        <v>2198</v>
      </c>
      <c r="F1481" s="1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138</v>
      </c>
      <c r="P1481" s="5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11">
        <v>50000</v>
      </c>
      <c r="E1482" s="5">
        <v>58520.2</v>
      </c>
      <c r="F1482" s="1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118</v>
      </c>
      <c r="P1482" s="5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11">
        <v>5000</v>
      </c>
      <c r="E1483" s="5">
        <v>105</v>
      </c>
      <c r="F1483" s="1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3</v>
      </c>
      <c r="P1483" s="5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11">
        <v>5000</v>
      </c>
      <c r="E1484" s="5">
        <v>5</v>
      </c>
      <c r="F1484" s="1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1</v>
      </c>
      <c r="P1484" s="5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11">
        <v>7000</v>
      </c>
      <c r="E1485" s="5">
        <v>50</v>
      </c>
      <c r="F1485" s="1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1</v>
      </c>
      <c r="P1485" s="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11">
        <v>2000</v>
      </c>
      <c r="E1486" s="5">
        <v>0</v>
      </c>
      <c r="F1486" s="1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s="5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11">
        <v>6700</v>
      </c>
      <c r="E1487" s="5">
        <v>150</v>
      </c>
      <c r="F1487" s="1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3</v>
      </c>
      <c r="P1487" s="5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11">
        <v>20000</v>
      </c>
      <c r="E1488" s="5">
        <v>48</v>
      </c>
      <c r="F1488" s="1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1</v>
      </c>
      <c r="P1488" s="5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11">
        <v>10000</v>
      </c>
      <c r="E1489" s="5">
        <v>0</v>
      </c>
      <c r="F1489" s="1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s="5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11">
        <v>15000</v>
      </c>
      <c r="E1490" s="5">
        <v>360</v>
      </c>
      <c r="F1490" s="1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3</v>
      </c>
      <c r="P1490" s="5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11">
        <v>5000</v>
      </c>
      <c r="E1491" s="5">
        <v>0</v>
      </c>
      <c r="F1491" s="1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s="5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11">
        <v>2900</v>
      </c>
      <c r="E1492" s="5">
        <v>895</v>
      </c>
      <c r="F1492" s="1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31</v>
      </c>
      <c r="P1492" s="5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11">
        <v>1200</v>
      </c>
      <c r="E1493" s="5">
        <v>100</v>
      </c>
      <c r="F1493" s="1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9</v>
      </c>
      <c r="P1493" s="5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11">
        <v>4000</v>
      </c>
      <c r="E1494" s="5">
        <v>30</v>
      </c>
      <c r="F1494" s="1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1</v>
      </c>
      <c r="P1494" s="5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11">
        <v>2400</v>
      </c>
      <c r="E1495" s="5">
        <v>0</v>
      </c>
      <c r="F1495" s="1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s="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11">
        <v>5000</v>
      </c>
      <c r="E1496" s="5">
        <v>445</v>
      </c>
      <c r="F1496" s="1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9</v>
      </c>
      <c r="P1496" s="5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11">
        <v>2000</v>
      </c>
      <c r="E1497" s="5">
        <v>0</v>
      </c>
      <c r="F1497" s="1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s="5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11">
        <v>1500</v>
      </c>
      <c r="E1498" s="5">
        <v>0</v>
      </c>
      <c r="F1498" s="1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s="5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11">
        <v>15000</v>
      </c>
      <c r="E1499" s="5">
        <v>1</v>
      </c>
      <c r="F1499" s="1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1</v>
      </c>
      <c r="P1499" s="5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11">
        <v>3000</v>
      </c>
      <c r="E1500" s="5">
        <v>57</v>
      </c>
      <c r="F1500" s="1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2</v>
      </c>
      <c r="P1500" s="5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11">
        <v>2000</v>
      </c>
      <c r="E1501" s="5">
        <v>5</v>
      </c>
      <c r="F1501" s="1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1</v>
      </c>
      <c r="P1501" s="5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11">
        <v>2800</v>
      </c>
      <c r="E1502" s="5">
        <v>701</v>
      </c>
      <c r="F1502" s="1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26</v>
      </c>
      <c r="P1502" s="5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11">
        <v>52000</v>
      </c>
      <c r="E1503" s="5">
        <v>86492</v>
      </c>
      <c r="F1503" s="1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167</v>
      </c>
      <c r="P1503" s="5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11">
        <v>22000</v>
      </c>
      <c r="E1504" s="5">
        <v>22318</v>
      </c>
      <c r="F1504" s="1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102</v>
      </c>
      <c r="P1504" s="5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11">
        <v>3750</v>
      </c>
      <c r="E1505" s="5">
        <v>4045.93</v>
      </c>
      <c r="F1505" s="1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108</v>
      </c>
      <c r="P1505" s="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11">
        <v>6500</v>
      </c>
      <c r="E1506" s="5">
        <v>18066</v>
      </c>
      <c r="F1506" s="1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278</v>
      </c>
      <c r="P1506" s="5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11">
        <v>16000</v>
      </c>
      <c r="E1507" s="5">
        <v>16573</v>
      </c>
      <c r="F1507" s="1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104</v>
      </c>
      <c r="P1507" s="5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11">
        <v>1500</v>
      </c>
      <c r="E1508" s="5">
        <v>1671</v>
      </c>
      <c r="F1508" s="1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112</v>
      </c>
      <c r="P1508" s="5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11">
        <v>1200</v>
      </c>
      <c r="E1509" s="5">
        <v>2580</v>
      </c>
      <c r="F1509" s="1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215</v>
      </c>
      <c r="P1509" s="5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11">
        <v>18500</v>
      </c>
      <c r="E1510" s="5">
        <v>20491</v>
      </c>
      <c r="F1510" s="1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111</v>
      </c>
      <c r="P1510" s="5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11">
        <v>17500</v>
      </c>
      <c r="E1511" s="5">
        <v>21637.22</v>
      </c>
      <c r="F1511" s="1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124</v>
      </c>
      <c r="P1511" s="5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11">
        <v>16000</v>
      </c>
      <c r="E1512" s="5">
        <v>16165.6</v>
      </c>
      <c r="F1512" s="1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102</v>
      </c>
      <c r="P1512" s="5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11">
        <v>14000</v>
      </c>
      <c r="E1513" s="5">
        <v>15651</v>
      </c>
      <c r="F1513" s="1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112</v>
      </c>
      <c r="P1513" s="5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11">
        <v>3500</v>
      </c>
      <c r="E1514" s="5">
        <v>19557</v>
      </c>
      <c r="F1514" s="1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559</v>
      </c>
      <c r="P1514" s="5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11">
        <v>8000</v>
      </c>
      <c r="E1515" s="5">
        <v>12001.5</v>
      </c>
      <c r="F1515" s="1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151</v>
      </c>
      <c r="P1515" s="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11">
        <v>25000</v>
      </c>
      <c r="E1516" s="5">
        <v>26619</v>
      </c>
      <c r="F1516" s="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107</v>
      </c>
      <c r="P1516" s="5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11">
        <v>300000</v>
      </c>
      <c r="E1517" s="5">
        <v>471567</v>
      </c>
      <c r="F1517" s="1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158</v>
      </c>
      <c r="P1517" s="5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11">
        <v>17000</v>
      </c>
      <c r="E1518" s="5">
        <v>18472</v>
      </c>
      <c r="F1518" s="1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109</v>
      </c>
      <c r="P1518" s="5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11">
        <v>15000</v>
      </c>
      <c r="E1519" s="5">
        <v>24297</v>
      </c>
      <c r="F1519" s="1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162</v>
      </c>
      <c r="P1519" s="5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11">
        <v>15000</v>
      </c>
      <c r="E1520" s="5">
        <v>30805</v>
      </c>
      <c r="F1520" s="1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206</v>
      </c>
      <c r="P1520" s="5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11">
        <v>9000</v>
      </c>
      <c r="E1521" s="5">
        <v>9302.75</v>
      </c>
      <c r="F1521" s="1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104</v>
      </c>
      <c r="P1521" s="5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11">
        <v>18000</v>
      </c>
      <c r="E1522" s="5">
        <v>18625</v>
      </c>
      <c r="F1522" s="1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104</v>
      </c>
      <c r="P1522" s="5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11">
        <v>37500</v>
      </c>
      <c r="E1523" s="5">
        <v>40055</v>
      </c>
      <c r="F1523" s="1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107</v>
      </c>
      <c r="P1523" s="5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11">
        <v>43500</v>
      </c>
      <c r="E1524" s="5">
        <v>60450.1</v>
      </c>
      <c r="F1524" s="1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139</v>
      </c>
      <c r="P1524" s="5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11">
        <v>18500</v>
      </c>
      <c r="E1525" s="5">
        <v>23096</v>
      </c>
      <c r="F1525" s="1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125</v>
      </c>
      <c r="P1525" s="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11">
        <v>3000</v>
      </c>
      <c r="E1526" s="5">
        <v>6210</v>
      </c>
      <c r="F1526" s="1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207</v>
      </c>
      <c r="P1526" s="5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11">
        <v>2600</v>
      </c>
      <c r="E1527" s="5">
        <v>4524.1499999999996</v>
      </c>
      <c r="F1527" s="1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175</v>
      </c>
      <c r="P1527" s="5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11">
        <v>23000</v>
      </c>
      <c r="E1528" s="5">
        <v>27675</v>
      </c>
      <c r="F1528" s="1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121</v>
      </c>
      <c r="P1528" s="5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11">
        <v>3500</v>
      </c>
      <c r="E1529" s="5">
        <v>3865.55</v>
      </c>
      <c r="F1529" s="1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111</v>
      </c>
      <c r="P1529" s="5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11">
        <v>3000</v>
      </c>
      <c r="E1530" s="5">
        <v>8447</v>
      </c>
      <c r="F1530" s="1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282</v>
      </c>
      <c r="P1530" s="5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11">
        <v>19000</v>
      </c>
      <c r="E1531" s="5">
        <v>19129</v>
      </c>
      <c r="F1531" s="1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101</v>
      </c>
      <c r="P1531" s="5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11">
        <v>35000</v>
      </c>
      <c r="E1532" s="5">
        <v>47189</v>
      </c>
      <c r="F1532" s="1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135</v>
      </c>
      <c r="P1532" s="5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11">
        <v>2350</v>
      </c>
      <c r="E1533" s="5">
        <v>4135</v>
      </c>
      <c r="F1533" s="1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176</v>
      </c>
      <c r="P1533" s="5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11">
        <v>5000</v>
      </c>
      <c r="E1534" s="5">
        <v>24201</v>
      </c>
      <c r="F1534" s="1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485</v>
      </c>
      <c r="P1534" s="5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11">
        <v>45000</v>
      </c>
      <c r="E1535" s="5">
        <v>65313</v>
      </c>
      <c r="F1535" s="1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146</v>
      </c>
      <c r="P1535" s="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11">
        <v>7500</v>
      </c>
      <c r="E1536" s="5">
        <v>31330</v>
      </c>
      <c r="F1536" s="1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418</v>
      </c>
      <c r="P1536" s="5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11">
        <v>4000</v>
      </c>
      <c r="E1537" s="5">
        <v>5297</v>
      </c>
      <c r="F1537" s="1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133</v>
      </c>
      <c r="P1537" s="5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11">
        <v>12000</v>
      </c>
      <c r="E1538" s="5">
        <v>30037.01</v>
      </c>
      <c r="F1538" s="1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251</v>
      </c>
      <c r="P1538" s="5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11">
        <v>12000</v>
      </c>
      <c r="E1539" s="5">
        <v>21588</v>
      </c>
      <c r="F1539" s="1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ROUNDUP(IF(($E1539-$D1539)/($D1539)&gt;0,(($E1539-$D1539)/($D1539)+1)*100,(1+($E1539-$D1539)/($D1539))*100),0)</f>
        <v>180</v>
      </c>
      <c r="P1539" s="5">
        <f t="shared" ref="P1539:P1602" si="97">$E1539/$L1539</f>
        <v>96.375</v>
      </c>
      <c r="Q1539" t="str">
        <f t="shared" ref="Q1539:Q1602" si="98">LEFT($N1539,FIND("/",$N1539)-1)</f>
        <v>photography</v>
      </c>
      <c r="R1539" t="str">
        <f t="shared" ref="R1539:R1602" si="99">RIGHT($N1539,LEN($N1539)-FIND("/",$N1539))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11">
        <v>7000</v>
      </c>
      <c r="E1540" s="5">
        <v>7184</v>
      </c>
      <c r="F1540" s="1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103</v>
      </c>
      <c r="P1540" s="5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11">
        <v>20000</v>
      </c>
      <c r="E1541" s="5">
        <v>27197.22</v>
      </c>
      <c r="F1541" s="1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136</v>
      </c>
      <c r="P1541" s="5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11">
        <v>15000</v>
      </c>
      <c r="E1542" s="5">
        <v>17680</v>
      </c>
      <c r="F1542" s="1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118</v>
      </c>
      <c r="P1542" s="5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11">
        <v>18000</v>
      </c>
      <c r="E1543" s="5">
        <v>6</v>
      </c>
      <c r="F1543" s="1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1</v>
      </c>
      <c r="P1543" s="5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11">
        <v>500</v>
      </c>
      <c r="E1544" s="5">
        <v>20</v>
      </c>
      <c r="F1544" s="1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4</v>
      </c>
      <c r="P1544" s="5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11">
        <v>2250</v>
      </c>
      <c r="E1545" s="5">
        <v>10</v>
      </c>
      <c r="F1545" s="1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1</v>
      </c>
      <c r="P1545" s="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11">
        <v>1000</v>
      </c>
      <c r="E1546" s="5">
        <v>0</v>
      </c>
      <c r="F1546" s="1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s="5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11">
        <v>3000</v>
      </c>
      <c r="E1547" s="5">
        <v>1</v>
      </c>
      <c r="F1547" s="1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1</v>
      </c>
      <c r="P1547" s="5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11">
        <v>1000</v>
      </c>
      <c r="E1548" s="5">
        <v>289</v>
      </c>
      <c r="F1548" s="1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29</v>
      </c>
      <c r="P1548" s="5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11">
        <v>20</v>
      </c>
      <c r="E1549" s="5">
        <v>0</v>
      </c>
      <c r="F1549" s="1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s="5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11">
        <v>700</v>
      </c>
      <c r="E1550" s="5">
        <v>60</v>
      </c>
      <c r="F1550" s="1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9</v>
      </c>
      <c r="P1550" s="5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11">
        <v>500</v>
      </c>
      <c r="E1551" s="5">
        <v>170</v>
      </c>
      <c r="F1551" s="1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34</v>
      </c>
      <c r="P1551" s="5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11">
        <v>750</v>
      </c>
      <c r="E1552" s="5">
        <v>101</v>
      </c>
      <c r="F1552" s="1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14</v>
      </c>
      <c r="P1552" s="5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11">
        <v>3500</v>
      </c>
      <c r="E1553" s="5">
        <v>0</v>
      </c>
      <c r="F1553" s="1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s="5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11">
        <v>4300</v>
      </c>
      <c r="E1554" s="5">
        <v>2115</v>
      </c>
      <c r="F1554" s="1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50</v>
      </c>
      <c r="P1554" s="5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11">
        <v>6000</v>
      </c>
      <c r="E1555" s="5">
        <v>0</v>
      </c>
      <c r="F1555" s="1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s="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11">
        <v>20000</v>
      </c>
      <c r="E1556" s="5">
        <v>0</v>
      </c>
      <c r="F1556" s="1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s="5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11">
        <v>750</v>
      </c>
      <c r="E1557" s="5">
        <v>0</v>
      </c>
      <c r="F1557" s="1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s="5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11">
        <v>1500</v>
      </c>
      <c r="E1558" s="5">
        <v>677</v>
      </c>
      <c r="F1558" s="1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46</v>
      </c>
      <c r="P1558" s="5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11">
        <v>2500</v>
      </c>
      <c r="E1559" s="5">
        <v>100</v>
      </c>
      <c r="F1559" s="1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4</v>
      </c>
      <c r="P1559" s="5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11">
        <v>750</v>
      </c>
      <c r="E1560" s="5">
        <v>35</v>
      </c>
      <c r="F1560" s="1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5</v>
      </c>
      <c r="P1560" s="5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11">
        <v>15000</v>
      </c>
      <c r="E1561" s="5">
        <v>50</v>
      </c>
      <c r="F1561" s="1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1</v>
      </c>
      <c r="P1561" s="5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11">
        <v>2500</v>
      </c>
      <c r="E1562" s="5">
        <v>94</v>
      </c>
      <c r="F1562" s="1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4</v>
      </c>
      <c r="P1562" s="5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11">
        <v>10000</v>
      </c>
      <c r="E1563" s="5">
        <v>67</v>
      </c>
      <c r="F1563" s="1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1</v>
      </c>
      <c r="P1563" s="5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11">
        <v>4000</v>
      </c>
      <c r="E1564" s="5">
        <v>0</v>
      </c>
      <c r="F1564" s="1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s="5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11">
        <v>6000</v>
      </c>
      <c r="E1565" s="5">
        <v>85</v>
      </c>
      <c r="F1565" s="1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2</v>
      </c>
      <c r="P1565" s="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11">
        <v>10000</v>
      </c>
      <c r="E1566" s="5">
        <v>10</v>
      </c>
      <c r="F1566" s="1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1</v>
      </c>
      <c r="P1566" s="5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11">
        <v>4000</v>
      </c>
      <c r="E1567" s="5">
        <v>100</v>
      </c>
      <c r="F1567" s="1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3</v>
      </c>
      <c r="P1567" s="5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11">
        <v>30000</v>
      </c>
      <c r="E1568" s="5">
        <v>6375</v>
      </c>
      <c r="F1568" s="1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22</v>
      </c>
      <c r="P1568" s="5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11">
        <v>8500</v>
      </c>
      <c r="E1569" s="5">
        <v>350</v>
      </c>
      <c r="F1569" s="1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5</v>
      </c>
      <c r="P1569" s="5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11">
        <v>25000</v>
      </c>
      <c r="E1570" s="5">
        <v>3410</v>
      </c>
      <c r="F1570" s="1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14</v>
      </c>
      <c r="P1570" s="5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11">
        <v>30000</v>
      </c>
      <c r="E1571" s="5">
        <v>0</v>
      </c>
      <c r="F1571" s="1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s="5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11">
        <v>6000</v>
      </c>
      <c r="E1572" s="5">
        <v>2484</v>
      </c>
      <c r="F1572" s="1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42</v>
      </c>
      <c r="P1572" s="5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11">
        <v>12100</v>
      </c>
      <c r="E1573" s="5">
        <v>80</v>
      </c>
      <c r="F1573" s="1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1</v>
      </c>
      <c r="P1573" s="5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11">
        <v>2500</v>
      </c>
      <c r="E1574" s="5">
        <v>125</v>
      </c>
      <c r="F1574" s="1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5</v>
      </c>
      <c r="P1574" s="5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11">
        <v>9000</v>
      </c>
      <c r="E1575" s="5">
        <v>223</v>
      </c>
      <c r="F1575" s="1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3</v>
      </c>
      <c r="P1575" s="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11">
        <v>10000</v>
      </c>
      <c r="E1576" s="5">
        <v>506</v>
      </c>
      <c r="F1576" s="1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6</v>
      </c>
      <c r="P1576" s="5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11">
        <v>10000</v>
      </c>
      <c r="E1577" s="5">
        <v>2291</v>
      </c>
      <c r="F1577" s="1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23</v>
      </c>
      <c r="P1577" s="5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11">
        <v>5000</v>
      </c>
      <c r="E1578" s="5">
        <v>650</v>
      </c>
      <c r="F1578" s="1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13</v>
      </c>
      <c r="P1578" s="5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11">
        <v>10000</v>
      </c>
      <c r="E1579" s="5">
        <v>55</v>
      </c>
      <c r="F1579" s="1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1</v>
      </c>
      <c r="P1579" s="5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11">
        <v>1897</v>
      </c>
      <c r="E1580" s="5">
        <v>205</v>
      </c>
      <c r="F1580" s="1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11</v>
      </c>
      <c r="P1580" s="5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11">
        <v>3333</v>
      </c>
      <c r="E1581" s="5">
        <v>28</v>
      </c>
      <c r="F1581" s="1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1</v>
      </c>
      <c r="P1581" s="5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11">
        <v>1750</v>
      </c>
      <c r="E1582" s="5">
        <v>0</v>
      </c>
      <c r="F1582" s="1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s="5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11">
        <v>1000</v>
      </c>
      <c r="E1583" s="5">
        <v>5</v>
      </c>
      <c r="F1583" s="1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1</v>
      </c>
      <c r="P1583" s="5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11">
        <v>1000</v>
      </c>
      <c r="E1584" s="5">
        <v>93</v>
      </c>
      <c r="F1584" s="1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10</v>
      </c>
      <c r="P1584" s="5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11">
        <v>20000</v>
      </c>
      <c r="E1585" s="5">
        <v>15</v>
      </c>
      <c r="F1585" s="1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1</v>
      </c>
      <c r="P1585" s="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11">
        <v>1200</v>
      </c>
      <c r="E1586" s="5">
        <v>0</v>
      </c>
      <c r="F1586" s="1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s="5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11">
        <v>2000</v>
      </c>
      <c r="E1587" s="5">
        <v>1580</v>
      </c>
      <c r="F1587" s="1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79</v>
      </c>
      <c r="P1587" s="5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11">
        <v>1500</v>
      </c>
      <c r="E1588" s="5">
        <v>0</v>
      </c>
      <c r="F1588" s="1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s="5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11">
        <v>7500</v>
      </c>
      <c r="E1589" s="5">
        <v>1</v>
      </c>
      <c r="F1589" s="1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</v>
      </c>
      <c r="P1589" s="5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11">
        <v>516</v>
      </c>
      <c r="E1590" s="5">
        <v>0</v>
      </c>
      <c r="F1590" s="1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s="5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11">
        <v>1200</v>
      </c>
      <c r="E1591" s="5">
        <v>0</v>
      </c>
      <c r="F1591" s="1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s="5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11">
        <v>60000</v>
      </c>
      <c r="E1592" s="5">
        <v>1020</v>
      </c>
      <c r="F1592" s="1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2</v>
      </c>
      <c r="P1592" s="5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11">
        <v>14000</v>
      </c>
      <c r="E1593" s="5">
        <v>4092</v>
      </c>
      <c r="F1593" s="1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30</v>
      </c>
      <c r="P1593" s="5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11">
        <v>25</v>
      </c>
      <c r="E1594" s="5">
        <v>0</v>
      </c>
      <c r="F1594" s="1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s="5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11">
        <v>22000</v>
      </c>
      <c r="E1595" s="5">
        <v>3</v>
      </c>
      <c r="F1595" s="1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</v>
      </c>
      <c r="P1595" s="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11">
        <v>1000</v>
      </c>
      <c r="E1596" s="5">
        <v>205</v>
      </c>
      <c r="F1596" s="1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21</v>
      </c>
      <c r="P1596" s="5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11">
        <v>100000</v>
      </c>
      <c r="E1597" s="5">
        <v>280</v>
      </c>
      <c r="F1597" s="1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1</v>
      </c>
      <c r="P1597" s="5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11">
        <v>3250</v>
      </c>
      <c r="E1598" s="5">
        <v>75</v>
      </c>
      <c r="F1598" s="1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3</v>
      </c>
      <c r="P1598" s="5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11">
        <v>15000</v>
      </c>
      <c r="E1599" s="5">
        <v>0</v>
      </c>
      <c r="F1599" s="1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s="5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11">
        <v>800</v>
      </c>
      <c r="E1600" s="5">
        <v>1</v>
      </c>
      <c r="F1600" s="1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1</v>
      </c>
      <c r="P1600" s="5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11">
        <v>500</v>
      </c>
      <c r="E1601" s="5">
        <v>0</v>
      </c>
      <c r="F1601" s="1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s="5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11">
        <v>5000</v>
      </c>
      <c r="E1602" s="5">
        <v>367</v>
      </c>
      <c r="F1602" s="1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8</v>
      </c>
      <c r="P1602" s="5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11">
        <v>2500</v>
      </c>
      <c r="E1603" s="5">
        <v>2706.23</v>
      </c>
      <c r="F1603" s="1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ROUNDUP(IF(($E1603-$D1603)/($D1603)&gt;0,(($E1603-$D1603)/($D1603)+1)*100,(1+($E1603-$D1603)/($D1603))*100),0)</f>
        <v>109</v>
      </c>
      <c r="P1603" s="5">
        <f t="shared" ref="P1603:P1666" si="101">$E1603/$L1603</f>
        <v>48.325535714285714</v>
      </c>
      <c r="Q1603" t="str">
        <f t="shared" ref="Q1603:Q1666" si="102">LEFT($N1603,FIND("/",$N1603)-1)</f>
        <v>music</v>
      </c>
      <c r="R1603" t="str">
        <f t="shared" ref="R1603:R1666" si="103">RIGHT($N1603,LEN($N1603)-FIND("/",$N1603))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11">
        <v>1500</v>
      </c>
      <c r="E1604" s="5">
        <v>1502.5</v>
      </c>
      <c r="F1604" s="1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101</v>
      </c>
      <c r="P1604" s="5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11">
        <v>2000</v>
      </c>
      <c r="E1605" s="5">
        <v>2000.66</v>
      </c>
      <c r="F1605" s="1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101</v>
      </c>
      <c r="P1605" s="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11">
        <v>2800</v>
      </c>
      <c r="E1606" s="5">
        <v>3419</v>
      </c>
      <c r="F1606" s="1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123</v>
      </c>
      <c r="P1606" s="5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11">
        <v>6000</v>
      </c>
      <c r="E1607" s="5">
        <v>6041.6</v>
      </c>
      <c r="F1607" s="1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101</v>
      </c>
      <c r="P1607" s="5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11">
        <v>8000</v>
      </c>
      <c r="E1608" s="5">
        <v>8080.33</v>
      </c>
      <c r="F1608" s="1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102</v>
      </c>
      <c r="P1608" s="5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11">
        <v>10000</v>
      </c>
      <c r="E1609" s="5">
        <v>14511</v>
      </c>
      <c r="F1609" s="1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146</v>
      </c>
      <c r="P1609" s="5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11">
        <v>1200</v>
      </c>
      <c r="E1610" s="5">
        <v>1215</v>
      </c>
      <c r="F1610" s="1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102</v>
      </c>
      <c r="P1610" s="5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11">
        <v>1500</v>
      </c>
      <c r="E1611" s="5">
        <v>1775</v>
      </c>
      <c r="F1611" s="1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119</v>
      </c>
      <c r="P1611" s="5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11">
        <v>2000</v>
      </c>
      <c r="E1612" s="5">
        <v>5437</v>
      </c>
      <c r="F1612" s="1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272</v>
      </c>
      <c r="P1612" s="5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11">
        <v>800</v>
      </c>
      <c r="E1613" s="5">
        <v>1001</v>
      </c>
      <c r="F1613" s="1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126</v>
      </c>
      <c r="P1613" s="5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11">
        <v>500</v>
      </c>
      <c r="E1614" s="5">
        <v>550</v>
      </c>
      <c r="F1614" s="1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110</v>
      </c>
      <c r="P1614" s="5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11">
        <v>1000</v>
      </c>
      <c r="E1615" s="5">
        <v>1015</v>
      </c>
      <c r="F1615" s="1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102</v>
      </c>
      <c r="P1615" s="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11">
        <v>5000</v>
      </c>
      <c r="E1616" s="5">
        <v>5135</v>
      </c>
      <c r="F1616" s="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103</v>
      </c>
      <c r="P1616" s="5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11">
        <v>8000</v>
      </c>
      <c r="E1617" s="5">
        <v>9130</v>
      </c>
      <c r="F1617" s="1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115</v>
      </c>
      <c r="P1617" s="5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11">
        <v>10000</v>
      </c>
      <c r="E1618" s="5">
        <v>10420</v>
      </c>
      <c r="F1618" s="1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105</v>
      </c>
      <c r="P1618" s="5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11">
        <v>7000</v>
      </c>
      <c r="E1619" s="5">
        <v>10210</v>
      </c>
      <c r="F1619" s="1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146</v>
      </c>
      <c r="P1619" s="5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11">
        <v>1500</v>
      </c>
      <c r="E1620" s="5">
        <v>1576</v>
      </c>
      <c r="F1620" s="1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106</v>
      </c>
      <c r="P1620" s="5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11">
        <v>1500</v>
      </c>
      <c r="E1621" s="5">
        <v>2000</v>
      </c>
      <c r="F1621" s="1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134</v>
      </c>
      <c r="P1621" s="5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11">
        <v>1000</v>
      </c>
      <c r="E1622" s="5">
        <v>1130</v>
      </c>
      <c r="F1622" s="1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113</v>
      </c>
      <c r="P1622" s="5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11">
        <v>5000</v>
      </c>
      <c r="E1623" s="5">
        <v>6060</v>
      </c>
      <c r="F1623" s="1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122</v>
      </c>
      <c r="P1623" s="5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11">
        <v>6900</v>
      </c>
      <c r="E1624" s="5">
        <v>7019</v>
      </c>
      <c r="F1624" s="1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102</v>
      </c>
      <c r="P1624" s="5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11">
        <v>750</v>
      </c>
      <c r="E1625" s="5">
        <v>758</v>
      </c>
      <c r="F1625" s="1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102</v>
      </c>
      <c r="P1625" s="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11">
        <v>1000</v>
      </c>
      <c r="E1626" s="5">
        <v>1180</v>
      </c>
      <c r="F1626" s="1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118</v>
      </c>
      <c r="P1626" s="5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11">
        <v>7500</v>
      </c>
      <c r="E1627" s="5">
        <v>11650</v>
      </c>
      <c r="F1627" s="1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156</v>
      </c>
      <c r="P1627" s="5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11">
        <v>8000</v>
      </c>
      <c r="E1628" s="5">
        <v>8095</v>
      </c>
      <c r="F1628" s="1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102</v>
      </c>
      <c r="P1628" s="5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11">
        <v>2000</v>
      </c>
      <c r="E1629" s="5">
        <v>2340</v>
      </c>
      <c r="F1629" s="1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117</v>
      </c>
      <c r="P1629" s="5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11">
        <v>4000</v>
      </c>
      <c r="E1630" s="5">
        <v>4037</v>
      </c>
      <c r="F1630" s="1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101</v>
      </c>
      <c r="P1630" s="5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11">
        <v>6000</v>
      </c>
      <c r="E1631" s="5">
        <v>6220</v>
      </c>
      <c r="F1631" s="1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104</v>
      </c>
      <c r="P1631" s="5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11">
        <v>4000</v>
      </c>
      <c r="E1632" s="5">
        <v>10610</v>
      </c>
      <c r="F1632" s="1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266</v>
      </c>
      <c r="P1632" s="5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11">
        <v>10000</v>
      </c>
      <c r="E1633" s="5">
        <v>15591</v>
      </c>
      <c r="F1633" s="1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156</v>
      </c>
      <c r="P1633" s="5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11">
        <v>4000</v>
      </c>
      <c r="E1634" s="5">
        <v>4065</v>
      </c>
      <c r="F1634" s="1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102</v>
      </c>
      <c r="P1634" s="5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11">
        <v>10000</v>
      </c>
      <c r="E1635" s="5">
        <v>10000</v>
      </c>
      <c r="F1635" s="1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100</v>
      </c>
      <c r="P1635" s="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11">
        <v>2000</v>
      </c>
      <c r="E1636" s="5">
        <v>2010</v>
      </c>
      <c r="F1636" s="1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101</v>
      </c>
      <c r="P1636" s="5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11">
        <v>2000</v>
      </c>
      <c r="E1637" s="5">
        <v>2506</v>
      </c>
      <c r="F1637" s="1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126</v>
      </c>
      <c r="P1637" s="5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11">
        <v>4500</v>
      </c>
      <c r="E1638" s="5">
        <v>4660</v>
      </c>
      <c r="F1638" s="1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104</v>
      </c>
      <c r="P1638" s="5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11">
        <v>500</v>
      </c>
      <c r="E1639" s="5">
        <v>519</v>
      </c>
      <c r="F1639" s="1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104</v>
      </c>
      <c r="P1639" s="5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11">
        <v>1000</v>
      </c>
      <c r="E1640" s="5">
        <v>1050</v>
      </c>
      <c r="F1640" s="1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105</v>
      </c>
      <c r="P1640" s="5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11">
        <v>1800</v>
      </c>
      <c r="E1641" s="5">
        <v>1800</v>
      </c>
      <c r="F1641" s="1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100</v>
      </c>
      <c r="P1641" s="5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11">
        <v>400</v>
      </c>
      <c r="E1642" s="5">
        <v>679.44</v>
      </c>
      <c r="F1642" s="1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170</v>
      </c>
      <c r="P1642" s="5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11">
        <v>2500</v>
      </c>
      <c r="E1643" s="5">
        <v>2535</v>
      </c>
      <c r="F1643" s="1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102</v>
      </c>
      <c r="P1643" s="5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11">
        <v>1200</v>
      </c>
      <c r="E1644" s="5">
        <v>1200</v>
      </c>
      <c r="F1644" s="1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100</v>
      </c>
      <c r="P1644" s="5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11">
        <v>5000</v>
      </c>
      <c r="E1645" s="5">
        <v>6235</v>
      </c>
      <c r="F1645" s="1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125</v>
      </c>
      <c r="P1645" s="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11">
        <v>10000</v>
      </c>
      <c r="E1646" s="5">
        <v>10950</v>
      </c>
      <c r="F1646" s="1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110</v>
      </c>
      <c r="P1646" s="5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11">
        <v>5000</v>
      </c>
      <c r="E1647" s="5">
        <v>5540</v>
      </c>
      <c r="F1647" s="1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111</v>
      </c>
      <c r="P1647" s="5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11">
        <v>2000</v>
      </c>
      <c r="E1648" s="5">
        <v>2204</v>
      </c>
      <c r="F1648" s="1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111</v>
      </c>
      <c r="P1648" s="5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11">
        <v>5000</v>
      </c>
      <c r="E1649" s="5">
        <v>5236</v>
      </c>
      <c r="F1649" s="1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105</v>
      </c>
      <c r="P1649" s="5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11">
        <v>2300</v>
      </c>
      <c r="E1650" s="5">
        <v>2881</v>
      </c>
      <c r="F1650" s="1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126</v>
      </c>
      <c r="P1650" s="5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11">
        <v>3800</v>
      </c>
      <c r="E1651" s="5">
        <v>3822.33</v>
      </c>
      <c r="F1651" s="1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101</v>
      </c>
      <c r="P1651" s="5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11">
        <v>2000</v>
      </c>
      <c r="E1652" s="5">
        <v>2831</v>
      </c>
      <c r="F1652" s="1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142</v>
      </c>
      <c r="P1652" s="5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11">
        <v>2000</v>
      </c>
      <c r="E1653" s="5">
        <v>2015</v>
      </c>
      <c r="F1653" s="1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101</v>
      </c>
      <c r="P1653" s="5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11">
        <v>4500</v>
      </c>
      <c r="E1654" s="5">
        <v>4530</v>
      </c>
      <c r="F1654" s="1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101</v>
      </c>
      <c r="P1654" s="5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11">
        <v>5000</v>
      </c>
      <c r="E1655" s="5">
        <v>8711.52</v>
      </c>
      <c r="F1655" s="1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175</v>
      </c>
      <c r="P1655" s="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11">
        <v>1100</v>
      </c>
      <c r="E1656" s="5">
        <v>1319</v>
      </c>
      <c r="F1656" s="1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120</v>
      </c>
      <c r="P1656" s="5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11">
        <v>1500</v>
      </c>
      <c r="E1657" s="5">
        <v>2143</v>
      </c>
      <c r="F1657" s="1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143</v>
      </c>
      <c r="P1657" s="5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11">
        <v>7500</v>
      </c>
      <c r="E1658" s="5">
        <v>7525.12</v>
      </c>
      <c r="F1658" s="1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101</v>
      </c>
      <c r="P1658" s="5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11">
        <v>25000</v>
      </c>
      <c r="E1659" s="5">
        <v>26233.45</v>
      </c>
      <c r="F1659" s="1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105</v>
      </c>
      <c r="P1659" s="5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11">
        <v>6000</v>
      </c>
      <c r="E1660" s="5">
        <v>7934</v>
      </c>
      <c r="F1660" s="1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133</v>
      </c>
      <c r="P1660" s="5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11">
        <v>500</v>
      </c>
      <c r="E1661" s="5">
        <v>564</v>
      </c>
      <c r="F1661" s="1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113</v>
      </c>
      <c r="P1661" s="5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11">
        <v>80</v>
      </c>
      <c r="E1662" s="5">
        <v>1003</v>
      </c>
      <c r="F1662" s="1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1254</v>
      </c>
      <c r="P1662" s="5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11">
        <v>7900</v>
      </c>
      <c r="E1663" s="5">
        <v>8098</v>
      </c>
      <c r="F1663" s="1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103</v>
      </c>
      <c r="P1663" s="5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11">
        <v>8000</v>
      </c>
      <c r="E1664" s="5">
        <v>8211</v>
      </c>
      <c r="F1664" s="1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103</v>
      </c>
      <c r="P1664" s="5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11">
        <v>1000</v>
      </c>
      <c r="E1665" s="5">
        <v>1080</v>
      </c>
      <c r="F1665" s="1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108</v>
      </c>
      <c r="P1665" s="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11">
        <v>2500</v>
      </c>
      <c r="E1666" s="5">
        <v>3060.22</v>
      </c>
      <c r="F1666" s="1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123</v>
      </c>
      <c r="P1666" s="5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11">
        <v>3500</v>
      </c>
      <c r="E1667" s="5">
        <v>4181</v>
      </c>
      <c r="F1667" s="1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ROUNDUP(IF(($E1667-$D1667)/($D1667)&gt;0,(($E1667-$D1667)/($D1667)+1)*100,(1+($E1667-$D1667)/($D1667))*100),0)</f>
        <v>120</v>
      </c>
      <c r="P1667" s="5">
        <f t="shared" ref="P1667:P1730" si="105">$E1667/$L1667</f>
        <v>44.956989247311824</v>
      </c>
      <c r="Q1667" t="str">
        <f t="shared" ref="Q1667:Q1730" si="106">LEFT($N1667,FIND("/",$N1667)-1)</f>
        <v>music</v>
      </c>
      <c r="R1667" t="str">
        <f t="shared" ref="R1667:R1730" si="107">RIGHT($N1667,LEN($N1667)-FIND("/",$N1667))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11">
        <v>2500</v>
      </c>
      <c r="E1668" s="5">
        <v>4022</v>
      </c>
      <c r="F1668" s="1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161</v>
      </c>
      <c r="P1668" s="5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11">
        <v>3400</v>
      </c>
      <c r="E1669" s="5">
        <v>4313</v>
      </c>
      <c r="F1669" s="1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127</v>
      </c>
      <c r="P1669" s="5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11">
        <v>8000</v>
      </c>
      <c r="E1670" s="5">
        <v>8211</v>
      </c>
      <c r="F1670" s="1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103</v>
      </c>
      <c r="P1670" s="5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11">
        <v>2000</v>
      </c>
      <c r="E1671" s="5">
        <v>2795</v>
      </c>
      <c r="F1671" s="1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140</v>
      </c>
      <c r="P1671" s="5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11">
        <v>1000</v>
      </c>
      <c r="E1672" s="5">
        <v>1026</v>
      </c>
      <c r="F1672" s="1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103</v>
      </c>
      <c r="P1672" s="5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11">
        <v>2000</v>
      </c>
      <c r="E1673" s="5">
        <v>2013.47</v>
      </c>
      <c r="F1673" s="1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101</v>
      </c>
      <c r="P1673" s="5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11">
        <v>1700</v>
      </c>
      <c r="E1674" s="5">
        <v>1920</v>
      </c>
      <c r="F1674" s="1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113</v>
      </c>
      <c r="P1674" s="5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11">
        <v>2100</v>
      </c>
      <c r="E1675" s="5">
        <v>2690</v>
      </c>
      <c r="F1675" s="1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129</v>
      </c>
      <c r="P1675" s="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11">
        <v>5000</v>
      </c>
      <c r="E1676" s="5">
        <v>10085</v>
      </c>
      <c r="F1676" s="1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202</v>
      </c>
      <c r="P1676" s="5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11">
        <v>1000</v>
      </c>
      <c r="E1677" s="5">
        <v>1374.16</v>
      </c>
      <c r="F1677" s="1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138</v>
      </c>
      <c r="P1677" s="5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11">
        <v>3000</v>
      </c>
      <c r="E1678" s="5">
        <v>3460</v>
      </c>
      <c r="F1678" s="1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116</v>
      </c>
      <c r="P1678" s="5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11">
        <v>6000</v>
      </c>
      <c r="E1679" s="5">
        <v>6700</v>
      </c>
      <c r="F1679" s="1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112</v>
      </c>
      <c r="P1679" s="5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11">
        <v>1500</v>
      </c>
      <c r="E1680" s="5">
        <v>1776</v>
      </c>
      <c r="F1680" s="1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119</v>
      </c>
      <c r="P1680" s="5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11">
        <v>2000</v>
      </c>
      <c r="E1681" s="5">
        <v>3500</v>
      </c>
      <c r="F1681" s="1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175</v>
      </c>
      <c r="P1681" s="5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11">
        <v>1000</v>
      </c>
      <c r="E1682" s="5">
        <v>1175</v>
      </c>
      <c r="F1682" s="1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118</v>
      </c>
      <c r="P1682" s="5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11">
        <v>65000</v>
      </c>
      <c r="E1683" s="5">
        <v>65924.38</v>
      </c>
      <c r="F1683" s="1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102</v>
      </c>
      <c r="P1683" s="5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11">
        <v>6000</v>
      </c>
      <c r="E1684" s="5">
        <v>0</v>
      </c>
      <c r="F1684" s="1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s="5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11">
        <v>3500</v>
      </c>
      <c r="E1685" s="5">
        <v>760</v>
      </c>
      <c r="F1685" s="1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22</v>
      </c>
      <c r="P1685" s="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11">
        <v>8000</v>
      </c>
      <c r="E1686" s="5">
        <v>8730</v>
      </c>
      <c r="F1686" s="1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110</v>
      </c>
      <c r="P1686" s="5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11">
        <v>350</v>
      </c>
      <c r="E1687" s="5">
        <v>360</v>
      </c>
      <c r="F1687" s="1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103</v>
      </c>
      <c r="P1687" s="5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11">
        <v>5000</v>
      </c>
      <c r="E1688" s="5">
        <v>18</v>
      </c>
      <c r="F1688" s="1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1</v>
      </c>
      <c r="P1688" s="5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11">
        <v>10000</v>
      </c>
      <c r="E1689" s="5">
        <v>3125</v>
      </c>
      <c r="F1689" s="1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32</v>
      </c>
      <c r="P1689" s="5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11">
        <v>4000</v>
      </c>
      <c r="E1690" s="5">
        <v>1772</v>
      </c>
      <c r="F1690" s="1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45</v>
      </c>
      <c r="P1690" s="5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11">
        <v>2400</v>
      </c>
      <c r="E1691" s="5">
        <v>2400</v>
      </c>
      <c r="F1691" s="1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100</v>
      </c>
      <c r="P1691" s="5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11">
        <v>2500</v>
      </c>
      <c r="E1692" s="5">
        <v>635</v>
      </c>
      <c r="F1692" s="1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26</v>
      </c>
      <c r="P1692" s="5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11">
        <v>30000</v>
      </c>
      <c r="E1693" s="5">
        <v>10042</v>
      </c>
      <c r="F1693" s="1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34</v>
      </c>
      <c r="P1693" s="5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11">
        <v>5000</v>
      </c>
      <c r="E1694" s="5">
        <v>2390</v>
      </c>
      <c r="F1694" s="1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48</v>
      </c>
      <c r="P1694" s="5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11">
        <v>3000</v>
      </c>
      <c r="E1695" s="5">
        <v>280</v>
      </c>
      <c r="F1695" s="1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10</v>
      </c>
      <c r="P1695" s="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11">
        <v>10000</v>
      </c>
      <c r="E1696" s="5">
        <v>5</v>
      </c>
      <c r="F1696" s="1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1</v>
      </c>
      <c r="P1696" s="5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11">
        <v>12000</v>
      </c>
      <c r="E1697" s="5">
        <v>1405</v>
      </c>
      <c r="F1697" s="1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12</v>
      </c>
      <c r="P1697" s="5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11">
        <v>300000</v>
      </c>
      <c r="E1698" s="5">
        <v>0</v>
      </c>
      <c r="F1698" s="1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s="5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11">
        <v>12500</v>
      </c>
      <c r="E1699" s="5">
        <v>2526</v>
      </c>
      <c r="F1699" s="1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21</v>
      </c>
      <c r="P1699" s="5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11">
        <v>125000</v>
      </c>
      <c r="E1700" s="5">
        <v>0</v>
      </c>
      <c r="F1700" s="1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s="5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11">
        <v>5105</v>
      </c>
      <c r="E1701" s="5">
        <v>216</v>
      </c>
      <c r="F1701" s="1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5</v>
      </c>
      <c r="P1701" s="5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11">
        <v>20000</v>
      </c>
      <c r="E1702" s="5">
        <v>5212</v>
      </c>
      <c r="F1702" s="1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27</v>
      </c>
      <c r="P1702" s="5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11">
        <v>5050</v>
      </c>
      <c r="E1703" s="5">
        <v>10</v>
      </c>
      <c r="F1703" s="1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1</v>
      </c>
      <c r="P1703" s="5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11">
        <v>16500</v>
      </c>
      <c r="E1704" s="5">
        <v>1</v>
      </c>
      <c r="F1704" s="1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1</v>
      </c>
      <c r="P1704" s="5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11">
        <v>5000</v>
      </c>
      <c r="E1705" s="5">
        <v>51</v>
      </c>
      <c r="F1705" s="1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2</v>
      </c>
      <c r="P1705" s="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11">
        <v>2000</v>
      </c>
      <c r="E1706" s="5">
        <v>1302</v>
      </c>
      <c r="F1706" s="1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66</v>
      </c>
      <c r="P1706" s="5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11">
        <v>2000</v>
      </c>
      <c r="E1707" s="5">
        <v>0</v>
      </c>
      <c r="F1707" s="1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s="5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11">
        <v>5500</v>
      </c>
      <c r="E1708" s="5">
        <v>0</v>
      </c>
      <c r="F1708" s="1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s="5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11">
        <v>5000</v>
      </c>
      <c r="E1709" s="5">
        <v>487</v>
      </c>
      <c r="F1709" s="1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10</v>
      </c>
      <c r="P1709" s="5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11">
        <v>7000</v>
      </c>
      <c r="E1710" s="5">
        <v>0</v>
      </c>
      <c r="F1710" s="1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s="5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11">
        <v>1750</v>
      </c>
      <c r="E1711" s="5">
        <v>85</v>
      </c>
      <c r="F1711" s="1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5</v>
      </c>
      <c r="P1711" s="5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11">
        <v>5000</v>
      </c>
      <c r="E1712" s="5">
        <v>34</v>
      </c>
      <c r="F1712" s="1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1</v>
      </c>
      <c r="P1712" s="5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11">
        <v>10000</v>
      </c>
      <c r="E1713" s="5">
        <v>1050</v>
      </c>
      <c r="F1713" s="1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11</v>
      </c>
      <c r="P1713" s="5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11">
        <v>5000</v>
      </c>
      <c r="E1714" s="5">
        <v>0</v>
      </c>
      <c r="F1714" s="1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s="5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11">
        <v>3000</v>
      </c>
      <c r="E1715" s="5">
        <v>50</v>
      </c>
      <c r="F1715" s="1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2</v>
      </c>
      <c r="P1715" s="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11">
        <v>25000</v>
      </c>
      <c r="E1716" s="5">
        <v>1967</v>
      </c>
      <c r="F1716" s="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8</v>
      </c>
      <c r="P1716" s="5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11">
        <v>5000</v>
      </c>
      <c r="E1717" s="5">
        <v>11</v>
      </c>
      <c r="F1717" s="1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1</v>
      </c>
      <c r="P1717" s="5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11">
        <v>2000</v>
      </c>
      <c r="E1718" s="5">
        <v>150</v>
      </c>
      <c r="F1718" s="1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8</v>
      </c>
      <c r="P1718" s="5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11">
        <v>3265</v>
      </c>
      <c r="E1719" s="5">
        <v>1395</v>
      </c>
      <c r="F1719" s="1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43</v>
      </c>
      <c r="P1719" s="5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11">
        <v>35000</v>
      </c>
      <c r="E1720" s="5">
        <v>75</v>
      </c>
      <c r="F1720" s="1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1</v>
      </c>
      <c r="P1720" s="5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11">
        <v>4000</v>
      </c>
      <c r="E1721" s="5">
        <v>35</v>
      </c>
      <c r="F1721" s="1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1</v>
      </c>
      <c r="P1721" s="5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11">
        <v>4000</v>
      </c>
      <c r="E1722" s="5">
        <v>225</v>
      </c>
      <c r="F1722" s="1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6</v>
      </c>
      <c r="P1722" s="5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11">
        <v>5000</v>
      </c>
      <c r="E1723" s="5">
        <v>0</v>
      </c>
      <c r="F1723" s="1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s="5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11">
        <v>2880</v>
      </c>
      <c r="E1724" s="5">
        <v>1</v>
      </c>
      <c r="F1724" s="1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1</v>
      </c>
      <c r="P1724" s="5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11">
        <v>10000</v>
      </c>
      <c r="E1725" s="5">
        <v>650</v>
      </c>
      <c r="F1725" s="1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7</v>
      </c>
      <c r="P1725" s="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11">
        <v>6000</v>
      </c>
      <c r="E1726" s="5">
        <v>35</v>
      </c>
      <c r="F1726" s="1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1</v>
      </c>
      <c r="P1726" s="5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11">
        <v>5500</v>
      </c>
      <c r="E1727" s="5">
        <v>560</v>
      </c>
      <c r="F1727" s="1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11</v>
      </c>
      <c r="P1727" s="5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11">
        <v>6500</v>
      </c>
      <c r="E1728" s="5">
        <v>2196</v>
      </c>
      <c r="F1728" s="1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34</v>
      </c>
      <c r="P1728" s="5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11">
        <v>3000</v>
      </c>
      <c r="E1729" s="5">
        <v>1</v>
      </c>
      <c r="F1729" s="1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1</v>
      </c>
      <c r="P1729" s="5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11">
        <v>1250</v>
      </c>
      <c r="E1730" s="5">
        <v>855</v>
      </c>
      <c r="F1730" s="1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69</v>
      </c>
      <c r="P1730" s="5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11">
        <v>10000</v>
      </c>
      <c r="E1731" s="5">
        <v>0</v>
      </c>
      <c r="F1731" s="1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ROUNDUP(IF(($E1731-$D1731)/($D1731)&gt;0,(($E1731-$D1731)/($D1731)+1)*100,(1+($E1731-$D1731)/($D1731))*100),0)</f>
        <v>0</v>
      </c>
      <c r="P1731" s="5" t="e">
        <f t="shared" ref="P1731:P1794" si="109">$E1731/$L1731</f>
        <v>#DIV/0!</v>
      </c>
      <c r="Q1731" t="str">
        <f t="shared" ref="Q1731:Q1794" si="110">LEFT($N1731,FIND("/",$N1731)-1)</f>
        <v>music</v>
      </c>
      <c r="R1731" t="str">
        <f t="shared" ref="R1731:R1794" si="111">RIGHT($N1731,LEN($N1731)-FIND("/",$N1731))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11">
        <v>3000</v>
      </c>
      <c r="E1732" s="5">
        <v>0</v>
      </c>
      <c r="F1732" s="1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s="5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11">
        <v>1000</v>
      </c>
      <c r="E1733" s="5">
        <v>0</v>
      </c>
      <c r="F1733" s="1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s="5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11">
        <v>4000</v>
      </c>
      <c r="E1734" s="5">
        <v>0</v>
      </c>
      <c r="F1734" s="1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s="5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11">
        <v>10000</v>
      </c>
      <c r="E1735" s="5">
        <v>0</v>
      </c>
      <c r="F1735" s="1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s="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11">
        <v>4500</v>
      </c>
      <c r="E1736" s="5">
        <v>1</v>
      </c>
      <c r="F1736" s="1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1</v>
      </c>
      <c r="P1736" s="5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11">
        <v>1000</v>
      </c>
      <c r="E1737" s="5">
        <v>110</v>
      </c>
      <c r="F1737" s="1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11</v>
      </c>
      <c r="P1737" s="5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11">
        <v>3000</v>
      </c>
      <c r="E1738" s="5">
        <v>22</v>
      </c>
      <c r="F1738" s="1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1</v>
      </c>
      <c r="P1738" s="5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11">
        <v>4000</v>
      </c>
      <c r="E1739" s="5">
        <v>850</v>
      </c>
      <c r="F1739" s="1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22</v>
      </c>
      <c r="P1739" s="5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11">
        <v>5000</v>
      </c>
      <c r="E1740" s="5">
        <v>20</v>
      </c>
      <c r="F1740" s="1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1</v>
      </c>
      <c r="P1740" s="5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11">
        <v>1000</v>
      </c>
      <c r="E1741" s="5">
        <v>1</v>
      </c>
      <c r="F1741" s="1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1</v>
      </c>
      <c r="P1741" s="5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11">
        <v>3000</v>
      </c>
      <c r="E1742" s="5">
        <v>0</v>
      </c>
      <c r="F1742" s="1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s="5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11">
        <v>1200</v>
      </c>
      <c r="E1743" s="5">
        <v>1330</v>
      </c>
      <c r="F1743" s="1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111</v>
      </c>
      <c r="P1743" s="5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11">
        <v>2000</v>
      </c>
      <c r="E1744" s="5">
        <v>2175</v>
      </c>
      <c r="F1744" s="1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109</v>
      </c>
      <c r="P1744" s="5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11">
        <v>6000</v>
      </c>
      <c r="E1745" s="5">
        <v>6025</v>
      </c>
      <c r="F1745" s="1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101</v>
      </c>
      <c r="P1745" s="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11">
        <v>5500</v>
      </c>
      <c r="E1746" s="5">
        <v>6515</v>
      </c>
      <c r="F1746" s="1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119</v>
      </c>
      <c r="P1746" s="5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11">
        <v>7000</v>
      </c>
      <c r="E1747" s="5">
        <v>7981</v>
      </c>
      <c r="F1747" s="1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115</v>
      </c>
      <c r="P1747" s="5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11">
        <v>15000</v>
      </c>
      <c r="E1748" s="5">
        <v>22215</v>
      </c>
      <c r="F1748" s="1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149</v>
      </c>
      <c r="P1748" s="5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11">
        <v>9000</v>
      </c>
      <c r="E1749" s="5">
        <v>9446</v>
      </c>
      <c r="F1749" s="1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105</v>
      </c>
      <c r="P1749" s="5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11">
        <v>50000</v>
      </c>
      <c r="E1750" s="5">
        <v>64974</v>
      </c>
      <c r="F1750" s="1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130</v>
      </c>
      <c r="P1750" s="5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11">
        <v>10050</v>
      </c>
      <c r="E1751" s="5">
        <v>12410.5</v>
      </c>
      <c r="F1751" s="1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124</v>
      </c>
      <c r="P1751" s="5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11">
        <v>5000</v>
      </c>
      <c r="E1752" s="5">
        <v>10081</v>
      </c>
      <c r="F1752" s="1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202</v>
      </c>
      <c r="P1752" s="5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11">
        <v>10000</v>
      </c>
      <c r="E1753" s="5">
        <v>10290</v>
      </c>
      <c r="F1753" s="1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103</v>
      </c>
      <c r="P1753" s="5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11">
        <v>1200</v>
      </c>
      <c r="E1754" s="5">
        <v>3122</v>
      </c>
      <c r="F1754" s="1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261</v>
      </c>
      <c r="P1754" s="5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11">
        <v>15000</v>
      </c>
      <c r="E1755" s="5">
        <v>16200</v>
      </c>
      <c r="F1755" s="1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108</v>
      </c>
      <c r="P1755" s="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11">
        <v>8500</v>
      </c>
      <c r="E1756" s="5">
        <v>9395</v>
      </c>
      <c r="F1756" s="1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111</v>
      </c>
      <c r="P1756" s="5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11">
        <v>25</v>
      </c>
      <c r="E1757" s="5">
        <v>30</v>
      </c>
      <c r="F1757" s="1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120</v>
      </c>
      <c r="P1757" s="5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11">
        <v>5500</v>
      </c>
      <c r="E1758" s="5">
        <v>5655.6</v>
      </c>
      <c r="F1758" s="1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103</v>
      </c>
      <c r="P1758" s="5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11">
        <v>5000</v>
      </c>
      <c r="E1759" s="5">
        <v>5800</v>
      </c>
      <c r="F1759" s="1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116</v>
      </c>
      <c r="P1759" s="5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11">
        <v>1000</v>
      </c>
      <c r="E1760" s="5">
        <v>1147</v>
      </c>
      <c r="F1760" s="1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115</v>
      </c>
      <c r="P1760" s="5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11">
        <v>5000</v>
      </c>
      <c r="E1761" s="5">
        <v>5330</v>
      </c>
      <c r="F1761" s="1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107</v>
      </c>
      <c r="P1761" s="5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11">
        <v>5000</v>
      </c>
      <c r="E1762" s="5">
        <v>8272</v>
      </c>
      <c r="F1762" s="1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166</v>
      </c>
      <c r="P1762" s="5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11">
        <v>100</v>
      </c>
      <c r="E1763" s="5">
        <v>155</v>
      </c>
      <c r="F1763" s="1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155</v>
      </c>
      <c r="P1763" s="5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11">
        <v>100</v>
      </c>
      <c r="E1764" s="5">
        <v>885</v>
      </c>
      <c r="F1764" s="1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885</v>
      </c>
      <c r="P1764" s="5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11">
        <v>12000</v>
      </c>
      <c r="E1765" s="5">
        <v>12229</v>
      </c>
      <c r="F1765" s="1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102</v>
      </c>
      <c r="P1765" s="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11">
        <v>11000</v>
      </c>
      <c r="E1766" s="5">
        <v>2156</v>
      </c>
      <c r="F1766" s="1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20</v>
      </c>
      <c r="P1766" s="5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11">
        <v>12500</v>
      </c>
      <c r="E1767" s="5">
        <v>7433.48</v>
      </c>
      <c r="F1767" s="1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60</v>
      </c>
      <c r="P1767" s="5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11">
        <v>1500</v>
      </c>
      <c r="E1768" s="5">
        <v>0</v>
      </c>
      <c r="F1768" s="1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s="5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11">
        <v>5000</v>
      </c>
      <c r="E1769" s="5">
        <v>2286</v>
      </c>
      <c r="F1769" s="1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46</v>
      </c>
      <c r="P1769" s="5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11">
        <v>5000</v>
      </c>
      <c r="E1770" s="5">
        <v>187</v>
      </c>
      <c r="F1770" s="1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4</v>
      </c>
      <c r="P1770" s="5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11">
        <v>40000</v>
      </c>
      <c r="E1771" s="5">
        <v>1081</v>
      </c>
      <c r="F1771" s="1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3</v>
      </c>
      <c r="P1771" s="5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11">
        <v>24500</v>
      </c>
      <c r="E1772" s="5">
        <v>13846</v>
      </c>
      <c r="F1772" s="1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57</v>
      </c>
      <c r="P1772" s="5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11">
        <v>4200</v>
      </c>
      <c r="E1773" s="5">
        <v>895</v>
      </c>
      <c r="F1773" s="1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22</v>
      </c>
      <c r="P1773" s="5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11">
        <v>5500</v>
      </c>
      <c r="E1774" s="5">
        <v>858</v>
      </c>
      <c r="F1774" s="1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16</v>
      </c>
      <c r="P1774" s="5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11">
        <v>30000</v>
      </c>
      <c r="E1775" s="5">
        <v>1877</v>
      </c>
      <c r="F1775" s="1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7</v>
      </c>
      <c r="P1775" s="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11">
        <v>2500</v>
      </c>
      <c r="E1776" s="5">
        <v>1148</v>
      </c>
      <c r="F1776" s="1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46</v>
      </c>
      <c r="P1776" s="5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11">
        <v>32500</v>
      </c>
      <c r="E1777" s="5">
        <v>21158</v>
      </c>
      <c r="F1777" s="1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66</v>
      </c>
      <c r="P1777" s="5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11">
        <v>5000</v>
      </c>
      <c r="E1778" s="5">
        <v>335</v>
      </c>
      <c r="F1778" s="1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7</v>
      </c>
      <c r="P1778" s="5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11">
        <v>4800</v>
      </c>
      <c r="E1779" s="5">
        <v>651</v>
      </c>
      <c r="F1779" s="1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14</v>
      </c>
      <c r="P1779" s="5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11">
        <v>50000</v>
      </c>
      <c r="E1780" s="5">
        <v>995</v>
      </c>
      <c r="F1780" s="1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2</v>
      </c>
      <c r="P1780" s="5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11">
        <v>11000</v>
      </c>
      <c r="E1781" s="5">
        <v>3986</v>
      </c>
      <c r="F1781" s="1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37</v>
      </c>
      <c r="P1781" s="5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11">
        <v>30000</v>
      </c>
      <c r="E1782" s="5">
        <v>11923</v>
      </c>
      <c r="F1782" s="1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40</v>
      </c>
      <c r="P1782" s="5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11">
        <v>5500</v>
      </c>
      <c r="E1783" s="5">
        <v>1417</v>
      </c>
      <c r="F1783" s="1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26</v>
      </c>
      <c r="P1783" s="5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11">
        <v>35000</v>
      </c>
      <c r="E1784" s="5">
        <v>5422</v>
      </c>
      <c r="F1784" s="1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16</v>
      </c>
      <c r="P1784" s="5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11">
        <v>40000</v>
      </c>
      <c r="E1785" s="5">
        <v>9477</v>
      </c>
      <c r="F1785" s="1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24</v>
      </c>
      <c r="P1785" s="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11">
        <v>5000</v>
      </c>
      <c r="E1786" s="5">
        <v>1988</v>
      </c>
      <c r="F1786" s="1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40</v>
      </c>
      <c r="P1786" s="5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11">
        <v>24000</v>
      </c>
      <c r="E1787" s="5">
        <v>4853</v>
      </c>
      <c r="F1787" s="1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21</v>
      </c>
      <c r="P1787" s="5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11">
        <v>1900</v>
      </c>
      <c r="E1788" s="5">
        <v>905</v>
      </c>
      <c r="F1788" s="1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48</v>
      </c>
      <c r="P1788" s="5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11">
        <v>10000</v>
      </c>
      <c r="E1789" s="5">
        <v>1533</v>
      </c>
      <c r="F1789" s="1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16</v>
      </c>
      <c r="P1789" s="5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11">
        <v>5500</v>
      </c>
      <c r="E1790" s="5">
        <v>76</v>
      </c>
      <c r="F1790" s="1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2</v>
      </c>
      <c r="P1790" s="5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11">
        <v>8000</v>
      </c>
      <c r="E1791" s="5">
        <v>40</v>
      </c>
      <c r="F1791" s="1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1</v>
      </c>
      <c r="P1791" s="5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11">
        <v>33000</v>
      </c>
      <c r="E1792" s="5">
        <v>1636</v>
      </c>
      <c r="F1792" s="1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5</v>
      </c>
      <c r="P1792" s="5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11">
        <v>3000</v>
      </c>
      <c r="E1793" s="5">
        <v>107</v>
      </c>
      <c r="F1793" s="1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4</v>
      </c>
      <c r="P1793" s="5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11">
        <v>25000</v>
      </c>
      <c r="E1794" s="5">
        <v>15281</v>
      </c>
      <c r="F1794" s="1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62</v>
      </c>
      <c r="P1794" s="5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11">
        <v>3000</v>
      </c>
      <c r="E1795" s="5">
        <v>40</v>
      </c>
      <c r="F1795" s="1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ROUNDUP(IF(($E1795-$D1795)/($D1795)&gt;0,(($E1795-$D1795)/($D1795)+1)*100,(1+($E1795-$D1795)/($D1795))*100),0)</f>
        <v>2</v>
      </c>
      <c r="P1795" s="5">
        <f t="shared" ref="P1795:P1858" si="113">$E1795/$L1795</f>
        <v>20</v>
      </c>
      <c r="Q1795" t="str">
        <f t="shared" ref="Q1795:Q1858" si="114">LEFT($N1795,FIND("/",$N1795)-1)</f>
        <v>photography</v>
      </c>
      <c r="R1795" t="str">
        <f t="shared" ref="R1795:R1858" si="115">RIGHT($N1795,LEN($N1795)-FIND("/",$N1795))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11">
        <v>9000</v>
      </c>
      <c r="E1796" s="5">
        <v>997</v>
      </c>
      <c r="F1796" s="1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12</v>
      </c>
      <c r="P1796" s="5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11">
        <v>28000</v>
      </c>
      <c r="E1797" s="5">
        <v>10846</v>
      </c>
      <c r="F1797" s="1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39</v>
      </c>
      <c r="P1797" s="5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11">
        <v>19000</v>
      </c>
      <c r="E1798" s="5">
        <v>4190</v>
      </c>
      <c r="F1798" s="1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23</v>
      </c>
      <c r="P1798" s="5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11">
        <v>10000</v>
      </c>
      <c r="E1799" s="5">
        <v>6755</v>
      </c>
      <c r="F1799" s="1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68</v>
      </c>
      <c r="P1799" s="5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11">
        <v>16000</v>
      </c>
      <c r="E1800" s="5">
        <v>2182</v>
      </c>
      <c r="F1800" s="1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14</v>
      </c>
      <c r="P1800" s="5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11">
        <v>4000</v>
      </c>
      <c r="E1801" s="5">
        <v>69.83</v>
      </c>
      <c r="F1801" s="1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2</v>
      </c>
      <c r="P1801" s="5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11">
        <v>46260</v>
      </c>
      <c r="E1802" s="5">
        <v>9460</v>
      </c>
      <c r="F1802" s="1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21</v>
      </c>
      <c r="P1802" s="5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11">
        <v>17000</v>
      </c>
      <c r="E1803" s="5">
        <v>2355</v>
      </c>
      <c r="F1803" s="1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14</v>
      </c>
      <c r="P1803" s="5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11">
        <v>3500</v>
      </c>
      <c r="E1804" s="5">
        <v>1697</v>
      </c>
      <c r="F1804" s="1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49</v>
      </c>
      <c r="P1804" s="5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11">
        <v>17500</v>
      </c>
      <c r="E1805" s="5">
        <v>5390</v>
      </c>
      <c r="F1805" s="1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31</v>
      </c>
      <c r="P1805" s="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11">
        <v>15500</v>
      </c>
      <c r="E1806" s="5">
        <v>5452</v>
      </c>
      <c r="F1806" s="1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36</v>
      </c>
      <c r="P1806" s="5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11">
        <v>22500</v>
      </c>
      <c r="E1807" s="5">
        <v>8191</v>
      </c>
      <c r="F1807" s="1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37</v>
      </c>
      <c r="P1807" s="5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11">
        <v>20000</v>
      </c>
      <c r="E1808" s="5">
        <v>591</v>
      </c>
      <c r="F1808" s="1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3</v>
      </c>
      <c r="P1808" s="5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11">
        <v>5000</v>
      </c>
      <c r="E1809" s="5">
        <v>553</v>
      </c>
      <c r="F1809" s="1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12</v>
      </c>
      <c r="P1809" s="5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11">
        <v>28000</v>
      </c>
      <c r="E1810" s="5">
        <v>11594</v>
      </c>
      <c r="F1810" s="1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42</v>
      </c>
      <c r="P1810" s="5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11">
        <v>3500</v>
      </c>
      <c r="E1811" s="5">
        <v>380</v>
      </c>
      <c r="F1811" s="1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11</v>
      </c>
      <c r="P1811" s="5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11">
        <v>450</v>
      </c>
      <c r="E1812" s="5">
        <v>15</v>
      </c>
      <c r="F1812" s="1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4</v>
      </c>
      <c r="P1812" s="5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11">
        <v>54000</v>
      </c>
      <c r="E1813" s="5">
        <v>40</v>
      </c>
      <c r="F1813" s="1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1</v>
      </c>
      <c r="P1813" s="5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11">
        <v>6500</v>
      </c>
      <c r="E1814" s="5">
        <v>865</v>
      </c>
      <c r="F1814" s="1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14</v>
      </c>
      <c r="P1814" s="5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11">
        <v>8750</v>
      </c>
      <c r="E1815" s="5">
        <v>0</v>
      </c>
      <c r="F1815" s="1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s="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11">
        <v>12000</v>
      </c>
      <c r="E1816" s="5">
        <v>5902</v>
      </c>
      <c r="F1816" s="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50</v>
      </c>
      <c r="P1816" s="5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11">
        <v>3000</v>
      </c>
      <c r="E1817" s="5">
        <v>0</v>
      </c>
      <c r="F1817" s="1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s="5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11">
        <v>25000</v>
      </c>
      <c r="E1818" s="5">
        <v>509</v>
      </c>
      <c r="F1818" s="1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3</v>
      </c>
      <c r="P1818" s="5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11">
        <v>18000</v>
      </c>
      <c r="E1819" s="5">
        <v>9419</v>
      </c>
      <c r="F1819" s="1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53</v>
      </c>
      <c r="P1819" s="5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11">
        <v>15000</v>
      </c>
      <c r="E1820" s="5">
        <v>0</v>
      </c>
      <c r="F1820" s="1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s="5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11">
        <v>1200</v>
      </c>
      <c r="E1821" s="5">
        <v>25</v>
      </c>
      <c r="F1821" s="1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3</v>
      </c>
      <c r="P1821" s="5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11">
        <v>26000</v>
      </c>
      <c r="E1822" s="5">
        <v>1707</v>
      </c>
      <c r="F1822" s="1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7</v>
      </c>
      <c r="P1822" s="5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11">
        <v>2500</v>
      </c>
      <c r="E1823" s="5">
        <v>3372.25</v>
      </c>
      <c r="F1823" s="1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135</v>
      </c>
      <c r="P1823" s="5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11">
        <v>300</v>
      </c>
      <c r="E1824" s="5">
        <v>300</v>
      </c>
      <c r="F1824" s="1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100</v>
      </c>
      <c r="P1824" s="5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11">
        <v>700</v>
      </c>
      <c r="E1825" s="5">
        <v>811</v>
      </c>
      <c r="F1825" s="1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116</v>
      </c>
      <c r="P1825" s="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11">
        <v>3000</v>
      </c>
      <c r="E1826" s="5">
        <v>3002</v>
      </c>
      <c r="F1826" s="1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101</v>
      </c>
      <c r="P1826" s="5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11">
        <v>2000</v>
      </c>
      <c r="E1827" s="5">
        <v>2101</v>
      </c>
      <c r="F1827" s="1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106</v>
      </c>
      <c r="P1827" s="5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11">
        <v>2000</v>
      </c>
      <c r="E1828" s="5">
        <v>2020</v>
      </c>
      <c r="F1828" s="1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101</v>
      </c>
      <c r="P1828" s="5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11">
        <v>8000</v>
      </c>
      <c r="E1829" s="5">
        <v>8053</v>
      </c>
      <c r="F1829" s="1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101</v>
      </c>
      <c r="P1829" s="5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11">
        <v>20000</v>
      </c>
      <c r="E1830" s="5">
        <v>20032</v>
      </c>
      <c r="F1830" s="1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101</v>
      </c>
      <c r="P1830" s="5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11">
        <v>1500</v>
      </c>
      <c r="E1831" s="5">
        <v>2500.25</v>
      </c>
      <c r="F1831" s="1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167</v>
      </c>
      <c r="P1831" s="5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11">
        <v>15000</v>
      </c>
      <c r="E1832" s="5">
        <v>15230</v>
      </c>
      <c r="F1832" s="1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102</v>
      </c>
      <c r="P1832" s="5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11">
        <v>1000</v>
      </c>
      <c r="E1833" s="5">
        <v>1030</v>
      </c>
      <c r="F1833" s="1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103</v>
      </c>
      <c r="P1833" s="5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11">
        <v>350</v>
      </c>
      <c r="E1834" s="5">
        <v>500</v>
      </c>
      <c r="F1834" s="1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143</v>
      </c>
      <c r="P1834" s="5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11">
        <v>400</v>
      </c>
      <c r="E1835" s="5">
        <v>1050</v>
      </c>
      <c r="F1835" s="1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263</v>
      </c>
      <c r="P1835" s="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11">
        <v>10000</v>
      </c>
      <c r="E1836" s="5">
        <v>11805</v>
      </c>
      <c r="F1836" s="1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119</v>
      </c>
      <c r="P1836" s="5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11">
        <v>500</v>
      </c>
      <c r="E1837" s="5">
        <v>520</v>
      </c>
      <c r="F1837" s="1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104</v>
      </c>
      <c r="P1837" s="5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11">
        <v>5000</v>
      </c>
      <c r="E1838" s="5">
        <v>10017</v>
      </c>
      <c r="F1838" s="1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201</v>
      </c>
      <c r="P1838" s="5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11">
        <v>600</v>
      </c>
      <c r="E1839" s="5">
        <v>1841</v>
      </c>
      <c r="F1839" s="1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307</v>
      </c>
      <c r="P1839" s="5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11">
        <v>1000</v>
      </c>
      <c r="E1840" s="5">
        <v>1001.49</v>
      </c>
      <c r="F1840" s="1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101</v>
      </c>
      <c r="P1840" s="5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11">
        <v>1000</v>
      </c>
      <c r="E1841" s="5">
        <v>2053</v>
      </c>
      <c r="F1841" s="1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206</v>
      </c>
      <c r="P1841" s="5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11">
        <v>900</v>
      </c>
      <c r="E1842" s="5">
        <v>980</v>
      </c>
      <c r="F1842" s="1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109</v>
      </c>
      <c r="P1842" s="5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11">
        <v>2000</v>
      </c>
      <c r="E1843" s="5">
        <v>2035</v>
      </c>
      <c r="F1843" s="1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102</v>
      </c>
      <c r="P1843" s="5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11">
        <v>2000</v>
      </c>
      <c r="E1844" s="5">
        <v>2505</v>
      </c>
      <c r="F1844" s="1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126</v>
      </c>
      <c r="P1844" s="5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11">
        <v>10000</v>
      </c>
      <c r="E1845" s="5">
        <v>12400.61</v>
      </c>
      <c r="F1845" s="1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125</v>
      </c>
      <c r="P1845" s="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11">
        <v>1500</v>
      </c>
      <c r="E1846" s="5">
        <v>1521</v>
      </c>
      <c r="F1846" s="1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102</v>
      </c>
      <c r="P1846" s="5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11">
        <v>1000</v>
      </c>
      <c r="E1847" s="5">
        <v>1000</v>
      </c>
      <c r="F1847" s="1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100</v>
      </c>
      <c r="P1847" s="5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11">
        <v>15000</v>
      </c>
      <c r="E1848" s="5">
        <v>20689</v>
      </c>
      <c r="F1848" s="1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138</v>
      </c>
      <c r="P1848" s="5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11">
        <v>2500</v>
      </c>
      <c r="E1849" s="5">
        <v>3022</v>
      </c>
      <c r="F1849" s="1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121</v>
      </c>
      <c r="P1849" s="5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11">
        <v>3000</v>
      </c>
      <c r="E1850" s="5">
        <v>3221</v>
      </c>
      <c r="F1850" s="1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108</v>
      </c>
      <c r="P1850" s="5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11">
        <v>300</v>
      </c>
      <c r="E1851" s="5">
        <v>301</v>
      </c>
      <c r="F1851" s="1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101</v>
      </c>
      <c r="P1851" s="5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11">
        <v>9000</v>
      </c>
      <c r="E1852" s="5">
        <v>9137</v>
      </c>
      <c r="F1852" s="1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102</v>
      </c>
      <c r="P1852" s="5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11">
        <v>1300</v>
      </c>
      <c r="E1853" s="5">
        <v>1301</v>
      </c>
      <c r="F1853" s="1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101</v>
      </c>
      <c r="P1853" s="5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11">
        <v>15000</v>
      </c>
      <c r="E1854" s="5">
        <v>17545</v>
      </c>
      <c r="F1854" s="1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117</v>
      </c>
      <c r="P1854" s="5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11">
        <v>800</v>
      </c>
      <c r="E1855" s="5">
        <v>815</v>
      </c>
      <c r="F1855" s="1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102</v>
      </c>
      <c r="P1855" s="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11">
        <v>15000</v>
      </c>
      <c r="E1856" s="5">
        <v>15318.55</v>
      </c>
      <c r="F1856" s="1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103</v>
      </c>
      <c r="P1856" s="5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11">
        <v>8750</v>
      </c>
      <c r="E1857" s="5">
        <v>13480.16</v>
      </c>
      <c r="F1857" s="1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155</v>
      </c>
      <c r="P1857" s="5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11">
        <v>2000</v>
      </c>
      <c r="E1858" s="5">
        <v>2025</v>
      </c>
      <c r="F1858" s="1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102</v>
      </c>
      <c r="P1858" s="5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11">
        <v>3000</v>
      </c>
      <c r="E1859" s="5">
        <v>3000</v>
      </c>
      <c r="F1859" s="1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ROUNDUP(IF(($E1859-$D1859)/($D1859)&gt;0,(($E1859-$D1859)/($D1859)+1)*100,(1+($E1859-$D1859)/($D1859))*100),0)</f>
        <v>100</v>
      </c>
      <c r="P1859" s="5">
        <f t="shared" ref="P1859:P1922" si="117">$E1859/$L1859</f>
        <v>136.36363636363637</v>
      </c>
      <c r="Q1859" t="str">
        <f t="shared" ref="Q1859:Q1922" si="118">LEFT($N1859,FIND("/",$N1859)-1)</f>
        <v>music</v>
      </c>
      <c r="R1859" t="str">
        <f t="shared" ref="R1859:R1922" si="119">RIGHT($N1859,LEN($N1859)-FIND("/",$N1859))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11">
        <v>5555.55</v>
      </c>
      <c r="E1860" s="5">
        <v>6041.55</v>
      </c>
      <c r="F1860" s="1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109</v>
      </c>
      <c r="P1860" s="5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11">
        <v>3000</v>
      </c>
      <c r="E1861" s="5">
        <v>3955</v>
      </c>
      <c r="F1861" s="1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132</v>
      </c>
      <c r="P1861" s="5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11">
        <v>750</v>
      </c>
      <c r="E1862" s="5">
        <v>1001</v>
      </c>
      <c r="F1862" s="1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134</v>
      </c>
      <c r="P1862" s="5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11">
        <v>250000</v>
      </c>
      <c r="E1863" s="5">
        <v>0</v>
      </c>
      <c r="F1863" s="1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s="5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11">
        <v>18000</v>
      </c>
      <c r="E1864" s="5">
        <v>1455</v>
      </c>
      <c r="F1864" s="1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9</v>
      </c>
      <c r="P1864" s="5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11">
        <v>2500</v>
      </c>
      <c r="E1865" s="5">
        <v>10</v>
      </c>
      <c r="F1865" s="1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1</v>
      </c>
      <c r="P1865" s="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11">
        <v>6500</v>
      </c>
      <c r="E1866" s="5">
        <v>2788</v>
      </c>
      <c r="F1866" s="1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43</v>
      </c>
      <c r="P1866" s="5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11">
        <v>110000</v>
      </c>
      <c r="E1867" s="5">
        <v>4</v>
      </c>
      <c r="F1867" s="1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1</v>
      </c>
      <c r="P1867" s="5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11">
        <v>25000</v>
      </c>
      <c r="E1868" s="5">
        <v>125</v>
      </c>
      <c r="F1868" s="1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1</v>
      </c>
      <c r="P1868" s="5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11">
        <v>20000</v>
      </c>
      <c r="E1869" s="5">
        <v>10</v>
      </c>
      <c r="F1869" s="1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1</v>
      </c>
      <c r="P1869" s="5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11">
        <v>25000</v>
      </c>
      <c r="E1870" s="5">
        <v>1217</v>
      </c>
      <c r="F1870" s="1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5</v>
      </c>
      <c r="P1870" s="5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11">
        <v>10000</v>
      </c>
      <c r="E1871" s="5">
        <v>0</v>
      </c>
      <c r="F1871" s="1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s="5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11">
        <v>3500</v>
      </c>
      <c r="E1872" s="5">
        <v>361</v>
      </c>
      <c r="F1872" s="1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11</v>
      </c>
      <c r="P1872" s="5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11">
        <v>6500</v>
      </c>
      <c r="E1873" s="5">
        <v>4666</v>
      </c>
      <c r="F1873" s="1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72</v>
      </c>
      <c r="P1873" s="5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11">
        <v>20000</v>
      </c>
      <c r="E1874" s="5">
        <v>212</v>
      </c>
      <c r="F1874" s="1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2</v>
      </c>
      <c r="P1874" s="5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11">
        <v>8000</v>
      </c>
      <c r="E1875" s="5">
        <v>36</v>
      </c>
      <c r="F1875" s="1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1</v>
      </c>
      <c r="P1875" s="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11">
        <v>160000</v>
      </c>
      <c r="E1876" s="5">
        <v>26</v>
      </c>
      <c r="F1876" s="1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</v>
      </c>
      <c r="P1876" s="5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11">
        <v>10000</v>
      </c>
      <c r="E1877" s="5">
        <v>51</v>
      </c>
      <c r="F1877" s="1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1</v>
      </c>
      <c r="P1877" s="5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11">
        <v>280</v>
      </c>
      <c r="E1878" s="5">
        <v>0</v>
      </c>
      <c r="F1878" s="1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s="5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11">
        <v>60</v>
      </c>
      <c r="E1879" s="5">
        <v>0</v>
      </c>
      <c r="F1879" s="1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s="5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11">
        <v>8000</v>
      </c>
      <c r="E1880" s="5">
        <v>0</v>
      </c>
      <c r="F1880" s="1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s="5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11">
        <v>5000</v>
      </c>
      <c r="E1881" s="5">
        <v>6</v>
      </c>
      <c r="F1881" s="1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1</v>
      </c>
      <c r="P1881" s="5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11">
        <v>5000</v>
      </c>
      <c r="E1882" s="5">
        <v>1004</v>
      </c>
      <c r="F1882" s="1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21</v>
      </c>
      <c r="P1882" s="5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11">
        <v>2000</v>
      </c>
      <c r="E1883" s="5">
        <v>3453.69</v>
      </c>
      <c r="F1883" s="1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173</v>
      </c>
      <c r="P1883" s="5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11">
        <v>3350</v>
      </c>
      <c r="E1884" s="5">
        <v>3380</v>
      </c>
      <c r="F1884" s="1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101</v>
      </c>
      <c r="P1884" s="5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11">
        <v>999</v>
      </c>
      <c r="E1885" s="5">
        <v>1047</v>
      </c>
      <c r="F1885" s="1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105</v>
      </c>
      <c r="P1885" s="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11">
        <v>1000</v>
      </c>
      <c r="E1886" s="5">
        <v>1351</v>
      </c>
      <c r="F1886" s="1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136</v>
      </c>
      <c r="P1886" s="5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11">
        <v>4575</v>
      </c>
      <c r="E1887" s="5">
        <v>5322</v>
      </c>
      <c r="F1887" s="1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117</v>
      </c>
      <c r="P1887" s="5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11">
        <v>1200</v>
      </c>
      <c r="E1888" s="5">
        <v>1225</v>
      </c>
      <c r="F1888" s="1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103</v>
      </c>
      <c r="P1888" s="5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11">
        <v>3000</v>
      </c>
      <c r="E1889" s="5">
        <v>3335</v>
      </c>
      <c r="F1889" s="1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112</v>
      </c>
      <c r="P1889" s="5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11">
        <v>2500</v>
      </c>
      <c r="E1890" s="5">
        <v>4152</v>
      </c>
      <c r="F1890" s="1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167</v>
      </c>
      <c r="P1890" s="5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11">
        <v>2000</v>
      </c>
      <c r="E1891" s="5">
        <v>2132</v>
      </c>
      <c r="F1891" s="1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107</v>
      </c>
      <c r="P1891" s="5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11">
        <v>12000</v>
      </c>
      <c r="E1892" s="5">
        <v>17350.13</v>
      </c>
      <c r="F1892" s="1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145</v>
      </c>
      <c r="P1892" s="5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11">
        <v>10000</v>
      </c>
      <c r="E1893" s="5">
        <v>10555</v>
      </c>
      <c r="F1893" s="1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106</v>
      </c>
      <c r="P1893" s="5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11">
        <v>500</v>
      </c>
      <c r="E1894" s="5">
        <v>683</v>
      </c>
      <c r="F1894" s="1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137</v>
      </c>
      <c r="P1894" s="5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11">
        <v>2500</v>
      </c>
      <c r="E1895" s="5">
        <v>2600</v>
      </c>
      <c r="F1895" s="1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104</v>
      </c>
      <c r="P1895" s="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11">
        <v>1000</v>
      </c>
      <c r="E1896" s="5">
        <v>1145</v>
      </c>
      <c r="F1896" s="1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115</v>
      </c>
      <c r="P1896" s="5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11">
        <v>9072</v>
      </c>
      <c r="E1897" s="5">
        <v>9228</v>
      </c>
      <c r="F1897" s="1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102</v>
      </c>
      <c r="P1897" s="5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11">
        <v>451</v>
      </c>
      <c r="E1898" s="5">
        <v>559</v>
      </c>
      <c r="F1898" s="1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124</v>
      </c>
      <c r="P1898" s="5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11">
        <v>6350</v>
      </c>
      <c r="E1899" s="5">
        <v>6506</v>
      </c>
      <c r="F1899" s="1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103</v>
      </c>
      <c r="P1899" s="5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11">
        <v>1000</v>
      </c>
      <c r="E1900" s="5">
        <v>1445</v>
      </c>
      <c r="F1900" s="1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145</v>
      </c>
      <c r="P1900" s="5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11">
        <v>900</v>
      </c>
      <c r="E1901" s="5">
        <v>1200</v>
      </c>
      <c r="F1901" s="1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134</v>
      </c>
      <c r="P1901" s="5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11">
        <v>2500</v>
      </c>
      <c r="E1902" s="5">
        <v>2734.11</v>
      </c>
      <c r="F1902" s="1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110</v>
      </c>
      <c r="P1902" s="5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11">
        <v>99000</v>
      </c>
      <c r="E1903" s="5">
        <v>2670</v>
      </c>
      <c r="F1903" s="1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3</v>
      </c>
      <c r="P1903" s="5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11">
        <v>1000</v>
      </c>
      <c r="E1904" s="5">
        <v>12</v>
      </c>
      <c r="F1904" s="1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2</v>
      </c>
      <c r="P1904" s="5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11">
        <v>3000</v>
      </c>
      <c r="E1905" s="5">
        <v>1398</v>
      </c>
      <c r="F1905" s="1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47</v>
      </c>
      <c r="P1905" s="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11">
        <v>50000</v>
      </c>
      <c r="E1906" s="5">
        <v>50</v>
      </c>
      <c r="F1906" s="1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1</v>
      </c>
      <c r="P1906" s="5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11">
        <v>25000</v>
      </c>
      <c r="E1907" s="5">
        <v>42</v>
      </c>
      <c r="F1907" s="1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1</v>
      </c>
      <c r="P1907" s="5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11">
        <v>50000</v>
      </c>
      <c r="E1908" s="5">
        <v>21380</v>
      </c>
      <c r="F1908" s="1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43</v>
      </c>
      <c r="P1908" s="5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11">
        <v>30000</v>
      </c>
      <c r="E1909" s="5">
        <v>85</v>
      </c>
      <c r="F1909" s="1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1</v>
      </c>
      <c r="P1909" s="5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11">
        <v>25000</v>
      </c>
      <c r="E1910" s="5">
        <v>433</v>
      </c>
      <c r="F1910" s="1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2</v>
      </c>
      <c r="P1910" s="5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11">
        <v>35000</v>
      </c>
      <c r="E1911" s="5">
        <v>4939</v>
      </c>
      <c r="F1911" s="1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15</v>
      </c>
      <c r="P1911" s="5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11">
        <v>85000</v>
      </c>
      <c r="E1912" s="5">
        <v>33486</v>
      </c>
      <c r="F1912" s="1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40</v>
      </c>
      <c r="P1912" s="5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11">
        <v>42500</v>
      </c>
      <c r="E1913" s="5">
        <v>10</v>
      </c>
      <c r="F1913" s="1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1</v>
      </c>
      <c r="P1913" s="5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11">
        <v>5000</v>
      </c>
      <c r="E1914" s="5">
        <v>2965</v>
      </c>
      <c r="F1914" s="1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60</v>
      </c>
      <c r="P1914" s="5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11">
        <v>48000</v>
      </c>
      <c r="E1915" s="5">
        <v>637</v>
      </c>
      <c r="F1915" s="1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2</v>
      </c>
      <c r="P1915" s="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11">
        <v>666</v>
      </c>
      <c r="E1916" s="5">
        <v>60</v>
      </c>
      <c r="F1916" s="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10</v>
      </c>
      <c r="P1916" s="5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11">
        <v>500</v>
      </c>
      <c r="E1917" s="5">
        <v>8</v>
      </c>
      <c r="F1917" s="1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2</v>
      </c>
      <c r="P1917" s="5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11">
        <v>20000</v>
      </c>
      <c r="E1918" s="5">
        <v>102</v>
      </c>
      <c r="F1918" s="1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1</v>
      </c>
      <c r="P1918" s="5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11">
        <v>390000</v>
      </c>
      <c r="E1919" s="5">
        <v>205025</v>
      </c>
      <c r="F1919" s="1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53</v>
      </c>
      <c r="P1919" s="5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11">
        <v>25000</v>
      </c>
      <c r="E1920" s="5">
        <v>260</v>
      </c>
      <c r="F1920" s="1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2</v>
      </c>
      <c r="P1920" s="5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11">
        <v>500</v>
      </c>
      <c r="E1921" s="5">
        <v>237</v>
      </c>
      <c r="F1921" s="1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48</v>
      </c>
      <c r="P1921" s="5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11">
        <v>10000</v>
      </c>
      <c r="E1922" s="5">
        <v>4303</v>
      </c>
      <c r="F1922" s="1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44</v>
      </c>
      <c r="P1922" s="5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11">
        <v>1500</v>
      </c>
      <c r="E1923" s="5">
        <v>2052</v>
      </c>
      <c r="F1923" s="1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ROUNDUP(IF(($E1923-$D1923)/($D1923)&gt;0,(($E1923-$D1923)/($D1923)+1)*100,(1+($E1923-$D1923)/($D1923))*100),0)</f>
        <v>137</v>
      </c>
      <c r="P1923" s="5">
        <f t="shared" ref="P1923:P1986" si="121">$E1923/$L1923</f>
        <v>54</v>
      </c>
      <c r="Q1923" t="str">
        <f t="shared" ref="Q1923:Q1986" si="122">LEFT($N1923,FIND("/",$N1923)-1)</f>
        <v>music</v>
      </c>
      <c r="R1923" t="str">
        <f t="shared" ref="R1923:R1986" si="123">RIGHT($N1923,LEN($N1923)-FIND("/",$N1923))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11">
        <v>2000</v>
      </c>
      <c r="E1924" s="5">
        <v>2311</v>
      </c>
      <c r="F1924" s="1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116</v>
      </c>
      <c r="P1924" s="5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11">
        <v>125</v>
      </c>
      <c r="E1925" s="5">
        <v>301</v>
      </c>
      <c r="F1925" s="1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241</v>
      </c>
      <c r="P1925" s="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11">
        <v>3000</v>
      </c>
      <c r="E1926" s="5">
        <v>3432</v>
      </c>
      <c r="F1926" s="1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115</v>
      </c>
      <c r="P1926" s="5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11">
        <v>1500</v>
      </c>
      <c r="E1927" s="5">
        <v>1655</v>
      </c>
      <c r="F1927" s="1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111</v>
      </c>
      <c r="P1927" s="5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11">
        <v>1500</v>
      </c>
      <c r="E1928" s="5">
        <v>2930.69</v>
      </c>
      <c r="F1928" s="1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196</v>
      </c>
      <c r="P1928" s="5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11">
        <v>600</v>
      </c>
      <c r="E1929" s="5">
        <v>620</v>
      </c>
      <c r="F1929" s="1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104</v>
      </c>
      <c r="P1929" s="5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11">
        <v>2550</v>
      </c>
      <c r="E1930" s="5">
        <v>2630</v>
      </c>
      <c r="F1930" s="1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104</v>
      </c>
      <c r="P1930" s="5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11">
        <v>3200</v>
      </c>
      <c r="E1931" s="5">
        <v>3210</v>
      </c>
      <c r="F1931" s="1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101</v>
      </c>
      <c r="P1931" s="5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11">
        <v>1000</v>
      </c>
      <c r="E1932" s="5">
        <v>1270</v>
      </c>
      <c r="F1932" s="1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127</v>
      </c>
      <c r="P1932" s="5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11">
        <v>2000</v>
      </c>
      <c r="E1933" s="5">
        <v>2412.02</v>
      </c>
      <c r="F1933" s="1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121</v>
      </c>
      <c r="P1933" s="5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11">
        <v>5250</v>
      </c>
      <c r="E1934" s="5">
        <v>5617</v>
      </c>
      <c r="F1934" s="1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107</v>
      </c>
      <c r="P1934" s="5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11">
        <v>6000</v>
      </c>
      <c r="E1935" s="5">
        <v>10346</v>
      </c>
      <c r="F1935" s="1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173</v>
      </c>
      <c r="P1935" s="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11">
        <v>5000</v>
      </c>
      <c r="E1936" s="5">
        <v>6181</v>
      </c>
      <c r="F1936" s="1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124</v>
      </c>
      <c r="P1936" s="5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11">
        <v>2500</v>
      </c>
      <c r="E1937" s="5">
        <v>2710</v>
      </c>
      <c r="F1937" s="1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109</v>
      </c>
      <c r="P1937" s="5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11">
        <v>7500</v>
      </c>
      <c r="E1938" s="5">
        <v>8739.01</v>
      </c>
      <c r="F1938" s="1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117</v>
      </c>
      <c r="P1938" s="5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11">
        <v>600</v>
      </c>
      <c r="E1939" s="5">
        <v>1123.47</v>
      </c>
      <c r="F1939" s="1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188</v>
      </c>
      <c r="P1939" s="5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11">
        <v>15000</v>
      </c>
      <c r="E1940" s="5">
        <v>17390</v>
      </c>
      <c r="F1940" s="1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116</v>
      </c>
      <c r="P1940" s="5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11">
        <v>10000</v>
      </c>
      <c r="E1941" s="5">
        <v>11070</v>
      </c>
      <c r="F1941" s="1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111</v>
      </c>
      <c r="P1941" s="5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11">
        <v>650</v>
      </c>
      <c r="E1942" s="5">
        <v>1111</v>
      </c>
      <c r="F1942" s="1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171</v>
      </c>
      <c r="P1942" s="5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11">
        <v>250000</v>
      </c>
      <c r="E1943" s="5">
        <v>315295.89</v>
      </c>
      <c r="F1943" s="1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127</v>
      </c>
      <c r="P1943" s="5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11">
        <v>6000</v>
      </c>
      <c r="E1944" s="5">
        <v>8306.42</v>
      </c>
      <c r="F1944" s="1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139</v>
      </c>
      <c r="P1944" s="5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11">
        <v>10000</v>
      </c>
      <c r="E1945" s="5">
        <v>170525</v>
      </c>
      <c r="F1945" s="1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1706</v>
      </c>
      <c r="P1945" s="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11">
        <v>40000</v>
      </c>
      <c r="E1946" s="5">
        <v>315222.2</v>
      </c>
      <c r="F1946" s="1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789</v>
      </c>
      <c r="P1946" s="5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11">
        <v>100000</v>
      </c>
      <c r="E1947" s="5">
        <v>348018</v>
      </c>
      <c r="F1947" s="1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349</v>
      </c>
      <c r="P1947" s="5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11">
        <v>7500</v>
      </c>
      <c r="E1948" s="5">
        <v>11231</v>
      </c>
      <c r="F1948" s="1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150</v>
      </c>
      <c r="P1948" s="5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11">
        <v>800</v>
      </c>
      <c r="E1949" s="5">
        <v>805.07</v>
      </c>
      <c r="F1949" s="1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101</v>
      </c>
      <c r="P1949" s="5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11">
        <v>100000</v>
      </c>
      <c r="E1950" s="5">
        <v>800211</v>
      </c>
      <c r="F1950" s="1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801</v>
      </c>
      <c r="P1950" s="5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11">
        <v>50000</v>
      </c>
      <c r="E1951" s="5">
        <v>53001.3</v>
      </c>
      <c r="F1951" s="1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107</v>
      </c>
      <c r="P1951" s="5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11">
        <v>48000</v>
      </c>
      <c r="E1952" s="5">
        <v>96248.960000000006</v>
      </c>
      <c r="F1952" s="1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201</v>
      </c>
      <c r="P1952" s="5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11">
        <v>50000</v>
      </c>
      <c r="E1953" s="5">
        <v>106222</v>
      </c>
      <c r="F1953" s="1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213</v>
      </c>
      <c r="P1953" s="5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11">
        <v>35000</v>
      </c>
      <c r="E1954" s="5">
        <v>69465.33</v>
      </c>
      <c r="F1954" s="1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199</v>
      </c>
      <c r="P1954" s="5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11">
        <v>15000</v>
      </c>
      <c r="E1955" s="5">
        <v>33892</v>
      </c>
      <c r="F1955" s="1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226</v>
      </c>
      <c r="P1955" s="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11">
        <v>50000</v>
      </c>
      <c r="E1956" s="5">
        <v>349474</v>
      </c>
      <c r="F1956" s="1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699</v>
      </c>
      <c r="P1956" s="5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11">
        <v>42000</v>
      </c>
      <c r="E1957" s="5">
        <v>167410.01999999999</v>
      </c>
      <c r="F1957" s="1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399</v>
      </c>
      <c r="P1957" s="5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11">
        <v>60000</v>
      </c>
      <c r="E1958" s="5">
        <v>176420</v>
      </c>
      <c r="F1958" s="1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295</v>
      </c>
      <c r="P1958" s="5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11">
        <v>30000</v>
      </c>
      <c r="E1959" s="5">
        <v>50251.41</v>
      </c>
      <c r="F1959" s="1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168</v>
      </c>
      <c r="P1959" s="5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11">
        <v>7000</v>
      </c>
      <c r="E1960" s="5">
        <v>100490.02</v>
      </c>
      <c r="F1960" s="1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1436</v>
      </c>
      <c r="P1960" s="5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11">
        <v>10000</v>
      </c>
      <c r="E1961" s="5">
        <v>15673.44</v>
      </c>
      <c r="F1961" s="1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157</v>
      </c>
      <c r="P1961" s="5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11">
        <v>70000</v>
      </c>
      <c r="E1962" s="5">
        <v>82532</v>
      </c>
      <c r="F1962" s="1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118</v>
      </c>
      <c r="P1962" s="5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11">
        <v>10000</v>
      </c>
      <c r="E1963" s="5">
        <v>110538.12</v>
      </c>
      <c r="F1963" s="1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1106</v>
      </c>
      <c r="P1963" s="5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11">
        <v>10000</v>
      </c>
      <c r="E1964" s="5">
        <v>19292.5</v>
      </c>
      <c r="F1964" s="1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193</v>
      </c>
      <c r="P1964" s="5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11">
        <v>19000</v>
      </c>
      <c r="E1965" s="5">
        <v>24108</v>
      </c>
      <c r="F1965" s="1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127</v>
      </c>
      <c r="P1965" s="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11">
        <v>89200</v>
      </c>
      <c r="E1966" s="5">
        <v>231543.12</v>
      </c>
      <c r="F1966" s="1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260</v>
      </c>
      <c r="P1966" s="5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11">
        <v>5000</v>
      </c>
      <c r="E1967" s="5">
        <v>13114</v>
      </c>
      <c r="F1967" s="1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263</v>
      </c>
      <c r="P1967" s="5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11">
        <v>100000</v>
      </c>
      <c r="E1968" s="5">
        <v>206743.09</v>
      </c>
      <c r="F1968" s="1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207</v>
      </c>
      <c r="P1968" s="5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11">
        <v>20000</v>
      </c>
      <c r="E1969" s="5">
        <v>74026</v>
      </c>
      <c r="F1969" s="1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371</v>
      </c>
      <c r="P1969" s="5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11">
        <v>50000</v>
      </c>
      <c r="E1970" s="5">
        <v>142483</v>
      </c>
      <c r="F1970" s="1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285</v>
      </c>
      <c r="P1970" s="5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11">
        <v>20000</v>
      </c>
      <c r="E1971" s="5">
        <v>115816</v>
      </c>
      <c r="F1971" s="1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580</v>
      </c>
      <c r="P1971" s="5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11">
        <v>5000</v>
      </c>
      <c r="E1972" s="5">
        <v>56590</v>
      </c>
      <c r="F1972" s="1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1132</v>
      </c>
      <c r="P1972" s="5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11">
        <v>400000</v>
      </c>
      <c r="E1973" s="5">
        <v>1052110.8700000001</v>
      </c>
      <c r="F1973" s="1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264</v>
      </c>
      <c r="P1973" s="5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11">
        <v>2500</v>
      </c>
      <c r="E1974" s="5">
        <v>16862</v>
      </c>
      <c r="F1974" s="1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675</v>
      </c>
      <c r="P1974" s="5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11">
        <v>198000</v>
      </c>
      <c r="E1975" s="5">
        <v>508525.01</v>
      </c>
      <c r="F1975" s="1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257</v>
      </c>
      <c r="P1975" s="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11">
        <v>20000</v>
      </c>
      <c r="E1976" s="5">
        <v>75099.199999999997</v>
      </c>
      <c r="F1976" s="1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376</v>
      </c>
      <c r="P1976" s="5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11">
        <v>16000</v>
      </c>
      <c r="E1977" s="5">
        <v>33393.339999999997</v>
      </c>
      <c r="F1977" s="1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209</v>
      </c>
      <c r="P1977" s="5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11">
        <v>4000</v>
      </c>
      <c r="E1978" s="5">
        <v>13864</v>
      </c>
      <c r="F1978" s="1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347</v>
      </c>
      <c r="P1978" s="5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11">
        <v>50000</v>
      </c>
      <c r="E1979" s="5">
        <v>201165</v>
      </c>
      <c r="F1979" s="1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403</v>
      </c>
      <c r="P1979" s="5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11">
        <v>50000</v>
      </c>
      <c r="E1980" s="5">
        <v>513422.57</v>
      </c>
      <c r="F1980" s="1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1027</v>
      </c>
      <c r="P1980" s="5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11">
        <v>200000</v>
      </c>
      <c r="E1981" s="5">
        <v>229802.31</v>
      </c>
      <c r="F1981" s="1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115</v>
      </c>
      <c r="P1981" s="5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11">
        <v>50000</v>
      </c>
      <c r="E1982" s="5">
        <v>177412.01</v>
      </c>
      <c r="F1982" s="1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355</v>
      </c>
      <c r="P1982" s="5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11">
        <v>7500</v>
      </c>
      <c r="E1983" s="5">
        <v>381</v>
      </c>
      <c r="F1983" s="1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6</v>
      </c>
      <c r="P1983" s="5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11">
        <v>180000</v>
      </c>
      <c r="E1984" s="5">
        <v>0</v>
      </c>
      <c r="F1984" s="1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s="5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11">
        <v>33000</v>
      </c>
      <c r="E1985" s="5">
        <v>1419</v>
      </c>
      <c r="F1985" s="1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5</v>
      </c>
      <c r="P1985" s="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11">
        <v>15000</v>
      </c>
      <c r="E1986" s="5">
        <v>3172</v>
      </c>
      <c r="F1986" s="1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22</v>
      </c>
      <c r="P1986" s="5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11">
        <v>1600</v>
      </c>
      <c r="E1987" s="5">
        <v>51</v>
      </c>
      <c r="F1987" s="1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ROUNDUP(IF(($E1987-$D1987)/($D1987)&gt;0,(($E1987-$D1987)/($D1987)+1)*100,(1+($E1987-$D1987)/($D1987))*100),0)</f>
        <v>4</v>
      </c>
      <c r="P1987" s="5">
        <f t="shared" ref="P1987:P2050" si="125">$E1987/$L1987</f>
        <v>12.75</v>
      </c>
      <c r="Q1987" t="str">
        <f t="shared" ref="Q1987:Q2050" si="126">LEFT($N1987,FIND("/",$N1987)-1)</f>
        <v>photography</v>
      </c>
      <c r="R1987" t="str">
        <f t="shared" ref="R1987:R2050" si="127">RIGHT($N1987,LEN($N1987)-FIND("/",$N1987))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11">
        <v>2000</v>
      </c>
      <c r="E1988" s="5">
        <v>1</v>
      </c>
      <c r="F1988" s="1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1</v>
      </c>
      <c r="P1988" s="5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11">
        <v>5500</v>
      </c>
      <c r="E1989" s="5">
        <v>2336</v>
      </c>
      <c r="F1989" s="1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43</v>
      </c>
      <c r="P1989" s="5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11">
        <v>6000</v>
      </c>
      <c r="E1990" s="5">
        <v>25</v>
      </c>
      <c r="F1990" s="1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1</v>
      </c>
      <c r="P1990" s="5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11">
        <v>5000</v>
      </c>
      <c r="E1991" s="5">
        <v>50</v>
      </c>
      <c r="F1991" s="1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1</v>
      </c>
      <c r="P1991" s="5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11">
        <v>3000</v>
      </c>
      <c r="E1992" s="5">
        <v>509</v>
      </c>
      <c r="F1992" s="1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17</v>
      </c>
      <c r="P1992" s="5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11">
        <v>2000</v>
      </c>
      <c r="E1993" s="5">
        <v>140</v>
      </c>
      <c r="F1993" s="1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</v>
      </c>
      <c r="P1993" s="5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11">
        <v>1500</v>
      </c>
      <c r="E1994" s="5">
        <v>2</v>
      </c>
      <c r="F1994" s="1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1</v>
      </c>
      <c r="P1994" s="5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11">
        <v>2000</v>
      </c>
      <c r="E1995" s="5">
        <v>0</v>
      </c>
      <c r="F1995" s="1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s="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11">
        <v>3200</v>
      </c>
      <c r="E1996" s="5">
        <v>0</v>
      </c>
      <c r="F1996" s="1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s="5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11">
        <v>1000</v>
      </c>
      <c r="E1997" s="5">
        <v>78</v>
      </c>
      <c r="F1997" s="1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8</v>
      </c>
      <c r="P1997" s="5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11">
        <v>133800</v>
      </c>
      <c r="E1998" s="5">
        <v>0</v>
      </c>
      <c r="F1998" s="1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s="5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11">
        <v>6500</v>
      </c>
      <c r="E1999" s="5">
        <v>0</v>
      </c>
      <c r="F1999" s="1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s="5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11">
        <v>2500</v>
      </c>
      <c r="E2000" s="5">
        <v>655</v>
      </c>
      <c r="F2000" s="1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27</v>
      </c>
      <c r="P2000" s="5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11">
        <v>31000</v>
      </c>
      <c r="E2001" s="5">
        <v>236</v>
      </c>
      <c r="F2001" s="1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1</v>
      </c>
      <c r="P2001" s="5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11">
        <v>5000</v>
      </c>
      <c r="E2002" s="5">
        <v>625</v>
      </c>
      <c r="F2002" s="1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13</v>
      </c>
      <c r="P2002" s="5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11">
        <v>55000</v>
      </c>
      <c r="E2003" s="5">
        <v>210171</v>
      </c>
      <c r="F2003" s="1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383</v>
      </c>
      <c r="P2003" s="5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11">
        <v>50000</v>
      </c>
      <c r="E2004" s="5">
        <v>108397.11</v>
      </c>
      <c r="F2004" s="1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217</v>
      </c>
      <c r="P2004" s="5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11">
        <v>500</v>
      </c>
      <c r="E2005" s="5">
        <v>1560</v>
      </c>
      <c r="F2005" s="1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312</v>
      </c>
      <c r="P2005" s="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11">
        <v>50000</v>
      </c>
      <c r="E2006" s="5">
        <v>117210.24000000001</v>
      </c>
      <c r="F2006" s="1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235</v>
      </c>
      <c r="P2006" s="5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11">
        <v>30000</v>
      </c>
      <c r="E2007" s="5">
        <v>37104.03</v>
      </c>
      <c r="F2007" s="1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124</v>
      </c>
      <c r="P2007" s="5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11">
        <v>50000</v>
      </c>
      <c r="E2008" s="5">
        <v>123920</v>
      </c>
      <c r="F2008" s="1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248</v>
      </c>
      <c r="P2008" s="5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11">
        <v>10000</v>
      </c>
      <c r="E2009" s="5">
        <v>11570.92</v>
      </c>
      <c r="F2009" s="1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116</v>
      </c>
      <c r="P2009" s="5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11">
        <v>1570.79</v>
      </c>
      <c r="E2010" s="5">
        <v>1839</v>
      </c>
      <c r="F2010" s="1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118</v>
      </c>
      <c r="P2010" s="5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11">
        <v>50000</v>
      </c>
      <c r="E2011" s="5">
        <v>152579</v>
      </c>
      <c r="F2011" s="1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306</v>
      </c>
      <c r="P2011" s="5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11">
        <v>30000</v>
      </c>
      <c r="E2012" s="5">
        <v>96015.9</v>
      </c>
      <c r="F2012" s="1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321</v>
      </c>
      <c r="P2012" s="5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11">
        <v>50000</v>
      </c>
      <c r="E2013" s="5">
        <v>409782</v>
      </c>
      <c r="F2013" s="1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820</v>
      </c>
      <c r="P2013" s="5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11">
        <v>5000</v>
      </c>
      <c r="E2014" s="5">
        <v>11745</v>
      </c>
      <c r="F2014" s="1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235</v>
      </c>
      <c r="P2014" s="5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11">
        <v>160000</v>
      </c>
      <c r="E2015" s="5">
        <v>791862</v>
      </c>
      <c r="F2015" s="1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495</v>
      </c>
      <c r="P2015" s="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11">
        <v>30000</v>
      </c>
      <c r="E2016" s="5">
        <v>2344134.67</v>
      </c>
      <c r="F2016" s="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7814</v>
      </c>
      <c r="P2016" s="5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11">
        <v>7200</v>
      </c>
      <c r="E2017" s="5">
        <v>8136.01</v>
      </c>
      <c r="F2017" s="1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114</v>
      </c>
      <c r="P2017" s="5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11">
        <v>10000</v>
      </c>
      <c r="E2018" s="5">
        <v>92154.22</v>
      </c>
      <c r="F2018" s="1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922</v>
      </c>
      <c r="P2018" s="5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11">
        <v>25000</v>
      </c>
      <c r="E2019" s="5">
        <v>31275.599999999999</v>
      </c>
      <c r="F2019" s="1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126</v>
      </c>
      <c r="P2019" s="5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11">
        <v>65000</v>
      </c>
      <c r="E2020" s="5">
        <v>66458.23</v>
      </c>
      <c r="F2020" s="1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103</v>
      </c>
      <c r="P2020" s="5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11">
        <v>40000</v>
      </c>
      <c r="E2021" s="5">
        <v>193963.9</v>
      </c>
      <c r="F2021" s="1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485</v>
      </c>
      <c r="P2021" s="5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11">
        <v>1500</v>
      </c>
      <c r="E2022" s="5">
        <v>2885</v>
      </c>
      <c r="F2022" s="1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193</v>
      </c>
      <c r="P2022" s="5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11">
        <v>5000</v>
      </c>
      <c r="E2023" s="5">
        <v>14055</v>
      </c>
      <c r="F2023" s="1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282</v>
      </c>
      <c r="P2023" s="5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11">
        <v>100000</v>
      </c>
      <c r="E2024" s="5">
        <v>125137</v>
      </c>
      <c r="F2024" s="1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126</v>
      </c>
      <c r="P2024" s="5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11">
        <v>100000</v>
      </c>
      <c r="E2025" s="5">
        <v>161459</v>
      </c>
      <c r="F2025" s="1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162</v>
      </c>
      <c r="P2025" s="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11">
        <v>4000</v>
      </c>
      <c r="E2026" s="5">
        <v>23414</v>
      </c>
      <c r="F2026" s="1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586</v>
      </c>
      <c r="P2026" s="5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11">
        <v>80000</v>
      </c>
      <c r="E2027" s="5">
        <v>160920</v>
      </c>
      <c r="F2027" s="1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202</v>
      </c>
      <c r="P2027" s="5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11">
        <v>25000</v>
      </c>
      <c r="E2028" s="5">
        <v>33370.769999999997</v>
      </c>
      <c r="F2028" s="1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134</v>
      </c>
      <c r="P2028" s="5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11">
        <v>100000</v>
      </c>
      <c r="E2029" s="5">
        <v>120249</v>
      </c>
      <c r="F2029" s="1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121</v>
      </c>
      <c r="P2029" s="5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11">
        <v>3000</v>
      </c>
      <c r="E2030" s="5">
        <v>3785</v>
      </c>
      <c r="F2030" s="1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127</v>
      </c>
      <c r="P2030" s="5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11">
        <v>2500</v>
      </c>
      <c r="E2031" s="5">
        <v>9030</v>
      </c>
      <c r="F2031" s="1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362</v>
      </c>
      <c r="P2031" s="5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11">
        <v>32768</v>
      </c>
      <c r="E2032" s="5">
        <v>74134</v>
      </c>
      <c r="F2032" s="1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227</v>
      </c>
      <c r="P2032" s="5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11">
        <v>50000</v>
      </c>
      <c r="E2033" s="5">
        <v>60175</v>
      </c>
      <c r="F2033" s="1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121</v>
      </c>
      <c r="P2033" s="5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11">
        <v>25000</v>
      </c>
      <c r="E2034" s="5">
        <v>76047</v>
      </c>
      <c r="F2034" s="1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305</v>
      </c>
      <c r="P2034" s="5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11">
        <v>25000</v>
      </c>
      <c r="E2035" s="5">
        <v>44669</v>
      </c>
      <c r="F2035" s="1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179</v>
      </c>
      <c r="P2035" s="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11">
        <v>78000</v>
      </c>
      <c r="E2036" s="5">
        <v>301719.59000000003</v>
      </c>
      <c r="F2036" s="1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387</v>
      </c>
      <c r="P2036" s="5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11">
        <v>80000</v>
      </c>
      <c r="E2037" s="5">
        <v>168829.14</v>
      </c>
      <c r="F2037" s="1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212</v>
      </c>
      <c r="P2037" s="5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11">
        <v>30000</v>
      </c>
      <c r="E2038" s="5">
        <v>39500.5</v>
      </c>
      <c r="F2038" s="1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132</v>
      </c>
      <c r="P2038" s="5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11">
        <v>10000</v>
      </c>
      <c r="E2039" s="5">
        <v>30047.64</v>
      </c>
      <c r="F2039" s="1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301</v>
      </c>
      <c r="P2039" s="5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11">
        <v>8000</v>
      </c>
      <c r="E2040" s="5">
        <v>33641</v>
      </c>
      <c r="F2040" s="1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421</v>
      </c>
      <c r="P2040" s="5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11">
        <v>125000</v>
      </c>
      <c r="E2041" s="5">
        <v>170271</v>
      </c>
      <c r="F2041" s="1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137</v>
      </c>
      <c r="P2041" s="5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11">
        <v>3000</v>
      </c>
      <c r="E2042" s="5">
        <v>7445.14</v>
      </c>
      <c r="F2042" s="1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249</v>
      </c>
      <c r="P2042" s="5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11">
        <v>9500</v>
      </c>
      <c r="E2043" s="5">
        <v>17277</v>
      </c>
      <c r="F2043" s="1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182</v>
      </c>
      <c r="P2043" s="5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11">
        <v>10000</v>
      </c>
      <c r="E2044" s="5">
        <v>12353</v>
      </c>
      <c r="F2044" s="1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124</v>
      </c>
      <c r="P2044" s="5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11">
        <v>1385</v>
      </c>
      <c r="E2045" s="5">
        <v>7011</v>
      </c>
      <c r="F2045" s="1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507</v>
      </c>
      <c r="P2045" s="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11">
        <v>15000</v>
      </c>
      <c r="E2046" s="5">
        <v>16232</v>
      </c>
      <c r="F2046" s="1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109</v>
      </c>
      <c r="P2046" s="5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11">
        <v>4900</v>
      </c>
      <c r="E2047" s="5">
        <v>40140.01</v>
      </c>
      <c r="F2047" s="1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820</v>
      </c>
      <c r="P2047" s="5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11">
        <v>10000</v>
      </c>
      <c r="E2048" s="5">
        <v>12110</v>
      </c>
      <c r="F2048" s="1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122</v>
      </c>
      <c r="P2048" s="5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11">
        <v>98000</v>
      </c>
      <c r="E2049" s="5">
        <v>100939</v>
      </c>
      <c r="F2049" s="1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103</v>
      </c>
      <c r="P2049" s="5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11">
        <v>85000</v>
      </c>
      <c r="E2050" s="5">
        <v>126082.45</v>
      </c>
      <c r="F2050" s="1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149</v>
      </c>
      <c r="P2050" s="5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11">
        <v>50000</v>
      </c>
      <c r="E2051" s="5">
        <v>60095.35</v>
      </c>
      <c r="F2051" s="1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ROUNDUP(IF(($E2051-$D2051)/($D2051)&gt;0,(($E2051-$D2051)/($D2051)+1)*100,(1+($E2051-$D2051)/($D2051))*100),0)</f>
        <v>121</v>
      </c>
      <c r="P2051" s="5">
        <f t="shared" ref="P2051:P2114" si="129">$E2051/$L2051</f>
        <v>80.991037735849048</v>
      </c>
      <c r="Q2051" t="str">
        <f t="shared" ref="Q2051:Q2114" si="130">LEFT($N2051,FIND("/",$N2051)-1)</f>
        <v>technology</v>
      </c>
      <c r="R2051" t="str">
        <f t="shared" ref="R2051:R2114" si="131">RIGHT($N2051,LEN($N2051)-FIND("/",$N2051))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11">
        <v>10000</v>
      </c>
      <c r="E2052" s="5">
        <v>47327</v>
      </c>
      <c r="F2052" s="1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474</v>
      </c>
      <c r="P2052" s="5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11">
        <v>8000</v>
      </c>
      <c r="E2053" s="5">
        <v>10429</v>
      </c>
      <c r="F2053" s="1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131</v>
      </c>
      <c r="P2053" s="5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11">
        <v>50000</v>
      </c>
      <c r="E2054" s="5">
        <v>176524</v>
      </c>
      <c r="F2054" s="1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354</v>
      </c>
      <c r="P2054" s="5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11">
        <v>5000</v>
      </c>
      <c r="E2055" s="5">
        <v>5051</v>
      </c>
      <c r="F2055" s="1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102</v>
      </c>
      <c r="P2055" s="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11">
        <v>35000</v>
      </c>
      <c r="E2056" s="5">
        <v>39757</v>
      </c>
      <c r="F2056" s="1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114</v>
      </c>
      <c r="P2056" s="5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11">
        <v>6000</v>
      </c>
      <c r="E2057" s="5">
        <v>10045</v>
      </c>
      <c r="F2057" s="1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168</v>
      </c>
      <c r="P2057" s="5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11">
        <v>50000</v>
      </c>
      <c r="E2058" s="5">
        <v>76726</v>
      </c>
      <c r="F2058" s="1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154</v>
      </c>
      <c r="P2058" s="5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11">
        <v>15000</v>
      </c>
      <c r="E2059" s="5">
        <v>30334.83</v>
      </c>
      <c r="F2059" s="1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203</v>
      </c>
      <c r="P2059" s="5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11">
        <v>2560</v>
      </c>
      <c r="E2060" s="5">
        <v>4308</v>
      </c>
      <c r="F2060" s="1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169</v>
      </c>
      <c r="P2060" s="5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11">
        <v>30000</v>
      </c>
      <c r="E2061" s="5">
        <v>43037</v>
      </c>
      <c r="F2061" s="1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144</v>
      </c>
      <c r="P2061" s="5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11">
        <v>25000</v>
      </c>
      <c r="E2062" s="5">
        <v>49100</v>
      </c>
      <c r="F2062" s="1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197</v>
      </c>
      <c r="P2062" s="5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11">
        <v>5000</v>
      </c>
      <c r="E2063" s="5">
        <v>5396</v>
      </c>
      <c r="F2063" s="1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108</v>
      </c>
      <c r="P2063" s="5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11">
        <v>100000</v>
      </c>
      <c r="E2064" s="5">
        <v>114977</v>
      </c>
      <c r="F2064" s="1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115</v>
      </c>
      <c r="P2064" s="5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11">
        <v>4000</v>
      </c>
      <c r="E2065" s="5">
        <v>5922</v>
      </c>
      <c r="F2065" s="1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149</v>
      </c>
      <c r="P2065" s="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11">
        <v>261962</v>
      </c>
      <c r="E2066" s="5">
        <v>500784.27</v>
      </c>
      <c r="F2066" s="1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192</v>
      </c>
      <c r="P2066" s="5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11">
        <v>40000</v>
      </c>
      <c r="E2067" s="5">
        <v>79686.05</v>
      </c>
      <c r="F2067" s="1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200</v>
      </c>
      <c r="P2067" s="5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11">
        <v>2000</v>
      </c>
      <c r="E2068" s="5">
        <v>4372</v>
      </c>
      <c r="F2068" s="1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219</v>
      </c>
      <c r="P2068" s="5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11">
        <v>495</v>
      </c>
      <c r="E2069" s="5">
        <v>628</v>
      </c>
      <c r="F2069" s="1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127</v>
      </c>
      <c r="P2069" s="5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11">
        <v>25000</v>
      </c>
      <c r="E2070" s="5">
        <v>26305.97</v>
      </c>
      <c r="F2070" s="1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106</v>
      </c>
      <c r="P2070" s="5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11">
        <v>50000</v>
      </c>
      <c r="E2071" s="5">
        <v>64203.33</v>
      </c>
      <c r="F2071" s="1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129</v>
      </c>
      <c r="P2071" s="5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11">
        <v>125000</v>
      </c>
      <c r="E2072" s="5">
        <v>396659</v>
      </c>
      <c r="F2072" s="1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318</v>
      </c>
      <c r="P2072" s="5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11">
        <v>20000</v>
      </c>
      <c r="E2073" s="5">
        <v>56146</v>
      </c>
      <c r="F2073" s="1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281</v>
      </c>
      <c r="P2073" s="5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11">
        <v>71500</v>
      </c>
      <c r="E2074" s="5">
        <v>79173</v>
      </c>
      <c r="F2074" s="1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111</v>
      </c>
      <c r="P2074" s="5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11">
        <v>100000</v>
      </c>
      <c r="E2075" s="5">
        <v>152604.29999999999</v>
      </c>
      <c r="F2075" s="1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153</v>
      </c>
      <c r="P2075" s="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11">
        <v>600</v>
      </c>
      <c r="E2076" s="5">
        <v>615</v>
      </c>
      <c r="F2076" s="1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103</v>
      </c>
      <c r="P2076" s="5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11">
        <v>9999</v>
      </c>
      <c r="E2077" s="5">
        <v>167820.6</v>
      </c>
      <c r="F2077" s="1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1679</v>
      </c>
      <c r="P2077" s="5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11">
        <v>179000</v>
      </c>
      <c r="E2078" s="5">
        <v>972594.99</v>
      </c>
      <c r="F2078" s="1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544</v>
      </c>
      <c r="P2078" s="5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11">
        <v>50000</v>
      </c>
      <c r="E2079" s="5">
        <v>57754</v>
      </c>
      <c r="F2079" s="1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116</v>
      </c>
      <c r="P2079" s="5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11">
        <v>20000</v>
      </c>
      <c r="E2080" s="5">
        <v>26241</v>
      </c>
      <c r="F2080" s="1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132</v>
      </c>
      <c r="P2080" s="5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11">
        <v>10000</v>
      </c>
      <c r="E2081" s="5">
        <v>28817</v>
      </c>
      <c r="F2081" s="1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289</v>
      </c>
      <c r="P2081" s="5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11">
        <v>1000</v>
      </c>
      <c r="E2082" s="5">
        <v>5078</v>
      </c>
      <c r="F2082" s="1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508</v>
      </c>
      <c r="P2082" s="5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11">
        <v>3500</v>
      </c>
      <c r="E2083" s="5">
        <v>4010</v>
      </c>
      <c r="F2083" s="1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115</v>
      </c>
      <c r="P2083" s="5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11">
        <v>1500</v>
      </c>
      <c r="E2084" s="5">
        <v>1661</v>
      </c>
      <c r="F2084" s="1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111</v>
      </c>
      <c r="P2084" s="5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11">
        <v>750</v>
      </c>
      <c r="E2085" s="5">
        <v>850</v>
      </c>
      <c r="F2085" s="1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114</v>
      </c>
      <c r="P2085" s="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11">
        <v>3000</v>
      </c>
      <c r="E2086" s="5">
        <v>3250</v>
      </c>
      <c r="F2086" s="1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109</v>
      </c>
      <c r="P2086" s="5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11">
        <v>6000</v>
      </c>
      <c r="E2087" s="5">
        <v>7412</v>
      </c>
      <c r="F2087" s="1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124</v>
      </c>
      <c r="P2087" s="5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11">
        <v>4000</v>
      </c>
      <c r="E2088" s="5">
        <v>4028</v>
      </c>
      <c r="F2088" s="1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101</v>
      </c>
      <c r="P2088" s="5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11">
        <v>1500</v>
      </c>
      <c r="E2089" s="5">
        <v>1553</v>
      </c>
      <c r="F2089" s="1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104</v>
      </c>
      <c r="P2089" s="5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11">
        <v>3000</v>
      </c>
      <c r="E2090" s="5">
        <v>3465.32</v>
      </c>
      <c r="F2090" s="1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116</v>
      </c>
      <c r="P2090" s="5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11">
        <v>2500</v>
      </c>
      <c r="E2091" s="5">
        <v>3010.01</v>
      </c>
      <c r="F2091" s="1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121</v>
      </c>
      <c r="P2091" s="5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11">
        <v>8000</v>
      </c>
      <c r="E2092" s="5">
        <v>9203.23</v>
      </c>
      <c r="F2092" s="1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116</v>
      </c>
      <c r="P2092" s="5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11">
        <v>18000</v>
      </c>
      <c r="E2093" s="5">
        <v>21684.2</v>
      </c>
      <c r="F2093" s="1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121</v>
      </c>
      <c r="P2093" s="5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11">
        <v>6000</v>
      </c>
      <c r="E2094" s="5">
        <v>6077</v>
      </c>
      <c r="F2094" s="1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102</v>
      </c>
      <c r="P2094" s="5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11">
        <v>1500</v>
      </c>
      <c r="E2095" s="5">
        <v>1537</v>
      </c>
      <c r="F2095" s="1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103</v>
      </c>
      <c r="P2095" s="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11">
        <v>3500</v>
      </c>
      <c r="E2096" s="5">
        <v>4219</v>
      </c>
      <c r="F2096" s="1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121</v>
      </c>
      <c r="P2096" s="5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11">
        <v>2500</v>
      </c>
      <c r="E2097" s="5">
        <v>2500</v>
      </c>
      <c r="F2097" s="1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100</v>
      </c>
      <c r="P2097" s="5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11">
        <v>600</v>
      </c>
      <c r="E2098" s="5">
        <v>610</v>
      </c>
      <c r="F2098" s="1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102</v>
      </c>
      <c r="P2098" s="5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11">
        <v>3000</v>
      </c>
      <c r="E2099" s="5">
        <v>3000</v>
      </c>
      <c r="F2099" s="1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100</v>
      </c>
      <c r="P2099" s="5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11">
        <v>6000</v>
      </c>
      <c r="E2100" s="5">
        <v>6020</v>
      </c>
      <c r="F2100" s="1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101</v>
      </c>
      <c r="P2100" s="5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11">
        <v>3000</v>
      </c>
      <c r="E2101" s="5">
        <v>3971</v>
      </c>
      <c r="F2101" s="1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133</v>
      </c>
      <c r="P2101" s="5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11">
        <v>600</v>
      </c>
      <c r="E2102" s="5">
        <v>820</v>
      </c>
      <c r="F2102" s="1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137</v>
      </c>
      <c r="P2102" s="5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11">
        <v>2000</v>
      </c>
      <c r="E2103" s="5">
        <v>2265</v>
      </c>
      <c r="F2103" s="1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114</v>
      </c>
      <c r="P2103" s="5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11">
        <v>1000</v>
      </c>
      <c r="E2104" s="5">
        <v>1360</v>
      </c>
      <c r="F2104" s="1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136</v>
      </c>
      <c r="P2104" s="5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11">
        <v>7777</v>
      </c>
      <c r="E2105" s="5">
        <v>11364</v>
      </c>
      <c r="F2105" s="1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147</v>
      </c>
      <c r="P2105" s="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11">
        <v>800</v>
      </c>
      <c r="E2106" s="5">
        <v>1036</v>
      </c>
      <c r="F2106" s="1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130</v>
      </c>
      <c r="P2106" s="5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11">
        <v>2000</v>
      </c>
      <c r="E2107" s="5">
        <v>5080</v>
      </c>
      <c r="F2107" s="1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254</v>
      </c>
      <c r="P2107" s="5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11">
        <v>2200</v>
      </c>
      <c r="E2108" s="5">
        <v>2355</v>
      </c>
      <c r="F2108" s="1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108</v>
      </c>
      <c r="P2108" s="5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11">
        <v>2000</v>
      </c>
      <c r="E2109" s="5">
        <v>2154.66</v>
      </c>
      <c r="F2109" s="1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108</v>
      </c>
      <c r="P2109" s="5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11">
        <v>16000</v>
      </c>
      <c r="E2110" s="5">
        <v>17170</v>
      </c>
      <c r="F2110" s="1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108</v>
      </c>
      <c r="P2110" s="5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11">
        <v>4000</v>
      </c>
      <c r="E2111" s="5">
        <v>4261</v>
      </c>
      <c r="F2111" s="1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107</v>
      </c>
      <c r="P2111" s="5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11">
        <v>2000</v>
      </c>
      <c r="E2112" s="5">
        <v>2007</v>
      </c>
      <c r="F2112" s="1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101</v>
      </c>
      <c r="P2112" s="5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11">
        <v>2000</v>
      </c>
      <c r="E2113" s="5">
        <v>2130</v>
      </c>
      <c r="F2113" s="1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107</v>
      </c>
      <c r="P2113" s="5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11">
        <v>300</v>
      </c>
      <c r="E2114" s="5">
        <v>300</v>
      </c>
      <c r="F2114" s="1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100</v>
      </c>
      <c r="P2114" s="5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11">
        <v>7000</v>
      </c>
      <c r="E2115" s="5">
        <v>7340</v>
      </c>
      <c r="F2115" s="1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ROUNDUP(IF(($E2115-$D2115)/($D2115)&gt;0,(($E2115-$D2115)/($D2115)+1)*100,(1+($E2115-$D2115)/($D2115))*100),0)</f>
        <v>105</v>
      </c>
      <c r="P2115" s="5">
        <f t="shared" ref="P2115:P2178" si="133">$E2115/$L2115</f>
        <v>68.598130841121488</v>
      </c>
      <c r="Q2115" t="str">
        <f t="shared" ref="Q2115:Q2178" si="134">LEFT($N2115,FIND("/",$N2115)-1)</f>
        <v>music</v>
      </c>
      <c r="R2115" t="str">
        <f t="shared" ref="R2115:R2178" si="135">RIGHT($N2115,LEN($N2115)-FIND("/",$N2115))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11">
        <v>5000</v>
      </c>
      <c r="E2116" s="5">
        <v>5235</v>
      </c>
      <c r="F2116" s="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105</v>
      </c>
      <c r="P2116" s="5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11">
        <v>1500</v>
      </c>
      <c r="E2117" s="5">
        <v>3385</v>
      </c>
      <c r="F2117" s="1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226</v>
      </c>
      <c r="P2117" s="5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11">
        <v>48000</v>
      </c>
      <c r="E2118" s="5">
        <v>48434</v>
      </c>
      <c r="F2118" s="1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101</v>
      </c>
      <c r="P2118" s="5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11">
        <v>1200</v>
      </c>
      <c r="E2119" s="5">
        <v>1773</v>
      </c>
      <c r="F2119" s="1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148</v>
      </c>
      <c r="P2119" s="5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11">
        <v>1000</v>
      </c>
      <c r="E2120" s="5">
        <v>1346.11</v>
      </c>
      <c r="F2120" s="1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135</v>
      </c>
      <c r="P2120" s="5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11">
        <v>2000</v>
      </c>
      <c r="E2121" s="5">
        <v>2015</v>
      </c>
      <c r="F2121" s="1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101</v>
      </c>
      <c r="P2121" s="5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11">
        <v>8000</v>
      </c>
      <c r="E2122" s="5">
        <v>8070.43</v>
      </c>
      <c r="F2122" s="1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101</v>
      </c>
      <c r="P2122" s="5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11">
        <v>50000</v>
      </c>
      <c r="E2123" s="5">
        <v>284</v>
      </c>
      <c r="F2123" s="1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1</v>
      </c>
      <c r="P2123" s="5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11">
        <v>80000</v>
      </c>
      <c r="E2124" s="5">
        <v>310</v>
      </c>
      <c r="F2124" s="1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1</v>
      </c>
      <c r="P2124" s="5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11">
        <v>500</v>
      </c>
      <c r="E2125" s="5">
        <v>50</v>
      </c>
      <c r="F2125" s="1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10</v>
      </c>
      <c r="P2125" s="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11">
        <v>1100</v>
      </c>
      <c r="E2126" s="5">
        <v>115</v>
      </c>
      <c r="F2126" s="1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11</v>
      </c>
      <c r="P2126" s="5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11">
        <v>60000</v>
      </c>
      <c r="E2127" s="5">
        <v>852</v>
      </c>
      <c r="F2127" s="1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2</v>
      </c>
      <c r="P2127" s="5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11">
        <v>20000</v>
      </c>
      <c r="E2128" s="5">
        <v>10</v>
      </c>
      <c r="F2128" s="1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1</v>
      </c>
      <c r="P2128" s="5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11">
        <v>28000</v>
      </c>
      <c r="E2129" s="5">
        <v>8076</v>
      </c>
      <c r="F2129" s="1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29</v>
      </c>
      <c r="P2129" s="5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11">
        <v>15000</v>
      </c>
      <c r="E2130" s="5">
        <v>25</v>
      </c>
      <c r="F2130" s="1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1</v>
      </c>
      <c r="P2130" s="5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11">
        <v>2000</v>
      </c>
      <c r="E2131" s="5">
        <v>236</v>
      </c>
      <c r="F2131" s="1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12</v>
      </c>
      <c r="P2131" s="5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11">
        <v>42000</v>
      </c>
      <c r="E2132" s="5">
        <v>85</v>
      </c>
      <c r="F2132" s="1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1</v>
      </c>
      <c r="P2132" s="5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11">
        <v>500</v>
      </c>
      <c r="E2133" s="5">
        <v>25</v>
      </c>
      <c r="F2133" s="1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5</v>
      </c>
      <c r="P2133" s="5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11">
        <v>100000</v>
      </c>
      <c r="E2134" s="5">
        <v>2112.9899999999998</v>
      </c>
      <c r="F2134" s="1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3</v>
      </c>
      <c r="P2134" s="5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11">
        <v>1000</v>
      </c>
      <c r="E2135" s="5">
        <v>16</v>
      </c>
      <c r="F2135" s="1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2</v>
      </c>
      <c r="P2135" s="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11">
        <v>6000</v>
      </c>
      <c r="E2136" s="5">
        <v>104</v>
      </c>
      <c r="F2136" s="1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2</v>
      </c>
      <c r="P2136" s="5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11">
        <v>5000</v>
      </c>
      <c r="E2137" s="5">
        <v>478</v>
      </c>
      <c r="F2137" s="1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10</v>
      </c>
      <c r="P2137" s="5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11">
        <v>80000</v>
      </c>
      <c r="E2138" s="5">
        <v>47.69</v>
      </c>
      <c r="F2138" s="1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1</v>
      </c>
      <c r="P2138" s="5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11">
        <v>50000</v>
      </c>
      <c r="E2139" s="5">
        <v>14203</v>
      </c>
      <c r="F2139" s="1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29</v>
      </c>
      <c r="P2139" s="5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11">
        <v>1000</v>
      </c>
      <c r="E2140" s="5">
        <v>128</v>
      </c>
      <c r="F2140" s="1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13</v>
      </c>
      <c r="P2140" s="5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11">
        <v>30000</v>
      </c>
      <c r="E2141" s="5">
        <v>1626</v>
      </c>
      <c r="F2141" s="1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6</v>
      </c>
      <c r="P2141" s="5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11">
        <v>500000</v>
      </c>
      <c r="E2142" s="5">
        <v>560</v>
      </c>
      <c r="F2142" s="1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1</v>
      </c>
      <c r="P2142" s="5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11">
        <v>15000</v>
      </c>
      <c r="E2143" s="5">
        <v>0</v>
      </c>
      <c r="F2143" s="1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s="5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11">
        <v>10500</v>
      </c>
      <c r="E2144" s="5">
        <v>601</v>
      </c>
      <c r="F2144" s="1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6</v>
      </c>
      <c r="P2144" s="5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11">
        <v>2000</v>
      </c>
      <c r="E2145" s="5">
        <v>225</v>
      </c>
      <c r="F2145" s="1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12</v>
      </c>
      <c r="P2145" s="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11">
        <v>35500</v>
      </c>
      <c r="E2146" s="5">
        <v>607</v>
      </c>
      <c r="F2146" s="1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2</v>
      </c>
      <c r="P2146" s="5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11">
        <v>15000</v>
      </c>
      <c r="E2147" s="5">
        <v>4565</v>
      </c>
      <c r="F2147" s="1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31</v>
      </c>
      <c r="P2147" s="5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11">
        <v>5000</v>
      </c>
      <c r="E2148" s="5">
        <v>1</v>
      </c>
      <c r="F2148" s="1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1</v>
      </c>
      <c r="P2148" s="5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11">
        <v>390000</v>
      </c>
      <c r="E2149" s="5">
        <v>2716</v>
      </c>
      <c r="F2149" s="1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1</v>
      </c>
      <c r="P2149" s="5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11">
        <v>100</v>
      </c>
      <c r="E2150" s="5">
        <v>2</v>
      </c>
      <c r="F2150" s="1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2</v>
      </c>
      <c r="P2150" s="5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11">
        <v>2000</v>
      </c>
      <c r="E2151" s="5">
        <v>0</v>
      </c>
      <c r="F2151" s="1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s="5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11">
        <v>50000</v>
      </c>
      <c r="E2152" s="5">
        <v>405</v>
      </c>
      <c r="F2152" s="1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1</v>
      </c>
      <c r="P2152" s="5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11">
        <v>45000</v>
      </c>
      <c r="E2153" s="5">
        <v>118</v>
      </c>
      <c r="F2153" s="1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1</v>
      </c>
      <c r="P2153" s="5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11">
        <v>30000</v>
      </c>
      <c r="E2154" s="5">
        <v>50</v>
      </c>
      <c r="F2154" s="1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1</v>
      </c>
      <c r="P2154" s="5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11">
        <v>372625</v>
      </c>
      <c r="E2155" s="5">
        <v>34</v>
      </c>
      <c r="F2155" s="1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1</v>
      </c>
      <c r="P2155" s="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11">
        <v>250</v>
      </c>
      <c r="E2156" s="5">
        <v>2</v>
      </c>
      <c r="F2156" s="1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1</v>
      </c>
      <c r="P2156" s="5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11">
        <v>5000</v>
      </c>
      <c r="E2157" s="5">
        <v>115</v>
      </c>
      <c r="F2157" s="1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3</v>
      </c>
      <c r="P2157" s="5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11">
        <v>56000</v>
      </c>
      <c r="E2158" s="5">
        <v>1493</v>
      </c>
      <c r="F2158" s="1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3</v>
      </c>
      <c r="P2158" s="5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11">
        <v>75000</v>
      </c>
      <c r="E2159" s="5">
        <v>21144</v>
      </c>
      <c r="F2159" s="1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29</v>
      </c>
      <c r="P2159" s="5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11">
        <v>300000</v>
      </c>
      <c r="E2160" s="5">
        <v>19770.11</v>
      </c>
      <c r="F2160" s="1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7</v>
      </c>
      <c r="P2160" s="5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11">
        <v>3600</v>
      </c>
      <c r="E2161" s="5">
        <v>26</v>
      </c>
      <c r="F2161" s="1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1</v>
      </c>
      <c r="P2161" s="5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11">
        <v>10000</v>
      </c>
      <c r="E2162" s="5">
        <v>85</v>
      </c>
      <c r="F2162" s="1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1</v>
      </c>
      <c r="P2162" s="5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11">
        <v>400</v>
      </c>
      <c r="E2163" s="5">
        <v>463</v>
      </c>
      <c r="F2163" s="1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116</v>
      </c>
      <c r="P2163" s="5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11">
        <v>4500</v>
      </c>
      <c r="E2164" s="5">
        <v>5052</v>
      </c>
      <c r="F2164" s="1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113</v>
      </c>
      <c r="P2164" s="5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11">
        <v>2500</v>
      </c>
      <c r="E2165" s="5">
        <v>3305</v>
      </c>
      <c r="F2165" s="1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133</v>
      </c>
      <c r="P2165" s="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11">
        <v>5500</v>
      </c>
      <c r="E2166" s="5">
        <v>5645</v>
      </c>
      <c r="F2166" s="1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103</v>
      </c>
      <c r="P2166" s="5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11">
        <v>2500</v>
      </c>
      <c r="E2167" s="5">
        <v>3466</v>
      </c>
      <c r="F2167" s="1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139</v>
      </c>
      <c r="P2167" s="5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11">
        <v>2000</v>
      </c>
      <c r="E2168" s="5">
        <v>2932</v>
      </c>
      <c r="F2168" s="1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147</v>
      </c>
      <c r="P2168" s="5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11">
        <v>150</v>
      </c>
      <c r="E2169" s="5">
        <v>180</v>
      </c>
      <c r="F2169" s="1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120</v>
      </c>
      <c r="P2169" s="5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11">
        <v>18000</v>
      </c>
      <c r="E2170" s="5">
        <v>21884.69</v>
      </c>
      <c r="F2170" s="1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122</v>
      </c>
      <c r="P2170" s="5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11">
        <v>153</v>
      </c>
      <c r="E2171" s="5">
        <v>153</v>
      </c>
      <c r="F2171" s="1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100</v>
      </c>
      <c r="P2171" s="5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11">
        <v>350</v>
      </c>
      <c r="E2172" s="5">
        <v>633</v>
      </c>
      <c r="F2172" s="1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181</v>
      </c>
      <c r="P2172" s="5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11">
        <v>4000</v>
      </c>
      <c r="E2173" s="5">
        <v>4243</v>
      </c>
      <c r="F2173" s="1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107</v>
      </c>
      <c r="P2173" s="5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11">
        <v>1000</v>
      </c>
      <c r="E2174" s="5">
        <v>1000</v>
      </c>
      <c r="F2174" s="1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100</v>
      </c>
      <c r="P2174" s="5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11">
        <v>4200</v>
      </c>
      <c r="E2175" s="5">
        <v>5331</v>
      </c>
      <c r="F2175" s="1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127</v>
      </c>
      <c r="P2175" s="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11">
        <v>4000</v>
      </c>
      <c r="E2176" s="5">
        <v>4119</v>
      </c>
      <c r="F2176" s="1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103</v>
      </c>
      <c r="P2176" s="5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11">
        <v>700</v>
      </c>
      <c r="E2177" s="5">
        <v>1750</v>
      </c>
      <c r="F2177" s="1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250</v>
      </c>
      <c r="P2177" s="5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11">
        <v>5000</v>
      </c>
      <c r="E2178" s="5">
        <v>6301</v>
      </c>
      <c r="F2178" s="1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127</v>
      </c>
      <c r="P2178" s="5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11">
        <v>2500</v>
      </c>
      <c r="E2179" s="5">
        <v>2503</v>
      </c>
      <c r="F2179" s="1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ROUNDUP(IF(($E2179-$D2179)/($D2179)&gt;0,(($E2179-$D2179)/($D2179)+1)*100,(1+($E2179-$D2179)/($D2179))*100),0)</f>
        <v>101</v>
      </c>
      <c r="P2179" s="5">
        <f t="shared" ref="P2179:P2242" si="137">$E2179/$L2179</f>
        <v>65.868421052631575</v>
      </c>
      <c r="Q2179" t="str">
        <f t="shared" ref="Q2179:Q2242" si="138">LEFT($N2179,FIND("/",$N2179)-1)</f>
        <v>music</v>
      </c>
      <c r="R2179" t="str">
        <f t="shared" ref="R2179:R2242" si="139">RIGHT($N2179,LEN($N2179)-FIND("/",$N2179))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11">
        <v>25000</v>
      </c>
      <c r="E2180" s="5">
        <v>34660</v>
      </c>
      <c r="F2180" s="1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139</v>
      </c>
      <c r="P2180" s="5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11">
        <v>1000</v>
      </c>
      <c r="E2181" s="5">
        <v>1614</v>
      </c>
      <c r="F2181" s="1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162</v>
      </c>
      <c r="P2181" s="5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11">
        <v>5000</v>
      </c>
      <c r="E2182" s="5">
        <v>5359.21</v>
      </c>
      <c r="F2182" s="1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108</v>
      </c>
      <c r="P2182" s="5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11">
        <v>2000</v>
      </c>
      <c r="E2183" s="5">
        <v>3062</v>
      </c>
      <c r="F2183" s="1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154</v>
      </c>
      <c r="P2183" s="5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11">
        <v>3000</v>
      </c>
      <c r="E2184" s="5">
        <v>15725</v>
      </c>
      <c r="F2184" s="1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525</v>
      </c>
      <c r="P2184" s="5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11">
        <v>1800</v>
      </c>
      <c r="E2185" s="5">
        <v>8807</v>
      </c>
      <c r="F2185" s="1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490</v>
      </c>
      <c r="P2185" s="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11">
        <v>10000</v>
      </c>
      <c r="E2186" s="5">
        <v>28474</v>
      </c>
      <c r="F2186" s="1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285</v>
      </c>
      <c r="P2186" s="5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11">
        <v>5000</v>
      </c>
      <c r="E2187" s="5">
        <v>92848.5</v>
      </c>
      <c r="F2187" s="1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1857</v>
      </c>
      <c r="P2187" s="5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11">
        <v>20000</v>
      </c>
      <c r="E2188" s="5">
        <v>21935</v>
      </c>
      <c r="F2188" s="1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110</v>
      </c>
      <c r="P2188" s="5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11">
        <v>20000</v>
      </c>
      <c r="E2189" s="5">
        <v>202928.5</v>
      </c>
      <c r="F2189" s="1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1015</v>
      </c>
      <c r="P2189" s="5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11">
        <v>5494</v>
      </c>
      <c r="E2190" s="5">
        <v>22645</v>
      </c>
      <c r="F2190" s="1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413</v>
      </c>
      <c r="P2190" s="5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11">
        <v>1200</v>
      </c>
      <c r="E2191" s="5">
        <v>6039</v>
      </c>
      <c r="F2191" s="1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504</v>
      </c>
      <c r="P2191" s="5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11">
        <v>19000</v>
      </c>
      <c r="E2192" s="5">
        <v>35076</v>
      </c>
      <c r="F2192" s="1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185</v>
      </c>
      <c r="P2192" s="5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11">
        <v>750</v>
      </c>
      <c r="E2193" s="5">
        <v>898</v>
      </c>
      <c r="F2193" s="1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120</v>
      </c>
      <c r="P2193" s="5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11">
        <v>12000</v>
      </c>
      <c r="E2194" s="5">
        <v>129748.82</v>
      </c>
      <c r="F2194" s="1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1082</v>
      </c>
      <c r="P2194" s="5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11">
        <v>15000</v>
      </c>
      <c r="E2195" s="5">
        <v>67856</v>
      </c>
      <c r="F2195" s="1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453</v>
      </c>
      <c r="P2195" s="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11">
        <v>10000</v>
      </c>
      <c r="E2196" s="5">
        <v>53737</v>
      </c>
      <c r="F2196" s="1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538</v>
      </c>
      <c r="P2196" s="5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11">
        <v>4600</v>
      </c>
      <c r="E2197" s="5">
        <v>5535</v>
      </c>
      <c r="F2197" s="1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121</v>
      </c>
      <c r="P2197" s="5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11">
        <v>14000</v>
      </c>
      <c r="E2198" s="5">
        <v>15937</v>
      </c>
      <c r="F2198" s="1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114</v>
      </c>
      <c r="P2198" s="5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11">
        <v>30000</v>
      </c>
      <c r="E2199" s="5">
        <v>285309.33</v>
      </c>
      <c r="F2199" s="1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952</v>
      </c>
      <c r="P2199" s="5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11">
        <v>40000</v>
      </c>
      <c r="E2200" s="5">
        <v>53157</v>
      </c>
      <c r="F2200" s="1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133</v>
      </c>
      <c r="P2200" s="5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11">
        <v>9000</v>
      </c>
      <c r="E2201" s="5">
        <v>13228</v>
      </c>
      <c r="F2201" s="1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147</v>
      </c>
      <c r="P2201" s="5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11">
        <v>2000</v>
      </c>
      <c r="E2202" s="5">
        <v>10843</v>
      </c>
      <c r="F2202" s="1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543</v>
      </c>
      <c r="P2202" s="5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11">
        <v>110</v>
      </c>
      <c r="E2203" s="5">
        <v>420.99</v>
      </c>
      <c r="F2203" s="1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383</v>
      </c>
      <c r="P2203" s="5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11">
        <v>4000</v>
      </c>
      <c r="E2204" s="5">
        <v>28167.25</v>
      </c>
      <c r="F2204" s="1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705</v>
      </c>
      <c r="P2204" s="5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11">
        <v>2000</v>
      </c>
      <c r="E2205" s="5">
        <v>2191</v>
      </c>
      <c r="F2205" s="1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110</v>
      </c>
      <c r="P2205" s="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11">
        <v>1500</v>
      </c>
      <c r="E2206" s="5">
        <v>1993</v>
      </c>
      <c r="F2206" s="1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133</v>
      </c>
      <c r="P2206" s="5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11">
        <v>750</v>
      </c>
      <c r="E2207" s="5">
        <v>1140</v>
      </c>
      <c r="F2207" s="1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152</v>
      </c>
      <c r="P2207" s="5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11">
        <v>1100</v>
      </c>
      <c r="E2208" s="5">
        <v>1130</v>
      </c>
      <c r="F2208" s="1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103</v>
      </c>
      <c r="P2208" s="5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11">
        <v>2000</v>
      </c>
      <c r="E2209" s="5">
        <v>2000</v>
      </c>
      <c r="F2209" s="1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100</v>
      </c>
      <c r="P2209" s="5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11">
        <v>1000</v>
      </c>
      <c r="E2210" s="5">
        <v>1016</v>
      </c>
      <c r="F2210" s="1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102</v>
      </c>
      <c r="P2210" s="5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11">
        <v>500</v>
      </c>
      <c r="E2211" s="5">
        <v>754</v>
      </c>
      <c r="F2211" s="1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151</v>
      </c>
      <c r="P2211" s="5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11">
        <v>4000</v>
      </c>
      <c r="E2212" s="5">
        <v>4457</v>
      </c>
      <c r="F2212" s="1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112</v>
      </c>
      <c r="P2212" s="5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11">
        <v>2500</v>
      </c>
      <c r="E2213" s="5">
        <v>4890</v>
      </c>
      <c r="F2213" s="1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196</v>
      </c>
      <c r="P2213" s="5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11">
        <v>6000</v>
      </c>
      <c r="E2214" s="5">
        <v>6863</v>
      </c>
      <c r="F2214" s="1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115</v>
      </c>
      <c r="P2214" s="5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11">
        <v>5</v>
      </c>
      <c r="E2215" s="5">
        <v>10</v>
      </c>
      <c r="F2215" s="1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200</v>
      </c>
      <c r="P2215" s="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11">
        <v>600</v>
      </c>
      <c r="E2216" s="5">
        <v>1755.01</v>
      </c>
      <c r="F2216" s="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293</v>
      </c>
      <c r="P2216" s="5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11">
        <v>550</v>
      </c>
      <c r="E2217" s="5">
        <v>860</v>
      </c>
      <c r="F2217" s="1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157</v>
      </c>
      <c r="P2217" s="5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11">
        <v>300</v>
      </c>
      <c r="E2218" s="5">
        <v>317</v>
      </c>
      <c r="F2218" s="1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106</v>
      </c>
      <c r="P2218" s="5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11">
        <v>420</v>
      </c>
      <c r="E2219" s="5">
        <v>425</v>
      </c>
      <c r="F2219" s="1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102</v>
      </c>
      <c r="P2219" s="5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11">
        <v>2000</v>
      </c>
      <c r="E2220" s="5">
        <v>2456.66</v>
      </c>
      <c r="F2220" s="1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123</v>
      </c>
      <c r="P2220" s="5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11">
        <v>1000</v>
      </c>
      <c r="E2221" s="5">
        <v>1015</v>
      </c>
      <c r="F2221" s="1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102</v>
      </c>
      <c r="P2221" s="5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11">
        <v>3500</v>
      </c>
      <c r="E2222" s="5">
        <v>3540</v>
      </c>
      <c r="F2222" s="1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102</v>
      </c>
      <c r="P2222" s="5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11">
        <v>7500</v>
      </c>
      <c r="E2223" s="5">
        <v>8109</v>
      </c>
      <c r="F2223" s="1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109</v>
      </c>
      <c r="P2223" s="5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11">
        <v>500</v>
      </c>
      <c r="E2224" s="5">
        <v>813</v>
      </c>
      <c r="F2224" s="1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163</v>
      </c>
      <c r="P2224" s="5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11">
        <v>19500</v>
      </c>
      <c r="E2225" s="5">
        <v>20631</v>
      </c>
      <c r="F2225" s="1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106</v>
      </c>
      <c r="P2225" s="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11">
        <v>10000</v>
      </c>
      <c r="E2226" s="5">
        <v>24315</v>
      </c>
      <c r="F2226" s="1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244</v>
      </c>
      <c r="P2226" s="5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11">
        <v>21000</v>
      </c>
      <c r="E2227" s="5">
        <v>198415.01</v>
      </c>
      <c r="F2227" s="1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945</v>
      </c>
      <c r="P2227" s="5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11">
        <v>18000</v>
      </c>
      <c r="E2228" s="5">
        <v>19523.310000000001</v>
      </c>
      <c r="F2228" s="1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109</v>
      </c>
      <c r="P2228" s="5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11">
        <v>13000</v>
      </c>
      <c r="E2229" s="5">
        <v>20459</v>
      </c>
      <c r="F2229" s="1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158</v>
      </c>
      <c r="P2229" s="5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11">
        <v>1000</v>
      </c>
      <c r="E2230" s="5">
        <v>11744.9</v>
      </c>
      <c r="F2230" s="1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1175</v>
      </c>
      <c r="P2230" s="5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11">
        <v>8012</v>
      </c>
      <c r="E2231" s="5">
        <v>13704.33</v>
      </c>
      <c r="F2231" s="1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172</v>
      </c>
      <c r="P2231" s="5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11">
        <v>8500</v>
      </c>
      <c r="E2232" s="5">
        <v>10706</v>
      </c>
      <c r="F2232" s="1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126</v>
      </c>
      <c r="P2232" s="5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11">
        <v>2500</v>
      </c>
      <c r="E2233" s="5">
        <v>30303.24</v>
      </c>
      <c r="F2233" s="1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1213</v>
      </c>
      <c r="P2233" s="5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11">
        <v>5000</v>
      </c>
      <c r="E2234" s="5">
        <v>24790</v>
      </c>
      <c r="F2234" s="1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496</v>
      </c>
      <c r="P2234" s="5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11">
        <v>2500</v>
      </c>
      <c r="E2235" s="5">
        <v>8301</v>
      </c>
      <c r="F2235" s="1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333</v>
      </c>
      <c r="P2235" s="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11">
        <v>100</v>
      </c>
      <c r="E2236" s="5">
        <v>1165</v>
      </c>
      <c r="F2236" s="1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1165</v>
      </c>
      <c r="P2236" s="5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11">
        <v>13000</v>
      </c>
      <c r="E2237" s="5">
        <v>19931</v>
      </c>
      <c r="F2237" s="1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154</v>
      </c>
      <c r="P2237" s="5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11">
        <v>2800</v>
      </c>
      <c r="E2238" s="5">
        <v>15039</v>
      </c>
      <c r="F2238" s="1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538</v>
      </c>
      <c r="P2238" s="5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11">
        <v>18000</v>
      </c>
      <c r="E2239" s="5">
        <v>63527</v>
      </c>
      <c r="F2239" s="1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353</v>
      </c>
      <c r="P2239" s="5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11">
        <v>4000</v>
      </c>
      <c r="E2240" s="5">
        <v>5496</v>
      </c>
      <c r="F2240" s="1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138</v>
      </c>
      <c r="P2240" s="5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11">
        <v>25000</v>
      </c>
      <c r="E2241" s="5">
        <v>32006.67</v>
      </c>
      <c r="F2241" s="1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129</v>
      </c>
      <c r="P2241" s="5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11">
        <v>5000</v>
      </c>
      <c r="E2242" s="5">
        <v>13534</v>
      </c>
      <c r="F2242" s="1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271</v>
      </c>
      <c r="P2242" s="5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11">
        <v>1000</v>
      </c>
      <c r="E2243" s="5">
        <v>8064</v>
      </c>
      <c r="F2243" s="1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ROUNDUP(IF(($E2243-$D2243)/($D2243)&gt;0,(($E2243-$D2243)/($D2243)+1)*100,(1+($E2243-$D2243)/($D2243))*100),0)</f>
        <v>807</v>
      </c>
      <c r="P2243" s="5">
        <f t="shared" ref="P2243:P2306" si="141">$E2243/$L2243</f>
        <v>49.472392638036808</v>
      </c>
      <c r="Q2243" t="str">
        <f t="shared" ref="Q2243:Q2306" si="142">LEFT($N2243,FIND("/",$N2243)-1)</f>
        <v>games</v>
      </c>
      <c r="R2243" t="str">
        <f t="shared" ref="R2243:R2306" si="143">RIGHT($N2243,LEN($N2243)-FIND("/",$N2243))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11">
        <v>10000</v>
      </c>
      <c r="E2244" s="5">
        <v>136009.76</v>
      </c>
      <c r="F2244" s="1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1361</v>
      </c>
      <c r="P2244" s="5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11">
        <v>1</v>
      </c>
      <c r="E2245" s="5">
        <v>9302.5</v>
      </c>
      <c r="F2245" s="1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930250</v>
      </c>
      <c r="P2245" s="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11">
        <v>5000</v>
      </c>
      <c r="E2246" s="5">
        <v>18851</v>
      </c>
      <c r="F2246" s="1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378</v>
      </c>
      <c r="P2246" s="5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11">
        <v>4000</v>
      </c>
      <c r="E2247" s="5">
        <v>105881</v>
      </c>
      <c r="F2247" s="1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2648</v>
      </c>
      <c r="P2247" s="5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11">
        <v>2500</v>
      </c>
      <c r="E2248" s="5">
        <v>2503</v>
      </c>
      <c r="F2248" s="1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101</v>
      </c>
      <c r="P2248" s="5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11">
        <v>18500</v>
      </c>
      <c r="E2249" s="5">
        <v>19324</v>
      </c>
      <c r="F2249" s="1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105</v>
      </c>
      <c r="P2249" s="5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11">
        <v>7000</v>
      </c>
      <c r="E2250" s="5">
        <v>7505</v>
      </c>
      <c r="F2250" s="1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108</v>
      </c>
      <c r="P2250" s="5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11">
        <v>3500</v>
      </c>
      <c r="E2251" s="5">
        <v>5907</v>
      </c>
      <c r="F2251" s="1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169</v>
      </c>
      <c r="P2251" s="5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11">
        <v>25000</v>
      </c>
      <c r="E2252" s="5">
        <v>243778</v>
      </c>
      <c r="F2252" s="1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976</v>
      </c>
      <c r="P2252" s="5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11">
        <v>8500</v>
      </c>
      <c r="E2253" s="5">
        <v>11428.19</v>
      </c>
      <c r="F2253" s="1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135</v>
      </c>
      <c r="P2253" s="5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11">
        <v>9000</v>
      </c>
      <c r="E2254" s="5">
        <v>24505</v>
      </c>
      <c r="F2254" s="1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273</v>
      </c>
      <c r="P2254" s="5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11">
        <v>8000</v>
      </c>
      <c r="E2255" s="5">
        <v>9015</v>
      </c>
      <c r="F2255" s="1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113</v>
      </c>
      <c r="P2255" s="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11">
        <v>500</v>
      </c>
      <c r="E2256" s="5">
        <v>2299</v>
      </c>
      <c r="F2256" s="1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460</v>
      </c>
      <c r="P2256" s="5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11">
        <v>3950</v>
      </c>
      <c r="E2257" s="5">
        <v>11323</v>
      </c>
      <c r="F2257" s="1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287</v>
      </c>
      <c r="P2257" s="5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11">
        <v>480</v>
      </c>
      <c r="E2258" s="5">
        <v>1069</v>
      </c>
      <c r="F2258" s="1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223</v>
      </c>
      <c r="P2258" s="5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11">
        <v>2500</v>
      </c>
      <c r="E2259" s="5">
        <v>15903.5</v>
      </c>
      <c r="F2259" s="1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637</v>
      </c>
      <c r="P2259" s="5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11">
        <v>2200</v>
      </c>
      <c r="E2260" s="5">
        <v>3223</v>
      </c>
      <c r="F2260" s="1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147</v>
      </c>
      <c r="P2260" s="5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11">
        <v>1000</v>
      </c>
      <c r="E2261" s="5">
        <v>18671</v>
      </c>
      <c r="F2261" s="1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1868</v>
      </c>
      <c r="P2261" s="5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11">
        <v>2500</v>
      </c>
      <c r="E2262" s="5">
        <v>8173</v>
      </c>
      <c r="F2262" s="1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327</v>
      </c>
      <c r="P2262" s="5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11">
        <v>1000</v>
      </c>
      <c r="E2263" s="5">
        <v>7795</v>
      </c>
      <c r="F2263" s="1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780</v>
      </c>
      <c r="P2263" s="5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11">
        <v>3300</v>
      </c>
      <c r="E2264" s="5">
        <v>5087</v>
      </c>
      <c r="F2264" s="1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155</v>
      </c>
      <c r="P2264" s="5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11">
        <v>7500</v>
      </c>
      <c r="E2265" s="5">
        <v>8666</v>
      </c>
      <c r="F2265" s="1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116</v>
      </c>
      <c r="P2265" s="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11">
        <v>6000</v>
      </c>
      <c r="E2266" s="5">
        <v>10802</v>
      </c>
      <c r="F2266" s="1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181</v>
      </c>
      <c r="P2266" s="5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11">
        <v>200</v>
      </c>
      <c r="E2267" s="5">
        <v>597</v>
      </c>
      <c r="F2267" s="1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299</v>
      </c>
      <c r="P2267" s="5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11">
        <v>1500</v>
      </c>
      <c r="E2268" s="5">
        <v>4804</v>
      </c>
      <c r="F2268" s="1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321</v>
      </c>
      <c r="P2268" s="5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11">
        <v>20000</v>
      </c>
      <c r="E2269" s="5">
        <v>76105</v>
      </c>
      <c r="F2269" s="1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381</v>
      </c>
      <c r="P2269" s="5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11">
        <v>28000</v>
      </c>
      <c r="E2270" s="5">
        <v>28728</v>
      </c>
      <c r="F2270" s="1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103</v>
      </c>
      <c r="P2270" s="5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11">
        <v>2500</v>
      </c>
      <c r="E2271" s="5">
        <v>45041</v>
      </c>
      <c r="F2271" s="1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1802</v>
      </c>
      <c r="P2271" s="5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11">
        <v>25000</v>
      </c>
      <c r="E2272" s="5">
        <v>180062</v>
      </c>
      <c r="F2272" s="1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721</v>
      </c>
      <c r="P2272" s="5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11">
        <v>20000</v>
      </c>
      <c r="E2273" s="5">
        <v>56618</v>
      </c>
      <c r="F2273" s="1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284</v>
      </c>
      <c r="P2273" s="5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11">
        <v>1000</v>
      </c>
      <c r="E2274" s="5">
        <v>13566</v>
      </c>
      <c r="F2274" s="1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1357</v>
      </c>
      <c r="P2274" s="5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11">
        <v>2500</v>
      </c>
      <c r="E2275" s="5">
        <v>5509</v>
      </c>
      <c r="F2275" s="1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221</v>
      </c>
      <c r="P2275" s="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11">
        <v>2500</v>
      </c>
      <c r="E2276" s="5">
        <v>2990</v>
      </c>
      <c r="F2276" s="1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120</v>
      </c>
      <c r="P2276" s="5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11">
        <v>650</v>
      </c>
      <c r="E2277" s="5">
        <v>2650.5</v>
      </c>
      <c r="F2277" s="1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408</v>
      </c>
      <c r="P2277" s="5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11">
        <v>4589</v>
      </c>
      <c r="E2278" s="5">
        <v>4856</v>
      </c>
      <c r="F2278" s="1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106</v>
      </c>
      <c r="P2278" s="5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11">
        <v>8500</v>
      </c>
      <c r="E2279" s="5">
        <v>11992</v>
      </c>
      <c r="F2279" s="1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142</v>
      </c>
      <c r="P2279" s="5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11">
        <v>2000</v>
      </c>
      <c r="E2280" s="5">
        <v>5414</v>
      </c>
      <c r="F2280" s="1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271</v>
      </c>
      <c r="P2280" s="5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11">
        <v>1000</v>
      </c>
      <c r="E2281" s="5">
        <v>1538</v>
      </c>
      <c r="F2281" s="1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154</v>
      </c>
      <c r="P2281" s="5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11">
        <v>9800</v>
      </c>
      <c r="E2282" s="5">
        <v>39550.5</v>
      </c>
      <c r="F2282" s="1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404</v>
      </c>
      <c r="P2282" s="5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11">
        <v>300</v>
      </c>
      <c r="E2283" s="5">
        <v>555</v>
      </c>
      <c r="F2283" s="1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185</v>
      </c>
      <c r="P2283" s="5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11">
        <v>750</v>
      </c>
      <c r="E2284" s="5">
        <v>1390</v>
      </c>
      <c r="F2284" s="1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186</v>
      </c>
      <c r="P2284" s="5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11">
        <v>3000</v>
      </c>
      <c r="E2285" s="5">
        <v>3025.66</v>
      </c>
      <c r="F2285" s="1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101</v>
      </c>
      <c r="P2285" s="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11">
        <v>6000</v>
      </c>
      <c r="E2286" s="5">
        <v>6373.27</v>
      </c>
      <c r="F2286" s="1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107</v>
      </c>
      <c r="P2286" s="5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11">
        <v>3000</v>
      </c>
      <c r="E2287" s="5">
        <v>3641</v>
      </c>
      <c r="F2287" s="1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122</v>
      </c>
      <c r="P2287" s="5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11">
        <v>1500</v>
      </c>
      <c r="E2288" s="5">
        <v>1501</v>
      </c>
      <c r="F2288" s="1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101</v>
      </c>
      <c r="P2288" s="5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11">
        <v>4500</v>
      </c>
      <c r="E2289" s="5">
        <v>5398.99</v>
      </c>
      <c r="F2289" s="1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120</v>
      </c>
      <c r="P2289" s="5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11">
        <v>1000</v>
      </c>
      <c r="E2290" s="5">
        <v>1001</v>
      </c>
      <c r="F2290" s="1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101</v>
      </c>
      <c r="P2290" s="5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11">
        <v>1500</v>
      </c>
      <c r="E2291" s="5">
        <v>1611</v>
      </c>
      <c r="F2291" s="1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108</v>
      </c>
      <c r="P2291" s="5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11">
        <v>1500</v>
      </c>
      <c r="E2292" s="5">
        <v>1561</v>
      </c>
      <c r="F2292" s="1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105</v>
      </c>
      <c r="P2292" s="5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11">
        <v>2500</v>
      </c>
      <c r="E2293" s="5">
        <v>4320</v>
      </c>
      <c r="F2293" s="1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173</v>
      </c>
      <c r="P2293" s="5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11">
        <v>2000</v>
      </c>
      <c r="E2294" s="5">
        <v>2145.0100000000002</v>
      </c>
      <c r="F2294" s="1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108</v>
      </c>
      <c r="P2294" s="5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11">
        <v>850</v>
      </c>
      <c r="E2295" s="5">
        <v>920</v>
      </c>
      <c r="F2295" s="1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109</v>
      </c>
      <c r="P2295" s="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11">
        <v>5000</v>
      </c>
      <c r="E2296" s="5">
        <v>7304.04</v>
      </c>
      <c r="F2296" s="1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147</v>
      </c>
      <c r="P2296" s="5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11">
        <v>1200</v>
      </c>
      <c r="E2297" s="5">
        <v>1503</v>
      </c>
      <c r="F2297" s="1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126</v>
      </c>
      <c r="P2297" s="5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11">
        <v>7000</v>
      </c>
      <c r="E2298" s="5">
        <v>10435</v>
      </c>
      <c r="F2298" s="1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150</v>
      </c>
      <c r="P2298" s="5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11">
        <v>1000</v>
      </c>
      <c r="E2299" s="5">
        <v>1006</v>
      </c>
      <c r="F2299" s="1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101</v>
      </c>
      <c r="P2299" s="5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11">
        <v>30000</v>
      </c>
      <c r="E2300" s="5">
        <v>31522</v>
      </c>
      <c r="F2300" s="1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106</v>
      </c>
      <c r="P2300" s="5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11">
        <v>300</v>
      </c>
      <c r="E2301" s="5">
        <v>1050.5</v>
      </c>
      <c r="F2301" s="1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351</v>
      </c>
      <c r="P2301" s="5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11">
        <v>800</v>
      </c>
      <c r="E2302" s="5">
        <v>810</v>
      </c>
      <c r="F2302" s="1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102</v>
      </c>
      <c r="P2302" s="5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11">
        <v>5000</v>
      </c>
      <c r="E2303" s="5">
        <v>6680.22</v>
      </c>
      <c r="F2303" s="1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134</v>
      </c>
      <c r="P2303" s="5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11">
        <v>2300</v>
      </c>
      <c r="E2304" s="5">
        <v>3925</v>
      </c>
      <c r="F2304" s="1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171</v>
      </c>
      <c r="P2304" s="5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11">
        <v>6450</v>
      </c>
      <c r="E2305" s="5">
        <v>7053.61</v>
      </c>
      <c r="F2305" s="1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110</v>
      </c>
      <c r="P2305" s="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11">
        <v>6000</v>
      </c>
      <c r="E2306" s="5">
        <v>6042.02</v>
      </c>
      <c r="F2306" s="1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101</v>
      </c>
      <c r="P2306" s="5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11">
        <v>18000</v>
      </c>
      <c r="E2307" s="5">
        <v>18221</v>
      </c>
      <c r="F2307" s="1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ROUNDUP(IF(($E2307-$D2307)/($D2307)&gt;0,(($E2307-$D2307)/($D2307)+1)*100,(1+($E2307-$D2307)/($D2307))*100),0)</f>
        <v>102</v>
      </c>
      <c r="P2307" s="5">
        <f t="shared" ref="P2307:P2370" si="145">$E2307/$L2307</f>
        <v>109.10778443113773</v>
      </c>
      <c r="Q2307" t="str">
        <f t="shared" ref="Q2307:Q2370" si="146">LEFT($N2307,FIND("/",$N2307)-1)</f>
        <v>music</v>
      </c>
      <c r="R2307" t="str">
        <f t="shared" ref="R2307:R2370" si="147">RIGHT($N2307,LEN($N2307)-FIND("/",$N2307))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11">
        <v>3500</v>
      </c>
      <c r="E2308" s="5">
        <v>3736.55</v>
      </c>
      <c r="F2308" s="1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107</v>
      </c>
      <c r="P2308" s="5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11">
        <v>1964.47</v>
      </c>
      <c r="E2309" s="5">
        <v>2095.2600000000002</v>
      </c>
      <c r="F2309" s="1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107</v>
      </c>
      <c r="P2309" s="5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11">
        <v>50000</v>
      </c>
      <c r="E2310" s="5">
        <v>50653.11</v>
      </c>
      <c r="F2310" s="1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102</v>
      </c>
      <c r="P2310" s="5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11">
        <v>6000</v>
      </c>
      <c r="E2311" s="5">
        <v>6400.47</v>
      </c>
      <c r="F2311" s="1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107</v>
      </c>
      <c r="P2311" s="5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11">
        <v>18500</v>
      </c>
      <c r="E2312" s="5">
        <v>79335.360000000001</v>
      </c>
      <c r="F2312" s="1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429</v>
      </c>
      <c r="P2312" s="5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11">
        <v>9000</v>
      </c>
      <c r="E2313" s="5">
        <v>9370</v>
      </c>
      <c r="F2313" s="1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105</v>
      </c>
      <c r="P2313" s="5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11">
        <v>3000</v>
      </c>
      <c r="E2314" s="5">
        <v>3236</v>
      </c>
      <c r="F2314" s="1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108</v>
      </c>
      <c r="P2314" s="5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11">
        <v>5000</v>
      </c>
      <c r="E2315" s="5">
        <v>8792.02</v>
      </c>
      <c r="F2315" s="1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176</v>
      </c>
      <c r="P2315" s="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11">
        <v>1200</v>
      </c>
      <c r="E2316" s="5">
        <v>1883.64</v>
      </c>
      <c r="F2316" s="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157</v>
      </c>
      <c r="P2316" s="5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11">
        <v>2500</v>
      </c>
      <c r="E2317" s="5">
        <v>2565</v>
      </c>
      <c r="F2317" s="1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103</v>
      </c>
      <c r="P2317" s="5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11">
        <v>15000</v>
      </c>
      <c r="E2318" s="5">
        <v>15606.4</v>
      </c>
      <c r="F2318" s="1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105</v>
      </c>
      <c r="P2318" s="5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11">
        <v>400</v>
      </c>
      <c r="E2319" s="5">
        <v>416</v>
      </c>
      <c r="F2319" s="1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104</v>
      </c>
      <c r="P2319" s="5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11">
        <v>5000</v>
      </c>
      <c r="E2320" s="5">
        <v>6053</v>
      </c>
      <c r="F2320" s="1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122</v>
      </c>
      <c r="P2320" s="5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11">
        <v>3000</v>
      </c>
      <c r="E2321" s="5">
        <v>3231</v>
      </c>
      <c r="F2321" s="1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108</v>
      </c>
      <c r="P2321" s="5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11">
        <v>5000</v>
      </c>
      <c r="E2322" s="5">
        <v>5433</v>
      </c>
      <c r="F2322" s="1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109</v>
      </c>
      <c r="P2322" s="5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11">
        <v>10557</v>
      </c>
      <c r="E2323" s="5">
        <v>4130</v>
      </c>
      <c r="F2323" s="1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40</v>
      </c>
      <c r="P2323" s="5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11">
        <v>2700</v>
      </c>
      <c r="E2324" s="5">
        <v>85</v>
      </c>
      <c r="F2324" s="1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4</v>
      </c>
      <c r="P2324" s="5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11">
        <v>250</v>
      </c>
      <c r="E2325" s="5">
        <v>120</v>
      </c>
      <c r="F2325" s="1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48</v>
      </c>
      <c r="P2325" s="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11">
        <v>7500</v>
      </c>
      <c r="E2326" s="5">
        <v>1555</v>
      </c>
      <c r="F2326" s="1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21</v>
      </c>
      <c r="P2326" s="5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11">
        <v>1000</v>
      </c>
      <c r="E2327" s="5">
        <v>80</v>
      </c>
      <c r="F2327" s="1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8</v>
      </c>
      <c r="P2327" s="5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11">
        <v>15000</v>
      </c>
      <c r="E2328" s="5">
        <v>108</v>
      </c>
      <c r="F2328" s="1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1</v>
      </c>
      <c r="P2328" s="5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11">
        <v>35000</v>
      </c>
      <c r="E2329" s="5">
        <v>184133.01</v>
      </c>
      <c r="F2329" s="1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527</v>
      </c>
      <c r="P2329" s="5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11">
        <v>10000</v>
      </c>
      <c r="E2330" s="5">
        <v>25445</v>
      </c>
      <c r="F2330" s="1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255</v>
      </c>
      <c r="P2330" s="5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11">
        <v>25000</v>
      </c>
      <c r="E2331" s="5">
        <v>26480</v>
      </c>
      <c r="F2331" s="1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106</v>
      </c>
      <c r="P2331" s="5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11">
        <v>35000</v>
      </c>
      <c r="E2332" s="5">
        <v>35848</v>
      </c>
      <c r="F2332" s="1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103</v>
      </c>
      <c r="P2332" s="5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11">
        <v>8000</v>
      </c>
      <c r="E2333" s="5">
        <v>11545.1</v>
      </c>
      <c r="F2333" s="1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145</v>
      </c>
      <c r="P2333" s="5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11">
        <v>25000</v>
      </c>
      <c r="E2334" s="5">
        <v>26577</v>
      </c>
      <c r="F2334" s="1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107</v>
      </c>
      <c r="P2334" s="5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11">
        <v>600</v>
      </c>
      <c r="E2335" s="5">
        <v>1273</v>
      </c>
      <c r="F2335" s="1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213</v>
      </c>
      <c r="P2335" s="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11">
        <v>4000</v>
      </c>
      <c r="E2336" s="5">
        <v>4078</v>
      </c>
      <c r="F2336" s="1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102</v>
      </c>
      <c r="P2336" s="5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11">
        <v>25000</v>
      </c>
      <c r="E2337" s="5">
        <v>25568</v>
      </c>
      <c r="F2337" s="1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103</v>
      </c>
      <c r="P2337" s="5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11">
        <v>20000</v>
      </c>
      <c r="E2338" s="5">
        <v>104146.51</v>
      </c>
      <c r="F2338" s="1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521</v>
      </c>
      <c r="P2338" s="5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11">
        <v>12000</v>
      </c>
      <c r="E2339" s="5">
        <v>13279</v>
      </c>
      <c r="F2339" s="1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111</v>
      </c>
      <c r="P2339" s="5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11">
        <v>15000</v>
      </c>
      <c r="E2340" s="5">
        <v>15171.5</v>
      </c>
      <c r="F2340" s="1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102</v>
      </c>
      <c r="P2340" s="5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11">
        <v>25000</v>
      </c>
      <c r="E2341" s="5">
        <v>73552</v>
      </c>
      <c r="F2341" s="1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295</v>
      </c>
      <c r="P2341" s="5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11">
        <v>40000</v>
      </c>
      <c r="E2342" s="5">
        <v>42311</v>
      </c>
      <c r="F2342" s="1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106</v>
      </c>
      <c r="P2342" s="5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11">
        <v>5000</v>
      </c>
      <c r="E2343" s="5">
        <v>0</v>
      </c>
      <c r="F2343" s="1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s="5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11">
        <v>5500</v>
      </c>
      <c r="E2344" s="5">
        <v>0</v>
      </c>
      <c r="F2344" s="1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s="5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11">
        <v>10000</v>
      </c>
      <c r="E2345" s="5">
        <v>300</v>
      </c>
      <c r="F2345" s="1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3</v>
      </c>
      <c r="P2345" s="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11">
        <v>1000</v>
      </c>
      <c r="E2346" s="5">
        <v>1</v>
      </c>
      <c r="F2346" s="1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1</v>
      </c>
      <c r="P2346" s="5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11">
        <v>3000</v>
      </c>
      <c r="E2347" s="5">
        <v>0</v>
      </c>
      <c r="F2347" s="1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s="5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11">
        <v>60000</v>
      </c>
      <c r="E2348" s="5">
        <v>39</v>
      </c>
      <c r="F2348" s="1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1</v>
      </c>
      <c r="P2348" s="5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11">
        <v>1000</v>
      </c>
      <c r="E2349" s="5">
        <v>15</v>
      </c>
      <c r="F2349" s="1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2</v>
      </c>
      <c r="P2349" s="5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11">
        <v>70000</v>
      </c>
      <c r="E2350" s="5">
        <v>270</v>
      </c>
      <c r="F2350" s="1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1</v>
      </c>
      <c r="P2350" s="5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11">
        <v>474900</v>
      </c>
      <c r="E2351" s="5">
        <v>0</v>
      </c>
      <c r="F2351" s="1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s="5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11">
        <v>50000</v>
      </c>
      <c r="E2352" s="5">
        <v>0</v>
      </c>
      <c r="F2352" s="1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s="5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11">
        <v>18900</v>
      </c>
      <c r="E2353" s="5">
        <v>108</v>
      </c>
      <c r="F2353" s="1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1</v>
      </c>
      <c r="P2353" s="5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11">
        <v>2000</v>
      </c>
      <c r="E2354" s="5">
        <v>0</v>
      </c>
      <c r="F2354" s="1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s="5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11">
        <v>1000</v>
      </c>
      <c r="E2355" s="5">
        <v>0</v>
      </c>
      <c r="F2355" s="1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s="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11">
        <v>35000</v>
      </c>
      <c r="E2356" s="5">
        <v>25</v>
      </c>
      <c r="F2356" s="1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1</v>
      </c>
      <c r="P2356" s="5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11">
        <v>8000</v>
      </c>
      <c r="E2357" s="5">
        <v>55</v>
      </c>
      <c r="F2357" s="1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1</v>
      </c>
      <c r="P2357" s="5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11">
        <v>10000</v>
      </c>
      <c r="E2358" s="5">
        <v>0</v>
      </c>
      <c r="F2358" s="1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s="5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11">
        <v>27000</v>
      </c>
      <c r="E2359" s="5">
        <v>0</v>
      </c>
      <c r="F2359" s="1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s="5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11">
        <v>1500</v>
      </c>
      <c r="E2360" s="5">
        <v>0</v>
      </c>
      <c r="F2360" s="1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s="5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11">
        <v>7500</v>
      </c>
      <c r="E2361" s="5">
        <v>1101</v>
      </c>
      <c r="F2361" s="1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15</v>
      </c>
      <c r="P2361" s="5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11">
        <v>5000</v>
      </c>
      <c r="E2362" s="5">
        <v>2</v>
      </c>
      <c r="F2362" s="1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1</v>
      </c>
      <c r="P2362" s="5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11">
        <v>200</v>
      </c>
      <c r="E2363" s="5">
        <v>0</v>
      </c>
      <c r="F2363" s="1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s="5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11">
        <v>420</v>
      </c>
      <c r="E2364" s="5">
        <v>120</v>
      </c>
      <c r="F2364" s="1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29</v>
      </c>
      <c r="P2364" s="5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11">
        <v>175000</v>
      </c>
      <c r="E2365" s="5">
        <v>0</v>
      </c>
      <c r="F2365" s="1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s="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11">
        <v>128</v>
      </c>
      <c r="E2366" s="5">
        <v>0</v>
      </c>
      <c r="F2366" s="1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s="5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11">
        <v>1000</v>
      </c>
      <c r="E2367" s="5">
        <v>0</v>
      </c>
      <c r="F2367" s="1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s="5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11">
        <v>25000</v>
      </c>
      <c r="E2368" s="5">
        <v>2630</v>
      </c>
      <c r="F2368" s="1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11</v>
      </c>
      <c r="P2368" s="5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11">
        <v>50000</v>
      </c>
      <c r="E2369" s="5">
        <v>670</v>
      </c>
      <c r="F2369" s="1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2</v>
      </c>
      <c r="P2369" s="5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11">
        <v>40000</v>
      </c>
      <c r="E2370" s="5">
        <v>100</v>
      </c>
      <c r="F2370" s="1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1</v>
      </c>
      <c r="P2370" s="5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11">
        <v>25000</v>
      </c>
      <c r="E2371" s="5">
        <v>0</v>
      </c>
      <c r="F2371" s="1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ROUNDUP(IF(($E2371-$D2371)/($D2371)&gt;0,(($E2371-$D2371)/($D2371)+1)*100,(1+($E2371-$D2371)/($D2371))*100),0)</f>
        <v>0</v>
      </c>
      <c r="P2371" s="5" t="e">
        <f t="shared" ref="P2371:P2434" si="149">$E2371/$L2371</f>
        <v>#DIV/0!</v>
      </c>
      <c r="Q2371" t="str">
        <f t="shared" ref="Q2371:Q2434" si="150">LEFT($N2371,FIND("/",$N2371)-1)</f>
        <v>technology</v>
      </c>
      <c r="R2371" t="str">
        <f t="shared" ref="R2371:R2434" si="151">RIGHT($N2371,LEN($N2371)-FIND("/",$N2371))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11">
        <v>25000</v>
      </c>
      <c r="E2372" s="5">
        <v>82</v>
      </c>
      <c r="F2372" s="1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1</v>
      </c>
      <c r="P2372" s="5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11">
        <v>2000</v>
      </c>
      <c r="E2373" s="5">
        <v>0</v>
      </c>
      <c r="F2373" s="1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s="5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11">
        <v>5500</v>
      </c>
      <c r="E2374" s="5">
        <v>180</v>
      </c>
      <c r="F2374" s="1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4</v>
      </c>
      <c r="P2374" s="5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11">
        <v>850000</v>
      </c>
      <c r="E2375" s="5">
        <v>50</v>
      </c>
      <c r="F2375" s="1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1</v>
      </c>
      <c r="P2375" s="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11">
        <v>22000</v>
      </c>
      <c r="E2376" s="5">
        <v>10</v>
      </c>
      <c r="F2376" s="1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1</v>
      </c>
      <c r="P2376" s="5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11">
        <v>10000</v>
      </c>
      <c r="E2377" s="5">
        <v>0</v>
      </c>
      <c r="F2377" s="1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s="5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11">
        <v>3000</v>
      </c>
      <c r="E2378" s="5">
        <v>326.33</v>
      </c>
      <c r="F2378" s="1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11</v>
      </c>
      <c r="P2378" s="5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11">
        <v>2500</v>
      </c>
      <c r="E2379" s="5">
        <v>0</v>
      </c>
      <c r="F2379" s="1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s="5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11">
        <v>110000</v>
      </c>
      <c r="E2380" s="5">
        <v>0</v>
      </c>
      <c r="F2380" s="1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s="5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11">
        <v>30000</v>
      </c>
      <c r="E2381" s="5">
        <v>0</v>
      </c>
      <c r="F2381" s="1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s="5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11">
        <v>15000</v>
      </c>
      <c r="E2382" s="5">
        <v>55</v>
      </c>
      <c r="F2382" s="1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1</v>
      </c>
      <c r="P2382" s="5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11">
        <v>86350</v>
      </c>
      <c r="E2383" s="5">
        <v>1571</v>
      </c>
      <c r="F2383" s="1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2</v>
      </c>
      <c r="P2383" s="5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11">
        <v>3000</v>
      </c>
      <c r="E2384" s="5">
        <v>75</v>
      </c>
      <c r="F2384" s="1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3</v>
      </c>
      <c r="P2384" s="5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11">
        <v>10000</v>
      </c>
      <c r="E2385" s="5">
        <v>435</v>
      </c>
      <c r="F2385" s="1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5</v>
      </c>
      <c r="P2385" s="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11">
        <v>1000</v>
      </c>
      <c r="E2386" s="5">
        <v>8</v>
      </c>
      <c r="F2386" s="1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1</v>
      </c>
      <c r="P2386" s="5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11">
        <v>65000</v>
      </c>
      <c r="E2387" s="5">
        <v>788</v>
      </c>
      <c r="F2387" s="1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2</v>
      </c>
      <c r="P2387" s="5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11">
        <v>30000</v>
      </c>
      <c r="E2388" s="5">
        <v>0</v>
      </c>
      <c r="F2388" s="1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s="5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11">
        <v>150000</v>
      </c>
      <c r="E2389" s="5">
        <v>1026</v>
      </c>
      <c r="F2389" s="1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1</v>
      </c>
      <c r="P2389" s="5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11">
        <v>37000</v>
      </c>
      <c r="E2390" s="5">
        <v>463</v>
      </c>
      <c r="F2390" s="1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2</v>
      </c>
      <c r="P2390" s="5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11">
        <v>16000</v>
      </c>
      <c r="E2391" s="5">
        <v>30</v>
      </c>
      <c r="F2391" s="1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1</v>
      </c>
      <c r="P2391" s="5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11">
        <v>510000</v>
      </c>
      <c r="E2392" s="5">
        <v>0</v>
      </c>
      <c r="F2392" s="1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s="5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11">
        <v>20000</v>
      </c>
      <c r="E2393" s="5">
        <v>25</v>
      </c>
      <c r="F2393" s="1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1</v>
      </c>
      <c r="P2393" s="5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11">
        <v>4200</v>
      </c>
      <c r="E2394" s="5">
        <v>0</v>
      </c>
      <c r="F2394" s="1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s="5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11">
        <v>100000</v>
      </c>
      <c r="E2395" s="5">
        <v>50</v>
      </c>
      <c r="F2395" s="1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1</v>
      </c>
      <c r="P2395" s="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11">
        <v>5000</v>
      </c>
      <c r="E2396" s="5">
        <v>3</v>
      </c>
      <c r="F2396" s="1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1</v>
      </c>
      <c r="P2396" s="5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11">
        <v>33000</v>
      </c>
      <c r="E2397" s="5">
        <v>0</v>
      </c>
      <c r="F2397" s="1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s="5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11">
        <v>5000</v>
      </c>
      <c r="E2398" s="5">
        <v>10</v>
      </c>
      <c r="F2398" s="1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1</v>
      </c>
      <c r="P2398" s="5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11">
        <v>124000</v>
      </c>
      <c r="E2399" s="5">
        <v>0</v>
      </c>
      <c r="F2399" s="1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s="5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11">
        <v>4000</v>
      </c>
      <c r="E2400" s="5">
        <v>0</v>
      </c>
      <c r="F2400" s="1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s="5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11">
        <v>13000</v>
      </c>
      <c r="E2401" s="5">
        <v>0</v>
      </c>
      <c r="F2401" s="1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s="5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11">
        <v>50000</v>
      </c>
      <c r="E2402" s="5">
        <v>0</v>
      </c>
      <c r="F2402" s="1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s="5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11">
        <v>28000</v>
      </c>
      <c r="E2403" s="5">
        <v>201</v>
      </c>
      <c r="F2403" s="1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1</v>
      </c>
      <c r="P2403" s="5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11">
        <v>12000</v>
      </c>
      <c r="E2404" s="5">
        <v>52</v>
      </c>
      <c r="F2404" s="1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1</v>
      </c>
      <c r="P2404" s="5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11">
        <v>1200</v>
      </c>
      <c r="E2405" s="5">
        <v>202</v>
      </c>
      <c r="F2405" s="1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17</v>
      </c>
      <c r="P2405" s="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11">
        <v>15000</v>
      </c>
      <c r="E2406" s="5">
        <v>0</v>
      </c>
      <c r="F2406" s="1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s="5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11">
        <v>5000</v>
      </c>
      <c r="E2407" s="5">
        <v>1126</v>
      </c>
      <c r="F2407" s="1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23</v>
      </c>
      <c r="P2407" s="5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11">
        <v>3250</v>
      </c>
      <c r="E2408" s="5">
        <v>1345</v>
      </c>
      <c r="F2408" s="1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42</v>
      </c>
      <c r="P2408" s="5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11">
        <v>22000</v>
      </c>
      <c r="E2409" s="5">
        <v>5557</v>
      </c>
      <c r="F2409" s="1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26</v>
      </c>
      <c r="P2409" s="5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11">
        <v>15000</v>
      </c>
      <c r="E2410" s="5">
        <v>30</v>
      </c>
      <c r="F2410" s="1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1</v>
      </c>
      <c r="P2410" s="5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11">
        <v>25000</v>
      </c>
      <c r="E2411" s="5">
        <v>460</v>
      </c>
      <c r="F2411" s="1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2</v>
      </c>
      <c r="P2411" s="5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11">
        <v>15000</v>
      </c>
      <c r="E2412" s="5">
        <v>0</v>
      </c>
      <c r="F2412" s="1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s="5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11">
        <v>25000</v>
      </c>
      <c r="E2413" s="5">
        <v>151</v>
      </c>
      <c r="F2413" s="1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1</v>
      </c>
      <c r="P2413" s="5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11">
        <v>8000</v>
      </c>
      <c r="E2414" s="5">
        <v>0</v>
      </c>
      <c r="F2414" s="1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s="5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11">
        <v>3000</v>
      </c>
      <c r="E2415" s="5">
        <v>25</v>
      </c>
      <c r="F2415" s="1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1</v>
      </c>
      <c r="P2415" s="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11">
        <v>15000</v>
      </c>
      <c r="E2416" s="5">
        <v>460</v>
      </c>
      <c r="F2416" s="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4</v>
      </c>
      <c r="P2416" s="5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11">
        <v>60000</v>
      </c>
      <c r="E2417" s="5">
        <v>335</v>
      </c>
      <c r="F2417" s="1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1</v>
      </c>
      <c r="P2417" s="5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11">
        <v>20000</v>
      </c>
      <c r="E2418" s="5">
        <v>5</v>
      </c>
      <c r="F2418" s="1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1</v>
      </c>
      <c r="P2418" s="5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11">
        <v>1000</v>
      </c>
      <c r="E2419" s="5">
        <v>0</v>
      </c>
      <c r="F2419" s="1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s="5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11">
        <v>25000</v>
      </c>
      <c r="E2420" s="5">
        <v>5</v>
      </c>
      <c r="F2420" s="1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1</v>
      </c>
      <c r="P2420" s="5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11">
        <v>3000</v>
      </c>
      <c r="E2421" s="5">
        <v>0</v>
      </c>
      <c r="F2421" s="1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s="5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11">
        <v>16870</v>
      </c>
      <c r="E2422" s="5">
        <v>2501</v>
      </c>
      <c r="F2422" s="1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15</v>
      </c>
      <c r="P2422" s="5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11">
        <v>6000</v>
      </c>
      <c r="E2423" s="5">
        <v>1</v>
      </c>
      <c r="F2423" s="1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</v>
      </c>
      <c r="P2423" s="5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11">
        <v>500</v>
      </c>
      <c r="E2424" s="5">
        <v>1</v>
      </c>
      <c r="F2424" s="1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1</v>
      </c>
      <c r="P2424" s="5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11">
        <v>60000</v>
      </c>
      <c r="E2425" s="5">
        <v>8</v>
      </c>
      <c r="F2425" s="1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</v>
      </c>
      <c r="P2425" s="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11">
        <v>25000</v>
      </c>
      <c r="E2426" s="5">
        <v>310</v>
      </c>
      <c r="F2426" s="1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2</v>
      </c>
      <c r="P2426" s="5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11">
        <v>3500</v>
      </c>
      <c r="E2427" s="5">
        <v>1</v>
      </c>
      <c r="F2427" s="1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1</v>
      </c>
      <c r="P2427" s="5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11">
        <v>20000</v>
      </c>
      <c r="E2428" s="5">
        <v>0</v>
      </c>
      <c r="F2428" s="1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s="5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11">
        <v>50000</v>
      </c>
      <c r="E2429" s="5">
        <v>1</v>
      </c>
      <c r="F2429" s="1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1</v>
      </c>
      <c r="P2429" s="5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11">
        <v>35000</v>
      </c>
      <c r="E2430" s="5">
        <v>1</v>
      </c>
      <c r="F2430" s="1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1</v>
      </c>
      <c r="P2430" s="5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11">
        <v>140000</v>
      </c>
      <c r="E2431" s="5">
        <v>2005</v>
      </c>
      <c r="F2431" s="1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2</v>
      </c>
      <c r="P2431" s="5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11">
        <v>3000</v>
      </c>
      <c r="E2432" s="5">
        <v>21</v>
      </c>
      <c r="F2432" s="1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1</v>
      </c>
      <c r="P2432" s="5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11">
        <v>100000</v>
      </c>
      <c r="E2433" s="5">
        <v>2</v>
      </c>
      <c r="F2433" s="1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1</v>
      </c>
      <c r="P2433" s="5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11">
        <v>14000</v>
      </c>
      <c r="E2434" s="5">
        <v>2</v>
      </c>
      <c r="F2434" s="1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</v>
      </c>
      <c r="P2434" s="5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11">
        <v>10000</v>
      </c>
      <c r="E2435" s="5">
        <v>0</v>
      </c>
      <c r="F2435" s="1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ROUNDUP(IF(($E2435-$D2435)/($D2435)&gt;0,(($E2435-$D2435)/($D2435)+1)*100,(1+($E2435-$D2435)/($D2435))*100),0)</f>
        <v>0</v>
      </c>
      <c r="P2435" s="5" t="e">
        <f t="shared" ref="P2435:P2498" si="153">$E2435/$L2435</f>
        <v>#DIV/0!</v>
      </c>
      <c r="Q2435" t="str">
        <f t="shared" ref="Q2435:Q2498" si="154">LEFT($N2435,FIND("/",$N2435)-1)</f>
        <v>food</v>
      </c>
      <c r="R2435" t="str">
        <f t="shared" ref="R2435:R2498" si="155">RIGHT($N2435,LEN($N2435)-FIND("/",$N2435))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11">
        <v>20000</v>
      </c>
      <c r="E2436" s="5">
        <v>26</v>
      </c>
      <c r="F2436" s="1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1</v>
      </c>
      <c r="P2436" s="5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11">
        <v>250000</v>
      </c>
      <c r="E2437" s="5">
        <v>1224</v>
      </c>
      <c r="F2437" s="1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1</v>
      </c>
      <c r="P2437" s="5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11">
        <v>117000</v>
      </c>
      <c r="E2438" s="5">
        <v>45</v>
      </c>
      <c r="F2438" s="1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1</v>
      </c>
      <c r="P2438" s="5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11">
        <v>8000</v>
      </c>
      <c r="E2439" s="5">
        <v>0</v>
      </c>
      <c r="F2439" s="1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s="5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11">
        <v>15000</v>
      </c>
      <c r="E2440" s="5">
        <v>50</v>
      </c>
      <c r="F2440" s="1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1</v>
      </c>
      <c r="P2440" s="5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11">
        <v>10000</v>
      </c>
      <c r="E2441" s="5">
        <v>0</v>
      </c>
      <c r="F2441" s="1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s="5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11">
        <v>5000</v>
      </c>
      <c r="E2442" s="5">
        <v>10</v>
      </c>
      <c r="F2442" s="1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1</v>
      </c>
      <c r="P2442" s="5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11">
        <v>7500</v>
      </c>
      <c r="E2443" s="5">
        <v>8091</v>
      </c>
      <c r="F2443" s="1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108</v>
      </c>
      <c r="P2443" s="5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11">
        <v>24000</v>
      </c>
      <c r="E2444" s="5">
        <v>30226</v>
      </c>
      <c r="F2444" s="1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126</v>
      </c>
      <c r="P2444" s="5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11">
        <v>20000</v>
      </c>
      <c r="E2445" s="5">
        <v>40502.99</v>
      </c>
      <c r="F2445" s="1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203</v>
      </c>
      <c r="P2445" s="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11">
        <v>3000</v>
      </c>
      <c r="E2446" s="5">
        <v>3258</v>
      </c>
      <c r="F2446" s="1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109</v>
      </c>
      <c r="P2446" s="5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11">
        <v>5000</v>
      </c>
      <c r="E2447" s="5">
        <v>8640</v>
      </c>
      <c r="F2447" s="1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173</v>
      </c>
      <c r="P2447" s="5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11">
        <v>5000</v>
      </c>
      <c r="E2448" s="5">
        <v>8399</v>
      </c>
      <c r="F2448" s="1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168</v>
      </c>
      <c r="P2448" s="5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11">
        <v>2500</v>
      </c>
      <c r="E2449" s="5">
        <v>10680</v>
      </c>
      <c r="F2449" s="1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428</v>
      </c>
      <c r="P2449" s="5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11">
        <v>400</v>
      </c>
      <c r="E2450" s="5">
        <v>430</v>
      </c>
      <c r="F2450" s="1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108</v>
      </c>
      <c r="P2450" s="5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11">
        <v>10000</v>
      </c>
      <c r="E2451" s="5">
        <v>10800</v>
      </c>
      <c r="F2451" s="1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108</v>
      </c>
      <c r="P2451" s="5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11">
        <v>15000</v>
      </c>
      <c r="E2452" s="5">
        <v>15230.03</v>
      </c>
      <c r="F2452" s="1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102</v>
      </c>
      <c r="P2452" s="5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11">
        <v>10000</v>
      </c>
      <c r="E2453" s="5">
        <v>11545</v>
      </c>
      <c r="F2453" s="1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116</v>
      </c>
      <c r="P2453" s="5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11">
        <v>600</v>
      </c>
      <c r="E2454" s="5">
        <v>801</v>
      </c>
      <c r="F2454" s="1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134</v>
      </c>
      <c r="P2454" s="5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11">
        <v>3000</v>
      </c>
      <c r="E2455" s="5">
        <v>4641</v>
      </c>
      <c r="F2455" s="1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155</v>
      </c>
      <c r="P2455" s="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11">
        <v>35000</v>
      </c>
      <c r="E2456" s="5">
        <v>35296</v>
      </c>
      <c r="F2456" s="1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101</v>
      </c>
      <c r="P2456" s="5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11">
        <v>300</v>
      </c>
      <c r="E2457" s="5">
        <v>546</v>
      </c>
      <c r="F2457" s="1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182</v>
      </c>
      <c r="P2457" s="5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11">
        <v>1500</v>
      </c>
      <c r="E2458" s="5">
        <v>2713</v>
      </c>
      <c r="F2458" s="1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181</v>
      </c>
      <c r="P2458" s="5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11">
        <v>23000</v>
      </c>
      <c r="E2459" s="5">
        <v>23530</v>
      </c>
      <c r="F2459" s="1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103</v>
      </c>
      <c r="P2459" s="5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11">
        <v>5000</v>
      </c>
      <c r="E2460" s="5">
        <v>5509</v>
      </c>
      <c r="F2460" s="1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111</v>
      </c>
      <c r="P2460" s="5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11">
        <v>30000</v>
      </c>
      <c r="E2461" s="5">
        <v>30675</v>
      </c>
      <c r="F2461" s="1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103</v>
      </c>
      <c r="P2461" s="5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11">
        <v>8500</v>
      </c>
      <c r="E2462" s="5">
        <v>8567</v>
      </c>
      <c r="F2462" s="1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101</v>
      </c>
      <c r="P2462" s="5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11">
        <v>7500</v>
      </c>
      <c r="E2463" s="5">
        <v>7785</v>
      </c>
      <c r="F2463" s="1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104</v>
      </c>
      <c r="P2463" s="5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11">
        <v>3000</v>
      </c>
      <c r="E2464" s="5">
        <v>3321.25</v>
      </c>
      <c r="F2464" s="1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111</v>
      </c>
      <c r="P2464" s="5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11">
        <v>2000</v>
      </c>
      <c r="E2465" s="5">
        <v>2325</v>
      </c>
      <c r="F2465" s="1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117</v>
      </c>
      <c r="P2465" s="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11">
        <v>2000</v>
      </c>
      <c r="E2466" s="5">
        <v>2222</v>
      </c>
      <c r="F2466" s="1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112</v>
      </c>
      <c r="P2466" s="5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11">
        <v>700</v>
      </c>
      <c r="E2467" s="5">
        <v>1261</v>
      </c>
      <c r="F2467" s="1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181</v>
      </c>
      <c r="P2467" s="5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11">
        <v>2500</v>
      </c>
      <c r="E2468" s="5">
        <v>2500</v>
      </c>
      <c r="F2468" s="1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100</v>
      </c>
      <c r="P2468" s="5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11">
        <v>1000</v>
      </c>
      <c r="E2469" s="5">
        <v>1185</v>
      </c>
      <c r="F2469" s="1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119</v>
      </c>
      <c r="P2469" s="5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11">
        <v>2000</v>
      </c>
      <c r="E2470" s="5">
        <v>2144.34</v>
      </c>
      <c r="F2470" s="1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108</v>
      </c>
      <c r="P2470" s="5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11">
        <v>1200</v>
      </c>
      <c r="E2471" s="5">
        <v>1364</v>
      </c>
      <c r="F2471" s="1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114</v>
      </c>
      <c r="P2471" s="5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11">
        <v>1000</v>
      </c>
      <c r="E2472" s="5">
        <v>1031.6400000000001</v>
      </c>
      <c r="F2472" s="1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104</v>
      </c>
      <c r="P2472" s="5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11">
        <v>500</v>
      </c>
      <c r="E2473" s="5">
        <v>640</v>
      </c>
      <c r="F2473" s="1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128</v>
      </c>
      <c r="P2473" s="5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11">
        <v>7500</v>
      </c>
      <c r="E2474" s="5">
        <v>10182.02</v>
      </c>
      <c r="F2474" s="1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136</v>
      </c>
      <c r="P2474" s="5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11">
        <v>2000</v>
      </c>
      <c r="E2475" s="5">
        <v>2000</v>
      </c>
      <c r="F2475" s="1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100</v>
      </c>
      <c r="P2475" s="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11">
        <v>5000</v>
      </c>
      <c r="E2476" s="5">
        <v>5000.18</v>
      </c>
      <c r="F2476" s="1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101</v>
      </c>
      <c r="P2476" s="5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11">
        <v>2500</v>
      </c>
      <c r="E2477" s="5">
        <v>2618</v>
      </c>
      <c r="F2477" s="1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105</v>
      </c>
      <c r="P2477" s="5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11">
        <v>3200</v>
      </c>
      <c r="E2478" s="5">
        <v>3360.72</v>
      </c>
      <c r="F2478" s="1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106</v>
      </c>
      <c r="P2478" s="5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11">
        <v>750</v>
      </c>
      <c r="E2479" s="5">
        <v>1285</v>
      </c>
      <c r="F2479" s="1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172</v>
      </c>
      <c r="P2479" s="5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11">
        <v>8000</v>
      </c>
      <c r="E2480" s="5">
        <v>10200</v>
      </c>
      <c r="F2480" s="1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128</v>
      </c>
      <c r="P2480" s="5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11">
        <v>300</v>
      </c>
      <c r="E2481" s="5">
        <v>400.33</v>
      </c>
      <c r="F2481" s="1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134</v>
      </c>
      <c r="P2481" s="5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11">
        <v>2000</v>
      </c>
      <c r="E2482" s="5">
        <v>2000</v>
      </c>
      <c r="F2482" s="1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100</v>
      </c>
      <c r="P2482" s="5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11">
        <v>4000</v>
      </c>
      <c r="E2483" s="5">
        <v>4516.4399999999996</v>
      </c>
      <c r="F2483" s="1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113</v>
      </c>
      <c r="P2483" s="5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11">
        <v>1000</v>
      </c>
      <c r="E2484" s="5">
        <v>1001</v>
      </c>
      <c r="F2484" s="1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101</v>
      </c>
      <c r="P2484" s="5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11">
        <v>1100</v>
      </c>
      <c r="E2485" s="5">
        <v>1251</v>
      </c>
      <c r="F2485" s="1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114</v>
      </c>
      <c r="P2485" s="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11">
        <v>3500</v>
      </c>
      <c r="E2486" s="5">
        <v>4176.1099999999997</v>
      </c>
      <c r="F2486" s="1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120</v>
      </c>
      <c r="P2486" s="5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11">
        <v>2000</v>
      </c>
      <c r="E2487" s="5">
        <v>2065</v>
      </c>
      <c r="F2487" s="1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104</v>
      </c>
      <c r="P2487" s="5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11">
        <v>300</v>
      </c>
      <c r="E2488" s="5">
        <v>797</v>
      </c>
      <c r="F2488" s="1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266</v>
      </c>
      <c r="P2488" s="5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11">
        <v>1500</v>
      </c>
      <c r="E2489" s="5">
        <v>1500.76</v>
      </c>
      <c r="F2489" s="1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101</v>
      </c>
      <c r="P2489" s="5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11">
        <v>3000</v>
      </c>
      <c r="E2490" s="5">
        <v>3201</v>
      </c>
      <c r="F2490" s="1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107</v>
      </c>
      <c r="P2490" s="5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11">
        <v>3500</v>
      </c>
      <c r="E2491" s="5">
        <v>4678.5</v>
      </c>
      <c r="F2491" s="1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134</v>
      </c>
      <c r="P2491" s="5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11">
        <v>500</v>
      </c>
      <c r="E2492" s="5">
        <v>607</v>
      </c>
      <c r="F2492" s="1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122</v>
      </c>
      <c r="P2492" s="5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11">
        <v>500</v>
      </c>
      <c r="E2493" s="5">
        <v>516</v>
      </c>
      <c r="F2493" s="1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104</v>
      </c>
      <c r="P2493" s="5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11">
        <v>600</v>
      </c>
      <c r="E2494" s="5">
        <v>750</v>
      </c>
      <c r="F2494" s="1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125</v>
      </c>
      <c r="P2494" s="5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11">
        <v>20000</v>
      </c>
      <c r="E2495" s="5">
        <v>25740</v>
      </c>
      <c r="F2495" s="1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129</v>
      </c>
      <c r="P2495" s="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11">
        <v>1500</v>
      </c>
      <c r="E2496" s="5">
        <v>1515.08</v>
      </c>
      <c r="F2496" s="1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102</v>
      </c>
      <c r="P2496" s="5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11">
        <v>1500</v>
      </c>
      <c r="E2497" s="5">
        <v>1913.05</v>
      </c>
      <c r="F2497" s="1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128</v>
      </c>
      <c r="P2497" s="5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11">
        <v>6000</v>
      </c>
      <c r="E2498" s="5">
        <v>6000</v>
      </c>
      <c r="F2498" s="1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100</v>
      </c>
      <c r="P2498" s="5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11">
        <v>4000</v>
      </c>
      <c r="E2499" s="5">
        <v>4510.8599999999997</v>
      </c>
      <c r="F2499" s="1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ROUNDUP(IF(($E2499-$D2499)/($D2499)&gt;0,(($E2499-$D2499)/($D2499)+1)*100,(1+($E2499-$D2499)/($D2499))*100),0)</f>
        <v>113</v>
      </c>
      <c r="P2499" s="5">
        <f t="shared" ref="P2499:P2562" si="157">$E2499/$L2499</f>
        <v>80.551071428571419</v>
      </c>
      <c r="Q2499" t="str">
        <f t="shared" ref="Q2499:Q2562" si="158">LEFT($N2499,FIND("/",$N2499)-1)</f>
        <v>music</v>
      </c>
      <c r="R2499" t="str">
        <f t="shared" ref="R2499:R2562" si="159">RIGHT($N2499,LEN($N2499)-FIND("/",$N2499))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11">
        <v>1000</v>
      </c>
      <c r="E2500" s="5">
        <v>1056</v>
      </c>
      <c r="F2500" s="1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106</v>
      </c>
      <c r="P2500" s="5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11">
        <v>4000</v>
      </c>
      <c r="E2501" s="5">
        <v>8105</v>
      </c>
      <c r="F2501" s="1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203</v>
      </c>
      <c r="P2501" s="5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11">
        <v>600</v>
      </c>
      <c r="E2502" s="5">
        <v>680</v>
      </c>
      <c r="F2502" s="1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114</v>
      </c>
      <c r="P2502" s="5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11">
        <v>11000</v>
      </c>
      <c r="E2503" s="5">
        <v>281</v>
      </c>
      <c r="F2503" s="1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3</v>
      </c>
      <c r="P2503" s="5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11">
        <v>110000</v>
      </c>
      <c r="E2504" s="5">
        <v>86</v>
      </c>
      <c r="F2504" s="1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1</v>
      </c>
      <c r="P2504" s="5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11">
        <v>10000</v>
      </c>
      <c r="E2505" s="5">
        <v>0</v>
      </c>
      <c r="F2505" s="1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s="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11">
        <v>35000</v>
      </c>
      <c r="E2506" s="5">
        <v>0</v>
      </c>
      <c r="F2506" s="1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s="5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11">
        <v>7000</v>
      </c>
      <c r="E2507" s="5">
        <v>0</v>
      </c>
      <c r="F2507" s="1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s="5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11">
        <v>5000</v>
      </c>
      <c r="E2508" s="5">
        <v>30</v>
      </c>
      <c r="F2508" s="1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1</v>
      </c>
      <c r="P2508" s="5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11">
        <v>42850</v>
      </c>
      <c r="E2509" s="5">
        <v>0</v>
      </c>
      <c r="F2509" s="1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s="5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11">
        <v>20000</v>
      </c>
      <c r="E2510" s="5">
        <v>0</v>
      </c>
      <c r="F2510" s="1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s="5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11">
        <v>95000</v>
      </c>
      <c r="E2511" s="5">
        <v>1000</v>
      </c>
      <c r="F2511" s="1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2</v>
      </c>
      <c r="P2511" s="5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11">
        <v>50000</v>
      </c>
      <c r="E2512" s="5">
        <v>75</v>
      </c>
      <c r="F2512" s="1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1</v>
      </c>
      <c r="P2512" s="5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11">
        <v>100000</v>
      </c>
      <c r="E2513" s="5">
        <v>0</v>
      </c>
      <c r="F2513" s="1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s="5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11">
        <v>1150</v>
      </c>
      <c r="E2514" s="5">
        <v>0</v>
      </c>
      <c r="F2514" s="1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s="5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11">
        <v>180000</v>
      </c>
      <c r="E2515" s="5">
        <v>0</v>
      </c>
      <c r="F2515" s="1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s="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11">
        <v>12000</v>
      </c>
      <c r="E2516" s="5">
        <v>210</v>
      </c>
      <c r="F2516" s="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2</v>
      </c>
      <c r="P2516" s="5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11">
        <v>5000</v>
      </c>
      <c r="E2517" s="5">
        <v>930</v>
      </c>
      <c r="F2517" s="1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19</v>
      </c>
      <c r="P2517" s="5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11">
        <v>22000</v>
      </c>
      <c r="E2518" s="5">
        <v>0</v>
      </c>
      <c r="F2518" s="1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s="5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11">
        <v>18000</v>
      </c>
      <c r="E2519" s="5">
        <v>1767</v>
      </c>
      <c r="F2519" s="1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10</v>
      </c>
      <c r="P2519" s="5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11">
        <v>5000</v>
      </c>
      <c r="E2520" s="5">
        <v>0</v>
      </c>
      <c r="F2520" s="1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s="5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11">
        <v>150000</v>
      </c>
      <c r="E2521" s="5">
        <v>65</v>
      </c>
      <c r="F2521" s="1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1</v>
      </c>
      <c r="P2521" s="5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11">
        <v>100000</v>
      </c>
      <c r="E2522" s="5">
        <v>0</v>
      </c>
      <c r="F2522" s="1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s="5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11">
        <v>12500</v>
      </c>
      <c r="E2523" s="5">
        <v>13685.99</v>
      </c>
      <c r="F2523" s="1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110</v>
      </c>
      <c r="P2523" s="5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11">
        <v>5000</v>
      </c>
      <c r="E2524" s="5">
        <v>5000</v>
      </c>
      <c r="F2524" s="1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100</v>
      </c>
      <c r="P2524" s="5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11">
        <v>900</v>
      </c>
      <c r="E2525" s="5">
        <v>1408</v>
      </c>
      <c r="F2525" s="1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157</v>
      </c>
      <c r="P2525" s="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11">
        <v>7500</v>
      </c>
      <c r="E2526" s="5">
        <v>7620</v>
      </c>
      <c r="F2526" s="1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102</v>
      </c>
      <c r="P2526" s="5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11">
        <v>8000</v>
      </c>
      <c r="E2527" s="5">
        <v>8026</v>
      </c>
      <c r="F2527" s="1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101</v>
      </c>
      <c r="P2527" s="5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11">
        <v>4000</v>
      </c>
      <c r="E2528" s="5">
        <v>4518</v>
      </c>
      <c r="F2528" s="1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113</v>
      </c>
      <c r="P2528" s="5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11">
        <v>4000</v>
      </c>
      <c r="E2529" s="5">
        <v>4085</v>
      </c>
      <c r="F2529" s="1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103</v>
      </c>
      <c r="P2529" s="5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11">
        <v>4000</v>
      </c>
      <c r="E2530" s="5">
        <v>4289.99</v>
      </c>
      <c r="F2530" s="1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108</v>
      </c>
      <c r="P2530" s="5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11">
        <v>6000</v>
      </c>
      <c r="E2531" s="5">
        <v>6257</v>
      </c>
      <c r="F2531" s="1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105</v>
      </c>
      <c r="P2531" s="5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11">
        <v>6500</v>
      </c>
      <c r="E2532" s="5">
        <v>6500</v>
      </c>
      <c r="F2532" s="1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100</v>
      </c>
      <c r="P2532" s="5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11">
        <v>4500</v>
      </c>
      <c r="E2533" s="5">
        <v>4518</v>
      </c>
      <c r="F2533" s="1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101</v>
      </c>
      <c r="P2533" s="5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11">
        <v>4000</v>
      </c>
      <c r="E2534" s="5">
        <v>5045</v>
      </c>
      <c r="F2534" s="1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127</v>
      </c>
      <c r="P2534" s="5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11">
        <v>7500</v>
      </c>
      <c r="E2535" s="5">
        <v>8300</v>
      </c>
      <c r="F2535" s="1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111</v>
      </c>
      <c r="P2535" s="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11">
        <v>2000</v>
      </c>
      <c r="E2536" s="5">
        <v>2100</v>
      </c>
      <c r="F2536" s="1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105</v>
      </c>
      <c r="P2536" s="5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11">
        <v>20000</v>
      </c>
      <c r="E2537" s="5">
        <v>20755</v>
      </c>
      <c r="F2537" s="1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104</v>
      </c>
      <c r="P2537" s="5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11">
        <v>25</v>
      </c>
      <c r="E2538" s="5">
        <v>29</v>
      </c>
      <c r="F2538" s="1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116</v>
      </c>
      <c r="P2538" s="5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11">
        <v>1000</v>
      </c>
      <c r="E2539" s="5">
        <v>1100</v>
      </c>
      <c r="F2539" s="1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110</v>
      </c>
      <c r="P2539" s="5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11">
        <v>18000</v>
      </c>
      <c r="E2540" s="5">
        <v>20343.169999999998</v>
      </c>
      <c r="F2540" s="1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114</v>
      </c>
      <c r="P2540" s="5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11">
        <v>10000</v>
      </c>
      <c r="E2541" s="5">
        <v>10025</v>
      </c>
      <c r="F2541" s="1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101</v>
      </c>
      <c r="P2541" s="5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11">
        <v>2500</v>
      </c>
      <c r="E2542" s="5">
        <v>2585</v>
      </c>
      <c r="F2542" s="1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104</v>
      </c>
      <c r="P2542" s="5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11">
        <v>3500</v>
      </c>
      <c r="E2543" s="5">
        <v>3746</v>
      </c>
      <c r="F2543" s="1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108</v>
      </c>
      <c r="P2543" s="5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11">
        <v>700</v>
      </c>
      <c r="E2544" s="5">
        <v>725</v>
      </c>
      <c r="F2544" s="1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104</v>
      </c>
      <c r="P2544" s="5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11">
        <v>250</v>
      </c>
      <c r="E2545" s="5">
        <v>391</v>
      </c>
      <c r="F2545" s="1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157</v>
      </c>
      <c r="P2545" s="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11">
        <v>5000</v>
      </c>
      <c r="E2546" s="5">
        <v>5041</v>
      </c>
      <c r="F2546" s="1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101</v>
      </c>
      <c r="P2546" s="5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11">
        <v>2000</v>
      </c>
      <c r="E2547" s="5">
        <v>3906</v>
      </c>
      <c r="F2547" s="1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196</v>
      </c>
      <c r="P2547" s="5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11">
        <v>3500</v>
      </c>
      <c r="E2548" s="5">
        <v>3910</v>
      </c>
      <c r="F2548" s="1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112</v>
      </c>
      <c r="P2548" s="5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11">
        <v>5500</v>
      </c>
      <c r="E2549" s="5">
        <v>6592</v>
      </c>
      <c r="F2549" s="1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120</v>
      </c>
      <c r="P2549" s="5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11">
        <v>6000</v>
      </c>
      <c r="E2550" s="5">
        <v>6111</v>
      </c>
      <c r="F2550" s="1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102</v>
      </c>
      <c r="P2550" s="5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11">
        <v>1570</v>
      </c>
      <c r="E2551" s="5">
        <v>1614</v>
      </c>
      <c r="F2551" s="1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103</v>
      </c>
      <c r="P2551" s="5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11">
        <v>6500</v>
      </c>
      <c r="E2552" s="5">
        <v>6555</v>
      </c>
      <c r="F2552" s="1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101</v>
      </c>
      <c r="P2552" s="5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11">
        <v>3675</v>
      </c>
      <c r="E2553" s="5">
        <v>3775.5</v>
      </c>
      <c r="F2553" s="1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103</v>
      </c>
      <c r="P2553" s="5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11">
        <v>3000</v>
      </c>
      <c r="E2554" s="5">
        <v>3195</v>
      </c>
      <c r="F2554" s="1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107</v>
      </c>
      <c r="P2554" s="5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11">
        <v>1500</v>
      </c>
      <c r="E2555" s="5">
        <v>2333</v>
      </c>
      <c r="F2555" s="1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156</v>
      </c>
      <c r="P2555" s="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11">
        <v>3000</v>
      </c>
      <c r="E2556" s="5">
        <v>3684</v>
      </c>
      <c r="F2556" s="1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123</v>
      </c>
      <c r="P2556" s="5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11">
        <v>2000</v>
      </c>
      <c r="E2557" s="5">
        <v>2147</v>
      </c>
      <c r="F2557" s="1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108</v>
      </c>
      <c r="P2557" s="5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11">
        <v>745</v>
      </c>
      <c r="E2558" s="5">
        <v>786</v>
      </c>
      <c r="F2558" s="1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106</v>
      </c>
      <c r="P2558" s="5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11">
        <v>900</v>
      </c>
      <c r="E2559" s="5">
        <v>1066</v>
      </c>
      <c r="F2559" s="1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119</v>
      </c>
      <c r="P2559" s="5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11">
        <v>1250</v>
      </c>
      <c r="E2560" s="5">
        <v>1361</v>
      </c>
      <c r="F2560" s="1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109</v>
      </c>
      <c r="P2560" s="5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11">
        <v>800</v>
      </c>
      <c r="E2561" s="5">
        <v>890</v>
      </c>
      <c r="F2561" s="1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112</v>
      </c>
      <c r="P2561" s="5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11">
        <v>3000</v>
      </c>
      <c r="E2562" s="5">
        <v>3003</v>
      </c>
      <c r="F2562" s="1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101</v>
      </c>
      <c r="P2562" s="5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11">
        <v>100000</v>
      </c>
      <c r="E2563" s="5">
        <v>0</v>
      </c>
      <c r="F2563" s="1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ROUNDUP(IF(($E2563-$D2563)/($D2563)&gt;0,(($E2563-$D2563)/($D2563)+1)*100,(1+($E2563-$D2563)/($D2563))*100),0)</f>
        <v>0</v>
      </c>
      <c r="P2563" s="5" t="e">
        <f t="shared" ref="P2563:P2626" si="161">$E2563/$L2563</f>
        <v>#DIV/0!</v>
      </c>
      <c r="Q2563" t="str">
        <f t="shared" ref="Q2563:Q2626" si="162">LEFT($N2563,FIND("/",$N2563)-1)</f>
        <v>food</v>
      </c>
      <c r="R2563" t="str">
        <f t="shared" ref="R2563:R2626" si="163">RIGHT($N2563,LEN($N2563)-FIND("/",$N2563))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11">
        <v>10000</v>
      </c>
      <c r="E2564" s="5">
        <v>75</v>
      </c>
      <c r="F2564" s="1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1</v>
      </c>
      <c r="P2564" s="5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11">
        <v>20000</v>
      </c>
      <c r="E2565" s="5">
        <v>0</v>
      </c>
      <c r="F2565" s="1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s="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11">
        <v>40000</v>
      </c>
      <c r="E2566" s="5">
        <v>0</v>
      </c>
      <c r="F2566" s="1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s="5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11">
        <v>10000</v>
      </c>
      <c r="E2567" s="5">
        <v>100</v>
      </c>
      <c r="F2567" s="1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1</v>
      </c>
      <c r="P2567" s="5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11">
        <v>35000</v>
      </c>
      <c r="E2568" s="5">
        <v>0</v>
      </c>
      <c r="F2568" s="1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s="5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11">
        <v>45000</v>
      </c>
      <c r="E2569" s="5">
        <v>120</v>
      </c>
      <c r="F2569" s="1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1</v>
      </c>
      <c r="P2569" s="5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11">
        <v>10000</v>
      </c>
      <c r="E2570" s="5">
        <v>50</v>
      </c>
      <c r="F2570" s="1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1</v>
      </c>
      <c r="P2570" s="5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11">
        <v>6500</v>
      </c>
      <c r="E2571" s="5">
        <v>145</v>
      </c>
      <c r="F2571" s="1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3</v>
      </c>
      <c r="P2571" s="5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11">
        <v>7000</v>
      </c>
      <c r="E2572" s="5">
        <v>59</v>
      </c>
      <c r="F2572" s="1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1</v>
      </c>
      <c r="P2572" s="5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11">
        <v>100000</v>
      </c>
      <c r="E2573" s="5">
        <v>250</v>
      </c>
      <c r="F2573" s="1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1</v>
      </c>
      <c r="P2573" s="5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11">
        <v>30000</v>
      </c>
      <c r="E2574" s="5">
        <v>0</v>
      </c>
      <c r="F2574" s="1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s="5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11">
        <v>8000</v>
      </c>
      <c r="E2575" s="5">
        <v>0</v>
      </c>
      <c r="F2575" s="1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s="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11">
        <v>10000</v>
      </c>
      <c r="E2576" s="5">
        <v>0</v>
      </c>
      <c r="F2576" s="1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s="5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11">
        <v>85000</v>
      </c>
      <c r="E2577" s="5">
        <v>0</v>
      </c>
      <c r="F2577" s="1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s="5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11">
        <v>10000</v>
      </c>
      <c r="E2578" s="5">
        <v>0</v>
      </c>
      <c r="F2578" s="1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s="5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11">
        <v>15000</v>
      </c>
      <c r="E2579" s="5">
        <v>0</v>
      </c>
      <c r="F2579" s="1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s="5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11">
        <v>6000</v>
      </c>
      <c r="E2580" s="5">
        <v>0</v>
      </c>
      <c r="F2580" s="1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s="5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11">
        <v>200000</v>
      </c>
      <c r="E2581" s="5">
        <v>277</v>
      </c>
      <c r="F2581" s="1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1</v>
      </c>
      <c r="P2581" s="5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11">
        <v>8500</v>
      </c>
      <c r="E2582" s="5">
        <v>51</v>
      </c>
      <c r="F2582" s="1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1</v>
      </c>
      <c r="P2582" s="5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11">
        <v>5000</v>
      </c>
      <c r="E2583" s="5">
        <v>530</v>
      </c>
      <c r="F2583" s="1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11</v>
      </c>
      <c r="P2583" s="5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11">
        <v>90000</v>
      </c>
      <c r="E2584" s="5">
        <v>1</v>
      </c>
      <c r="F2584" s="1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</v>
      </c>
      <c r="P2584" s="5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11">
        <v>1000</v>
      </c>
      <c r="E2585" s="5">
        <v>5</v>
      </c>
      <c r="F2585" s="1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1</v>
      </c>
      <c r="P2585" s="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11">
        <v>10000</v>
      </c>
      <c r="E2586" s="5">
        <v>0</v>
      </c>
      <c r="F2586" s="1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s="5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11">
        <v>30000</v>
      </c>
      <c r="E2587" s="5">
        <v>50</v>
      </c>
      <c r="F2587" s="1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1</v>
      </c>
      <c r="P2587" s="5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11">
        <v>3000</v>
      </c>
      <c r="E2588" s="5">
        <v>5</v>
      </c>
      <c r="F2588" s="1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1</v>
      </c>
      <c r="P2588" s="5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11">
        <v>50000</v>
      </c>
      <c r="E2589" s="5">
        <v>1217</v>
      </c>
      <c r="F2589" s="1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3</v>
      </c>
      <c r="P2589" s="5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11">
        <v>6000</v>
      </c>
      <c r="E2590" s="5">
        <v>233</v>
      </c>
      <c r="F2590" s="1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4</v>
      </c>
      <c r="P2590" s="5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11">
        <v>50000</v>
      </c>
      <c r="E2591" s="5">
        <v>5</v>
      </c>
      <c r="F2591" s="1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1</v>
      </c>
      <c r="P2591" s="5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11">
        <v>3000</v>
      </c>
      <c r="E2592" s="5">
        <v>0</v>
      </c>
      <c r="F2592" s="1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s="5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11">
        <v>1500</v>
      </c>
      <c r="E2593" s="5">
        <v>26</v>
      </c>
      <c r="F2593" s="1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2</v>
      </c>
      <c r="P2593" s="5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11">
        <v>30000</v>
      </c>
      <c r="E2594" s="5">
        <v>50</v>
      </c>
      <c r="F2594" s="1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1</v>
      </c>
      <c r="P2594" s="5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11">
        <v>10000</v>
      </c>
      <c r="E2595" s="5">
        <v>0</v>
      </c>
      <c r="F2595" s="1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s="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11">
        <v>80000</v>
      </c>
      <c r="E2596" s="5">
        <v>1</v>
      </c>
      <c r="F2596" s="1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</v>
      </c>
      <c r="P2596" s="5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11">
        <v>15000</v>
      </c>
      <c r="E2597" s="5">
        <v>1825</v>
      </c>
      <c r="F2597" s="1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13</v>
      </c>
      <c r="P2597" s="5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11">
        <v>35000</v>
      </c>
      <c r="E2598" s="5">
        <v>8256</v>
      </c>
      <c r="F2598" s="1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24</v>
      </c>
      <c r="P2598" s="5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11">
        <v>1500</v>
      </c>
      <c r="E2599" s="5">
        <v>85</v>
      </c>
      <c r="F2599" s="1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6</v>
      </c>
      <c r="P2599" s="5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11">
        <v>3000</v>
      </c>
      <c r="E2600" s="5">
        <v>1170</v>
      </c>
      <c r="F2600" s="1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39</v>
      </c>
      <c r="P2600" s="5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11">
        <v>9041</v>
      </c>
      <c r="E2601" s="5">
        <v>90</v>
      </c>
      <c r="F2601" s="1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1</v>
      </c>
      <c r="P2601" s="5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11">
        <v>50000</v>
      </c>
      <c r="E2602" s="5">
        <v>3466</v>
      </c>
      <c r="F2602" s="1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7</v>
      </c>
      <c r="P2602" s="5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11">
        <v>500</v>
      </c>
      <c r="E2603" s="5">
        <v>3307</v>
      </c>
      <c r="F2603" s="1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662</v>
      </c>
      <c r="P2603" s="5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11">
        <v>12000</v>
      </c>
      <c r="E2604" s="5">
        <v>39131</v>
      </c>
      <c r="F2604" s="1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327</v>
      </c>
      <c r="P2604" s="5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11">
        <v>1750</v>
      </c>
      <c r="E2605" s="5">
        <v>1776</v>
      </c>
      <c r="F2605" s="1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102</v>
      </c>
      <c r="P2605" s="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11">
        <v>20000</v>
      </c>
      <c r="E2606" s="5">
        <v>20843.599999999999</v>
      </c>
      <c r="F2606" s="1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105</v>
      </c>
      <c r="P2606" s="5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11">
        <v>100000</v>
      </c>
      <c r="E2607" s="5">
        <v>107421.57</v>
      </c>
      <c r="F2607" s="1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108</v>
      </c>
      <c r="P2607" s="5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11">
        <v>11000</v>
      </c>
      <c r="E2608" s="5">
        <v>12106</v>
      </c>
      <c r="F2608" s="1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111</v>
      </c>
      <c r="P2608" s="5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11">
        <v>8000</v>
      </c>
      <c r="E2609" s="5">
        <v>32616</v>
      </c>
      <c r="F2609" s="1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408</v>
      </c>
      <c r="P2609" s="5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11">
        <v>8000</v>
      </c>
      <c r="E2610" s="5">
        <v>17914</v>
      </c>
      <c r="F2610" s="1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224</v>
      </c>
      <c r="P2610" s="5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11">
        <v>35000</v>
      </c>
      <c r="E2611" s="5">
        <v>106330.39</v>
      </c>
      <c r="F2611" s="1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304</v>
      </c>
      <c r="P2611" s="5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11">
        <v>22765</v>
      </c>
      <c r="E2612" s="5">
        <v>32172.66</v>
      </c>
      <c r="F2612" s="1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142</v>
      </c>
      <c r="P2612" s="5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11">
        <v>11000</v>
      </c>
      <c r="E2613" s="5">
        <v>306970</v>
      </c>
      <c r="F2613" s="1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2791</v>
      </c>
      <c r="P2613" s="5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11">
        <v>10000</v>
      </c>
      <c r="E2614" s="5">
        <v>17176.13</v>
      </c>
      <c r="F2614" s="1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172</v>
      </c>
      <c r="P2614" s="5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11">
        <v>7500</v>
      </c>
      <c r="E2615" s="5">
        <v>7576</v>
      </c>
      <c r="F2615" s="1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102</v>
      </c>
      <c r="P2615" s="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11">
        <v>10500</v>
      </c>
      <c r="E2616" s="5">
        <v>10710</v>
      </c>
      <c r="F2616" s="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102</v>
      </c>
      <c r="P2616" s="5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11">
        <v>2001</v>
      </c>
      <c r="E2617" s="5">
        <v>3397</v>
      </c>
      <c r="F2617" s="1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170</v>
      </c>
      <c r="P2617" s="5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11">
        <v>25000</v>
      </c>
      <c r="E2618" s="5">
        <v>28633.5</v>
      </c>
      <c r="F2618" s="1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115</v>
      </c>
      <c r="P2618" s="5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11">
        <v>500</v>
      </c>
      <c r="E2619" s="5">
        <v>4388</v>
      </c>
      <c r="F2619" s="1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878</v>
      </c>
      <c r="P2619" s="5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11">
        <v>15000</v>
      </c>
      <c r="E2620" s="5">
        <v>15808</v>
      </c>
      <c r="F2620" s="1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106</v>
      </c>
      <c r="P2620" s="5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11">
        <v>1000</v>
      </c>
      <c r="E2621" s="5">
        <v>1884</v>
      </c>
      <c r="F2621" s="1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189</v>
      </c>
      <c r="P2621" s="5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11">
        <v>65000</v>
      </c>
      <c r="E2622" s="5">
        <v>93374</v>
      </c>
      <c r="F2622" s="1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144</v>
      </c>
      <c r="P2622" s="5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11">
        <v>15000</v>
      </c>
      <c r="E2623" s="5">
        <v>21882</v>
      </c>
      <c r="F2623" s="1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146</v>
      </c>
      <c r="P2623" s="5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11">
        <v>1500</v>
      </c>
      <c r="E2624" s="5">
        <v>1967.76</v>
      </c>
      <c r="F2624" s="1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132</v>
      </c>
      <c r="P2624" s="5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11">
        <v>2000</v>
      </c>
      <c r="E2625" s="5">
        <v>2280</v>
      </c>
      <c r="F2625" s="1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114</v>
      </c>
      <c r="P2625" s="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11">
        <v>8000</v>
      </c>
      <c r="E2626" s="5">
        <v>110353.65</v>
      </c>
      <c r="F2626" s="1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1380</v>
      </c>
      <c r="P2626" s="5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11">
        <v>150</v>
      </c>
      <c r="E2627" s="5">
        <v>1434</v>
      </c>
      <c r="F2627" s="1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ROUNDUP(IF(($E2627-$D2627)/($D2627)&gt;0,(($E2627-$D2627)/($D2627)+1)*100,(1+($E2627-$D2627)/($D2627))*100),0)</f>
        <v>956</v>
      </c>
      <c r="P2627" s="5">
        <f t="shared" ref="P2627:P2690" si="165">$E2627/$L2627</f>
        <v>27.576923076923077</v>
      </c>
      <c r="Q2627" t="str">
        <f t="shared" ref="Q2627:Q2690" si="166">LEFT($N2627,FIND("/",$N2627)-1)</f>
        <v>technology</v>
      </c>
      <c r="R2627" t="str">
        <f t="shared" ref="R2627:R2690" si="167">RIGHT($N2627,LEN($N2627)-FIND("/",$N2627))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11">
        <v>2500</v>
      </c>
      <c r="E2628" s="5">
        <v>2800</v>
      </c>
      <c r="F2628" s="1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112</v>
      </c>
      <c r="P2628" s="5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11">
        <v>150</v>
      </c>
      <c r="E2629" s="5">
        <v>970</v>
      </c>
      <c r="F2629" s="1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647</v>
      </c>
      <c r="P2629" s="5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11">
        <v>839</v>
      </c>
      <c r="E2630" s="5">
        <v>926</v>
      </c>
      <c r="F2630" s="1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111</v>
      </c>
      <c r="P2630" s="5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11">
        <v>5000</v>
      </c>
      <c r="E2631" s="5">
        <v>6387</v>
      </c>
      <c r="F2631" s="1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128</v>
      </c>
      <c r="P2631" s="5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11">
        <v>2000</v>
      </c>
      <c r="E2632" s="5">
        <v>3158</v>
      </c>
      <c r="F2632" s="1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158</v>
      </c>
      <c r="P2632" s="5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11">
        <v>20000</v>
      </c>
      <c r="E2633" s="5">
        <v>22933.05</v>
      </c>
      <c r="F2633" s="1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115</v>
      </c>
      <c r="P2633" s="5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11">
        <v>1070</v>
      </c>
      <c r="E2634" s="5">
        <v>1466</v>
      </c>
      <c r="F2634" s="1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138</v>
      </c>
      <c r="P2634" s="5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11">
        <v>5000</v>
      </c>
      <c r="E2635" s="5">
        <v>17731</v>
      </c>
      <c r="F2635" s="1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355</v>
      </c>
      <c r="P2635" s="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11">
        <v>930</v>
      </c>
      <c r="E2636" s="5">
        <v>986</v>
      </c>
      <c r="F2636" s="1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107</v>
      </c>
      <c r="P2636" s="5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11">
        <v>11500</v>
      </c>
      <c r="E2637" s="5">
        <v>11500</v>
      </c>
      <c r="F2637" s="1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100</v>
      </c>
      <c r="P2637" s="5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11">
        <v>1000</v>
      </c>
      <c r="E2638" s="5">
        <v>1873</v>
      </c>
      <c r="F2638" s="1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188</v>
      </c>
      <c r="P2638" s="5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11">
        <v>500</v>
      </c>
      <c r="E2639" s="5">
        <v>831</v>
      </c>
      <c r="F2639" s="1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167</v>
      </c>
      <c r="P2639" s="5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11">
        <v>347</v>
      </c>
      <c r="E2640" s="5">
        <v>353</v>
      </c>
      <c r="F2640" s="1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102</v>
      </c>
      <c r="P2640" s="5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11">
        <v>300</v>
      </c>
      <c r="E2641" s="5">
        <v>492</v>
      </c>
      <c r="F2641" s="1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164</v>
      </c>
      <c r="P2641" s="5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11">
        <v>3000</v>
      </c>
      <c r="E2642" s="5">
        <v>3170</v>
      </c>
      <c r="F2642" s="1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106</v>
      </c>
      <c r="P2642" s="5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11">
        <v>1500</v>
      </c>
      <c r="E2643" s="5">
        <v>15</v>
      </c>
      <c r="F2643" s="1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1</v>
      </c>
      <c r="P2643" s="5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11">
        <v>500000</v>
      </c>
      <c r="E2644" s="5">
        <v>0</v>
      </c>
      <c r="F2644" s="1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s="5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11">
        <v>1000000</v>
      </c>
      <c r="E2645" s="5">
        <v>335597.31</v>
      </c>
      <c r="F2645" s="1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34</v>
      </c>
      <c r="P2645" s="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11">
        <v>100000</v>
      </c>
      <c r="E2646" s="5">
        <v>2053</v>
      </c>
      <c r="F2646" s="1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3</v>
      </c>
      <c r="P2646" s="5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11">
        <v>20000</v>
      </c>
      <c r="E2647" s="5">
        <v>2100</v>
      </c>
      <c r="F2647" s="1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11</v>
      </c>
      <c r="P2647" s="5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11">
        <v>500000</v>
      </c>
      <c r="E2648" s="5">
        <v>42086.42</v>
      </c>
      <c r="F2648" s="1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9</v>
      </c>
      <c r="P2648" s="5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11">
        <v>2500</v>
      </c>
      <c r="E2649" s="5">
        <v>36</v>
      </c>
      <c r="F2649" s="1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2</v>
      </c>
      <c r="P2649" s="5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11">
        <v>12000</v>
      </c>
      <c r="E2650" s="5">
        <v>106</v>
      </c>
      <c r="F2650" s="1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1</v>
      </c>
      <c r="P2650" s="5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11">
        <v>125000</v>
      </c>
      <c r="E2651" s="5">
        <v>124</v>
      </c>
      <c r="F2651" s="1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1</v>
      </c>
      <c r="P2651" s="5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11">
        <v>60000</v>
      </c>
      <c r="E2652" s="5">
        <v>358</v>
      </c>
      <c r="F2652" s="1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1</v>
      </c>
      <c r="P2652" s="5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11">
        <v>280000</v>
      </c>
      <c r="E2653" s="5">
        <v>5233</v>
      </c>
      <c r="F2653" s="1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2</v>
      </c>
      <c r="P2653" s="5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11">
        <v>100000</v>
      </c>
      <c r="E2654" s="5">
        <v>885</v>
      </c>
      <c r="F2654" s="1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1</v>
      </c>
      <c r="P2654" s="5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11">
        <v>51000</v>
      </c>
      <c r="E2655" s="5">
        <v>5876</v>
      </c>
      <c r="F2655" s="1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12</v>
      </c>
      <c r="P2655" s="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11">
        <v>100000</v>
      </c>
      <c r="E2656" s="5">
        <v>51</v>
      </c>
      <c r="F2656" s="1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1</v>
      </c>
      <c r="P2656" s="5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11">
        <v>15000</v>
      </c>
      <c r="E2657" s="5">
        <v>3155</v>
      </c>
      <c r="F2657" s="1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22</v>
      </c>
      <c r="P2657" s="5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11">
        <v>150000</v>
      </c>
      <c r="E2658" s="5">
        <v>17155</v>
      </c>
      <c r="F2658" s="1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12</v>
      </c>
      <c r="P2658" s="5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11">
        <v>30000</v>
      </c>
      <c r="E2659" s="5">
        <v>5621.38</v>
      </c>
      <c r="F2659" s="1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19</v>
      </c>
      <c r="P2659" s="5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11">
        <v>98000</v>
      </c>
      <c r="E2660" s="5">
        <v>91</v>
      </c>
      <c r="F2660" s="1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1</v>
      </c>
      <c r="P2660" s="5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11">
        <v>49000</v>
      </c>
      <c r="E2661" s="5">
        <v>1333</v>
      </c>
      <c r="F2661" s="1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3</v>
      </c>
      <c r="P2661" s="5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11">
        <v>20000</v>
      </c>
      <c r="E2662" s="5">
        <v>19</v>
      </c>
      <c r="F2662" s="1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1</v>
      </c>
      <c r="P2662" s="5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11">
        <v>5000</v>
      </c>
      <c r="E2663" s="5">
        <v>5145</v>
      </c>
      <c r="F2663" s="1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103</v>
      </c>
      <c r="P2663" s="5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11">
        <v>20000</v>
      </c>
      <c r="E2664" s="5">
        <v>21360</v>
      </c>
      <c r="F2664" s="1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107</v>
      </c>
      <c r="P2664" s="5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11">
        <v>20000</v>
      </c>
      <c r="E2665" s="5">
        <v>20919.25</v>
      </c>
      <c r="F2665" s="1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105</v>
      </c>
      <c r="P2665" s="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11">
        <v>17500</v>
      </c>
      <c r="E2666" s="5">
        <v>18100</v>
      </c>
      <c r="F2666" s="1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104</v>
      </c>
      <c r="P2666" s="5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11">
        <v>3500</v>
      </c>
      <c r="E2667" s="5">
        <v>4310</v>
      </c>
      <c r="F2667" s="1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124</v>
      </c>
      <c r="P2667" s="5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11">
        <v>10000</v>
      </c>
      <c r="E2668" s="5">
        <v>15929.51</v>
      </c>
      <c r="F2668" s="1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160</v>
      </c>
      <c r="P2668" s="5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11">
        <v>1500</v>
      </c>
      <c r="E2669" s="5">
        <v>1660</v>
      </c>
      <c r="F2669" s="1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111</v>
      </c>
      <c r="P2669" s="5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11">
        <v>1000</v>
      </c>
      <c r="E2670" s="5">
        <v>1707</v>
      </c>
      <c r="F2670" s="1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171</v>
      </c>
      <c r="P2670" s="5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11">
        <v>800</v>
      </c>
      <c r="E2671" s="5">
        <v>1001</v>
      </c>
      <c r="F2671" s="1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126</v>
      </c>
      <c r="P2671" s="5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11">
        <v>38888</v>
      </c>
      <c r="E2672" s="5">
        <v>2495</v>
      </c>
      <c r="F2672" s="1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7</v>
      </c>
      <c r="P2672" s="5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11">
        <v>25000</v>
      </c>
      <c r="E2673" s="5">
        <v>2836</v>
      </c>
      <c r="F2673" s="1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12</v>
      </c>
      <c r="P2673" s="5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11">
        <v>10000</v>
      </c>
      <c r="E2674" s="5">
        <v>3319</v>
      </c>
      <c r="F2674" s="1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34</v>
      </c>
      <c r="P2674" s="5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11">
        <v>40000</v>
      </c>
      <c r="E2675" s="5">
        <v>11032</v>
      </c>
      <c r="F2675" s="1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28</v>
      </c>
      <c r="P2675" s="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11">
        <v>35000</v>
      </c>
      <c r="E2676" s="5">
        <v>21994</v>
      </c>
      <c r="F2676" s="1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63</v>
      </c>
      <c r="P2676" s="5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11">
        <v>25000</v>
      </c>
      <c r="E2677" s="5">
        <v>1897</v>
      </c>
      <c r="F2677" s="1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8</v>
      </c>
      <c r="P2677" s="5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11">
        <v>2100</v>
      </c>
      <c r="E2678" s="5">
        <v>1058</v>
      </c>
      <c r="F2678" s="1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51</v>
      </c>
      <c r="P2678" s="5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11">
        <v>19500</v>
      </c>
      <c r="E2679" s="5">
        <v>3415</v>
      </c>
      <c r="F2679" s="1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18</v>
      </c>
      <c r="P2679" s="5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11">
        <v>8000000</v>
      </c>
      <c r="E2680" s="5">
        <v>1100</v>
      </c>
      <c r="F2680" s="1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</v>
      </c>
      <c r="P2680" s="5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11">
        <v>40000</v>
      </c>
      <c r="E2681" s="5">
        <v>132</v>
      </c>
      <c r="F2681" s="1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1</v>
      </c>
      <c r="P2681" s="5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11">
        <v>32000</v>
      </c>
      <c r="E2682" s="5">
        <v>276</v>
      </c>
      <c r="F2682" s="1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1</v>
      </c>
      <c r="P2682" s="5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11">
        <v>8000</v>
      </c>
      <c r="E2683" s="5">
        <v>55</v>
      </c>
      <c r="F2683" s="1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1</v>
      </c>
      <c r="P2683" s="5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11">
        <v>6000</v>
      </c>
      <c r="E2684" s="5">
        <v>1698</v>
      </c>
      <c r="F2684" s="1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29</v>
      </c>
      <c r="P2684" s="5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11">
        <v>15000</v>
      </c>
      <c r="E2685" s="5">
        <v>36</v>
      </c>
      <c r="F2685" s="1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1</v>
      </c>
      <c r="P2685" s="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11">
        <v>70000</v>
      </c>
      <c r="E2686" s="5">
        <v>800</v>
      </c>
      <c r="F2686" s="1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2</v>
      </c>
      <c r="P2686" s="5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11">
        <v>50000</v>
      </c>
      <c r="E2687" s="5">
        <v>10</v>
      </c>
      <c r="F2687" s="1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1</v>
      </c>
      <c r="P2687" s="5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11">
        <v>30000</v>
      </c>
      <c r="E2688" s="5">
        <v>0</v>
      </c>
      <c r="F2688" s="1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s="5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11">
        <v>15000</v>
      </c>
      <c r="E2689" s="5">
        <v>0</v>
      </c>
      <c r="F2689" s="1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s="5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11">
        <v>50000</v>
      </c>
      <c r="E2690" s="5">
        <v>74</v>
      </c>
      <c r="F2690" s="1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1</v>
      </c>
      <c r="P2690" s="5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11">
        <v>35000</v>
      </c>
      <c r="E2691" s="5">
        <v>1</v>
      </c>
      <c r="F2691" s="1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ROUNDUP(IF(($E2691-$D2691)/($D2691)&gt;0,(($E2691-$D2691)/($D2691)+1)*100,(1+($E2691-$D2691)/($D2691))*100),0)</f>
        <v>1</v>
      </c>
      <c r="P2691" s="5">
        <f t="shared" ref="P2691:P2754" si="169">$E2691/$L2691</f>
        <v>1</v>
      </c>
      <c r="Q2691" t="str">
        <f t="shared" ref="Q2691:Q2754" si="170">LEFT($N2691,FIND("/",$N2691)-1)</f>
        <v>food</v>
      </c>
      <c r="R2691" t="str">
        <f t="shared" ref="R2691:R2754" si="171">RIGHT($N2691,LEN($N2691)-FIND("/",$N2691))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11">
        <v>80000</v>
      </c>
      <c r="E2692" s="5">
        <v>8586</v>
      </c>
      <c r="F2692" s="1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11</v>
      </c>
      <c r="P2692" s="5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11">
        <v>65000</v>
      </c>
      <c r="E2693" s="5">
        <v>35</v>
      </c>
      <c r="F2693" s="1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1</v>
      </c>
      <c r="P2693" s="5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11">
        <v>3500</v>
      </c>
      <c r="E2694" s="5">
        <v>25</v>
      </c>
      <c r="F2694" s="1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1</v>
      </c>
      <c r="P2694" s="5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11">
        <v>5000</v>
      </c>
      <c r="E2695" s="5">
        <v>40</v>
      </c>
      <c r="F2695" s="1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1</v>
      </c>
      <c r="P2695" s="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11">
        <v>30000</v>
      </c>
      <c r="E2696" s="5">
        <v>1</v>
      </c>
      <c r="F2696" s="1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1</v>
      </c>
      <c r="P2696" s="5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11">
        <v>15000</v>
      </c>
      <c r="E2697" s="5">
        <v>71</v>
      </c>
      <c r="F2697" s="1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1</v>
      </c>
      <c r="P2697" s="5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11">
        <v>60000</v>
      </c>
      <c r="E2698" s="5">
        <v>3390</v>
      </c>
      <c r="F2698" s="1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6</v>
      </c>
      <c r="P2698" s="5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11">
        <v>23000</v>
      </c>
      <c r="E2699" s="5">
        <v>6061</v>
      </c>
      <c r="F2699" s="1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27</v>
      </c>
      <c r="P2699" s="5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11">
        <v>8000</v>
      </c>
      <c r="E2700" s="5">
        <v>26.01</v>
      </c>
      <c r="F2700" s="1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1</v>
      </c>
      <c r="P2700" s="5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11">
        <v>2</v>
      </c>
      <c r="E2701" s="5">
        <v>0</v>
      </c>
      <c r="F2701" s="1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s="5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11">
        <v>9999</v>
      </c>
      <c r="E2702" s="5">
        <v>70</v>
      </c>
      <c r="F2702" s="1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1</v>
      </c>
      <c r="P2702" s="5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11">
        <v>3400</v>
      </c>
      <c r="E2703" s="5">
        <v>1570</v>
      </c>
      <c r="F2703" s="1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47</v>
      </c>
      <c r="P2703" s="5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11">
        <v>10000</v>
      </c>
      <c r="E2704" s="5">
        <v>3441</v>
      </c>
      <c r="F2704" s="1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35</v>
      </c>
      <c r="P2704" s="5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11">
        <v>40000</v>
      </c>
      <c r="E2705" s="5">
        <v>41500</v>
      </c>
      <c r="F2705" s="1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104</v>
      </c>
      <c r="P2705" s="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11">
        <v>19000</v>
      </c>
      <c r="E2706" s="5">
        <v>1145</v>
      </c>
      <c r="F2706" s="1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7</v>
      </c>
      <c r="P2706" s="5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11">
        <v>16500</v>
      </c>
      <c r="E2707" s="5">
        <v>1739</v>
      </c>
      <c r="F2707" s="1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11</v>
      </c>
      <c r="P2707" s="5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11">
        <v>35000</v>
      </c>
      <c r="E2708" s="5">
        <v>39304</v>
      </c>
      <c r="F2708" s="1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113</v>
      </c>
      <c r="P2708" s="5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11">
        <v>8000</v>
      </c>
      <c r="E2709" s="5">
        <v>28067.57</v>
      </c>
      <c r="F2709" s="1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351</v>
      </c>
      <c r="P2709" s="5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11">
        <v>20000</v>
      </c>
      <c r="E2710" s="5">
        <v>46643.07</v>
      </c>
      <c r="F2710" s="1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234</v>
      </c>
      <c r="P2710" s="5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11">
        <v>50000</v>
      </c>
      <c r="E2711" s="5">
        <v>50803</v>
      </c>
      <c r="F2711" s="1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102</v>
      </c>
      <c r="P2711" s="5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11">
        <v>60000</v>
      </c>
      <c r="E2712" s="5">
        <v>92340.21</v>
      </c>
      <c r="F2712" s="1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154</v>
      </c>
      <c r="P2712" s="5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11">
        <v>3910</v>
      </c>
      <c r="E2713" s="5">
        <v>3938</v>
      </c>
      <c r="F2713" s="1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101</v>
      </c>
      <c r="P2713" s="5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11">
        <v>5500</v>
      </c>
      <c r="E2714" s="5">
        <v>7226</v>
      </c>
      <c r="F2714" s="1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132</v>
      </c>
      <c r="P2714" s="5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11">
        <v>150000</v>
      </c>
      <c r="E2715" s="5">
        <v>153362</v>
      </c>
      <c r="F2715" s="1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103</v>
      </c>
      <c r="P2715" s="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11">
        <v>25000</v>
      </c>
      <c r="E2716" s="5">
        <v>29089</v>
      </c>
      <c r="F2716" s="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117</v>
      </c>
      <c r="P2716" s="5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11">
        <v>12000</v>
      </c>
      <c r="E2717" s="5">
        <v>31754.69</v>
      </c>
      <c r="F2717" s="1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265</v>
      </c>
      <c r="P2717" s="5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11">
        <v>10000</v>
      </c>
      <c r="E2718" s="5">
        <v>11998.01</v>
      </c>
      <c r="F2718" s="1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120</v>
      </c>
      <c r="P2718" s="5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11">
        <v>25000</v>
      </c>
      <c r="E2719" s="5">
        <v>30026</v>
      </c>
      <c r="F2719" s="1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121</v>
      </c>
      <c r="P2719" s="5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11">
        <v>18000</v>
      </c>
      <c r="E2720" s="5">
        <v>18645</v>
      </c>
      <c r="F2720" s="1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104</v>
      </c>
      <c r="P2720" s="5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11">
        <v>6000</v>
      </c>
      <c r="E2721" s="5">
        <v>6530</v>
      </c>
      <c r="F2721" s="1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109</v>
      </c>
      <c r="P2721" s="5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11">
        <v>25000</v>
      </c>
      <c r="E2722" s="5">
        <v>29531</v>
      </c>
      <c r="F2722" s="1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119</v>
      </c>
      <c r="P2722" s="5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11">
        <v>750</v>
      </c>
      <c r="E2723" s="5">
        <v>10965</v>
      </c>
      <c r="F2723" s="1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1462</v>
      </c>
      <c r="P2723" s="5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11">
        <v>5000</v>
      </c>
      <c r="E2724" s="5">
        <v>12627</v>
      </c>
      <c r="F2724" s="1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253</v>
      </c>
      <c r="P2724" s="5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11">
        <v>12000</v>
      </c>
      <c r="E2725" s="5">
        <v>16806</v>
      </c>
      <c r="F2725" s="1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141</v>
      </c>
      <c r="P2725" s="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11">
        <v>2468</v>
      </c>
      <c r="E2726" s="5">
        <v>7326.88</v>
      </c>
      <c r="F2726" s="1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297</v>
      </c>
      <c r="P2726" s="5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11">
        <v>40000</v>
      </c>
      <c r="E2727" s="5">
        <v>57817</v>
      </c>
      <c r="F2727" s="1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145</v>
      </c>
      <c r="P2727" s="5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11">
        <v>100000</v>
      </c>
      <c r="E2728" s="5">
        <v>105745</v>
      </c>
      <c r="F2728" s="1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106</v>
      </c>
      <c r="P2728" s="5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11">
        <v>10000</v>
      </c>
      <c r="E2729" s="5">
        <v>49321</v>
      </c>
      <c r="F2729" s="1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494</v>
      </c>
      <c r="P2729" s="5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11">
        <v>15000</v>
      </c>
      <c r="E2730" s="5">
        <v>30274</v>
      </c>
      <c r="F2730" s="1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202</v>
      </c>
      <c r="P2730" s="5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11">
        <v>7500</v>
      </c>
      <c r="E2731" s="5">
        <v>7833</v>
      </c>
      <c r="F2731" s="1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105</v>
      </c>
      <c r="P2731" s="5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11">
        <v>27000</v>
      </c>
      <c r="E2732" s="5">
        <v>45979.01</v>
      </c>
      <c r="F2732" s="1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171</v>
      </c>
      <c r="P2732" s="5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11">
        <v>30000</v>
      </c>
      <c r="E2733" s="5">
        <v>31291</v>
      </c>
      <c r="F2733" s="1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105</v>
      </c>
      <c r="P2733" s="5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11">
        <v>12000</v>
      </c>
      <c r="E2734" s="5">
        <v>14190</v>
      </c>
      <c r="F2734" s="1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119</v>
      </c>
      <c r="P2734" s="5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11">
        <v>50000</v>
      </c>
      <c r="E2735" s="5">
        <v>53769</v>
      </c>
      <c r="F2735" s="1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108</v>
      </c>
      <c r="P2735" s="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11">
        <v>1</v>
      </c>
      <c r="E2736" s="5">
        <v>22603</v>
      </c>
      <c r="F2736" s="1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2260300</v>
      </c>
      <c r="P2736" s="5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11">
        <v>750</v>
      </c>
      <c r="E2737" s="5">
        <v>7336.01</v>
      </c>
      <c r="F2737" s="1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979</v>
      </c>
      <c r="P2737" s="5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11">
        <v>8000</v>
      </c>
      <c r="E2738" s="5">
        <v>9832</v>
      </c>
      <c r="F2738" s="1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123</v>
      </c>
      <c r="P2738" s="5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11">
        <v>30000</v>
      </c>
      <c r="E2739" s="5">
        <v>73818.240000000005</v>
      </c>
      <c r="F2739" s="1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247</v>
      </c>
      <c r="P2739" s="5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11">
        <v>5000</v>
      </c>
      <c r="E2740" s="5">
        <v>7397</v>
      </c>
      <c r="F2740" s="1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148</v>
      </c>
      <c r="P2740" s="5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11">
        <v>1100</v>
      </c>
      <c r="E2741" s="5">
        <v>4225</v>
      </c>
      <c r="F2741" s="1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385</v>
      </c>
      <c r="P2741" s="5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11">
        <v>300</v>
      </c>
      <c r="E2742" s="5">
        <v>310</v>
      </c>
      <c r="F2742" s="1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104</v>
      </c>
      <c r="P2742" s="5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11">
        <v>8000</v>
      </c>
      <c r="E2743" s="5">
        <v>35</v>
      </c>
      <c r="F2743" s="1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1</v>
      </c>
      <c r="P2743" s="5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11">
        <v>2500</v>
      </c>
      <c r="E2744" s="5">
        <v>731</v>
      </c>
      <c r="F2744" s="1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30</v>
      </c>
      <c r="P2744" s="5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11">
        <v>5999</v>
      </c>
      <c r="E2745" s="5">
        <v>0</v>
      </c>
      <c r="F2745" s="1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s="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11">
        <v>16000</v>
      </c>
      <c r="E2746" s="5">
        <v>835</v>
      </c>
      <c r="F2746" s="1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6</v>
      </c>
      <c r="P2746" s="5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11">
        <v>8000</v>
      </c>
      <c r="E2747" s="5">
        <v>1751</v>
      </c>
      <c r="F2747" s="1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22</v>
      </c>
      <c r="P2747" s="5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11">
        <v>3000</v>
      </c>
      <c r="E2748" s="5">
        <v>801</v>
      </c>
      <c r="F2748" s="1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27</v>
      </c>
      <c r="P2748" s="5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11">
        <v>500</v>
      </c>
      <c r="E2749" s="5">
        <v>140</v>
      </c>
      <c r="F2749" s="1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28</v>
      </c>
      <c r="P2749" s="5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11">
        <v>5000</v>
      </c>
      <c r="E2750" s="5">
        <v>53</v>
      </c>
      <c r="F2750" s="1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2</v>
      </c>
      <c r="P2750" s="5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11">
        <v>10000</v>
      </c>
      <c r="E2751" s="5">
        <v>110</v>
      </c>
      <c r="F2751" s="1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2</v>
      </c>
      <c r="P2751" s="5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11">
        <v>1999</v>
      </c>
      <c r="E2752" s="5">
        <v>0</v>
      </c>
      <c r="F2752" s="1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s="5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11">
        <v>3274</v>
      </c>
      <c r="E2753" s="5">
        <v>0</v>
      </c>
      <c r="F2753" s="1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s="5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11">
        <v>4800</v>
      </c>
      <c r="E2754" s="5">
        <v>550</v>
      </c>
      <c r="F2754" s="1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12</v>
      </c>
      <c r="P2754" s="5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11">
        <v>2000</v>
      </c>
      <c r="E2755" s="5">
        <v>380</v>
      </c>
      <c r="F2755" s="1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ROUNDUP(IF(($E2755-$D2755)/($D2755)&gt;0,(($E2755-$D2755)/($D2755)+1)*100,(1+($E2755-$D2755)/($D2755))*100),0)</f>
        <v>19</v>
      </c>
      <c r="P2755" s="5">
        <f t="shared" ref="P2755:P2818" si="173">$E2755/$L2755</f>
        <v>47.5</v>
      </c>
      <c r="Q2755" t="str">
        <f t="shared" ref="Q2755:Q2818" si="174">LEFT($N2755,FIND("/",$N2755)-1)</f>
        <v>publishing</v>
      </c>
      <c r="R2755" t="str">
        <f t="shared" ref="R2755:R2818" si="175">RIGHT($N2755,LEN($N2755)-FIND("/",$N2755))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11">
        <v>10000</v>
      </c>
      <c r="E2756" s="5">
        <v>0</v>
      </c>
      <c r="F2756" s="1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s="5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11">
        <v>500</v>
      </c>
      <c r="E2757" s="5">
        <v>260</v>
      </c>
      <c r="F2757" s="1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52</v>
      </c>
      <c r="P2757" s="5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11">
        <v>10000</v>
      </c>
      <c r="E2758" s="5">
        <v>1048</v>
      </c>
      <c r="F2758" s="1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11</v>
      </c>
      <c r="P2758" s="5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11">
        <v>1500</v>
      </c>
      <c r="E2759" s="5">
        <v>10</v>
      </c>
      <c r="F2759" s="1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1</v>
      </c>
      <c r="P2759" s="5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11">
        <v>2000</v>
      </c>
      <c r="E2760" s="5">
        <v>234</v>
      </c>
      <c r="F2760" s="1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12</v>
      </c>
      <c r="P2760" s="5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11">
        <v>1000</v>
      </c>
      <c r="E2761" s="5">
        <v>105</v>
      </c>
      <c r="F2761" s="1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11</v>
      </c>
      <c r="P2761" s="5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11">
        <v>5000</v>
      </c>
      <c r="E2762" s="5">
        <v>0</v>
      </c>
      <c r="F2762" s="1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s="5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11">
        <v>5000</v>
      </c>
      <c r="E2763" s="5">
        <v>36</v>
      </c>
      <c r="F2763" s="1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1</v>
      </c>
      <c r="P2763" s="5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11">
        <v>3250</v>
      </c>
      <c r="E2764" s="5">
        <v>25</v>
      </c>
      <c r="F2764" s="1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1</v>
      </c>
      <c r="P2764" s="5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11">
        <v>39400</v>
      </c>
      <c r="E2765" s="5">
        <v>90</v>
      </c>
      <c r="F2765" s="1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1</v>
      </c>
      <c r="P2765" s="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11">
        <v>4000</v>
      </c>
      <c r="E2766" s="5">
        <v>45</v>
      </c>
      <c r="F2766" s="1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2</v>
      </c>
      <c r="P2766" s="5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11">
        <v>4000</v>
      </c>
      <c r="E2767" s="5">
        <v>0</v>
      </c>
      <c r="F2767" s="1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s="5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11">
        <v>5000</v>
      </c>
      <c r="E2768" s="5">
        <v>100</v>
      </c>
      <c r="F2768" s="1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2</v>
      </c>
      <c r="P2768" s="5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11">
        <v>4000</v>
      </c>
      <c r="E2769" s="5">
        <v>34</v>
      </c>
      <c r="F2769" s="1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1</v>
      </c>
      <c r="P2769" s="5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11">
        <v>7000</v>
      </c>
      <c r="E2770" s="5">
        <v>1002</v>
      </c>
      <c r="F2770" s="1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15</v>
      </c>
      <c r="P2770" s="5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11">
        <v>800</v>
      </c>
      <c r="E2771" s="5">
        <v>2</v>
      </c>
      <c r="F2771" s="1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1</v>
      </c>
      <c r="P2771" s="5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11">
        <v>20000</v>
      </c>
      <c r="E2772" s="5">
        <v>2082.25</v>
      </c>
      <c r="F2772" s="1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11</v>
      </c>
      <c r="P2772" s="5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11">
        <v>19980</v>
      </c>
      <c r="E2773" s="5">
        <v>0</v>
      </c>
      <c r="F2773" s="1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s="5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11">
        <v>8000</v>
      </c>
      <c r="E2774" s="5">
        <v>0</v>
      </c>
      <c r="F2774" s="1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s="5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11">
        <v>530</v>
      </c>
      <c r="E2775" s="5">
        <v>1</v>
      </c>
      <c r="F2775" s="1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1</v>
      </c>
      <c r="P2775" s="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11">
        <v>4000</v>
      </c>
      <c r="E2776" s="5">
        <v>570</v>
      </c>
      <c r="F2776" s="1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15</v>
      </c>
      <c r="P2776" s="5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11">
        <v>5000</v>
      </c>
      <c r="E2777" s="5">
        <v>150</v>
      </c>
      <c r="F2777" s="1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3</v>
      </c>
      <c r="P2777" s="5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11">
        <v>21000</v>
      </c>
      <c r="E2778" s="5">
        <v>1655</v>
      </c>
      <c r="F2778" s="1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8</v>
      </c>
      <c r="P2778" s="5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11">
        <v>3000</v>
      </c>
      <c r="E2779" s="5">
        <v>10</v>
      </c>
      <c r="F2779" s="1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1</v>
      </c>
      <c r="P2779" s="5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11">
        <v>5500</v>
      </c>
      <c r="E2780" s="5">
        <v>1405</v>
      </c>
      <c r="F2780" s="1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26</v>
      </c>
      <c r="P2780" s="5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11">
        <v>2500</v>
      </c>
      <c r="E2781" s="5">
        <v>53</v>
      </c>
      <c r="F2781" s="1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3</v>
      </c>
      <c r="P2781" s="5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11">
        <v>100000</v>
      </c>
      <c r="E2782" s="5">
        <v>0</v>
      </c>
      <c r="F2782" s="1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s="5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11">
        <v>1250</v>
      </c>
      <c r="E2783" s="5">
        <v>1316</v>
      </c>
      <c r="F2783" s="1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106</v>
      </c>
      <c r="P2783" s="5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11">
        <v>1000</v>
      </c>
      <c r="E2784" s="5">
        <v>1200</v>
      </c>
      <c r="F2784" s="1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120</v>
      </c>
      <c r="P2784" s="5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11">
        <v>1000</v>
      </c>
      <c r="E2785" s="5">
        <v>1145</v>
      </c>
      <c r="F2785" s="1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115</v>
      </c>
      <c r="P2785" s="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11">
        <v>6000</v>
      </c>
      <c r="E2786" s="5">
        <v>7140</v>
      </c>
      <c r="F2786" s="1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119</v>
      </c>
      <c r="P2786" s="5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11">
        <v>5000</v>
      </c>
      <c r="E2787" s="5">
        <v>5234</v>
      </c>
      <c r="F2787" s="1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105</v>
      </c>
      <c r="P2787" s="5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11">
        <v>2500</v>
      </c>
      <c r="E2788" s="5">
        <v>2946</v>
      </c>
      <c r="F2788" s="1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118</v>
      </c>
      <c r="P2788" s="5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11">
        <v>1000</v>
      </c>
      <c r="E2789" s="5">
        <v>1197</v>
      </c>
      <c r="F2789" s="1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120</v>
      </c>
      <c r="P2789" s="5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11">
        <v>2000</v>
      </c>
      <c r="E2790" s="5">
        <v>2050</v>
      </c>
      <c r="F2790" s="1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103</v>
      </c>
      <c r="P2790" s="5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11">
        <v>3000</v>
      </c>
      <c r="E2791" s="5">
        <v>3035</v>
      </c>
      <c r="F2791" s="1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102</v>
      </c>
      <c r="P2791" s="5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11">
        <v>3000</v>
      </c>
      <c r="E2792" s="5">
        <v>3160</v>
      </c>
      <c r="F2792" s="1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106</v>
      </c>
      <c r="P2792" s="5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11">
        <v>2000</v>
      </c>
      <c r="E2793" s="5">
        <v>2050</v>
      </c>
      <c r="F2793" s="1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103</v>
      </c>
      <c r="P2793" s="5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11">
        <v>2000</v>
      </c>
      <c r="E2794" s="5">
        <v>2152</v>
      </c>
      <c r="F2794" s="1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108</v>
      </c>
      <c r="P2794" s="5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11">
        <v>10000</v>
      </c>
      <c r="E2795" s="5">
        <v>11056.75</v>
      </c>
      <c r="F2795" s="1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111</v>
      </c>
      <c r="P2795" s="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11">
        <v>50</v>
      </c>
      <c r="E2796" s="5">
        <v>75</v>
      </c>
      <c r="F2796" s="1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150</v>
      </c>
      <c r="P2796" s="5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11">
        <v>700</v>
      </c>
      <c r="E2797" s="5">
        <v>730</v>
      </c>
      <c r="F2797" s="1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105</v>
      </c>
      <c r="P2797" s="5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11">
        <v>800</v>
      </c>
      <c r="E2798" s="5">
        <v>924</v>
      </c>
      <c r="F2798" s="1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116</v>
      </c>
      <c r="P2798" s="5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11">
        <v>8000</v>
      </c>
      <c r="E2799" s="5">
        <v>8211.61</v>
      </c>
      <c r="F2799" s="1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103</v>
      </c>
      <c r="P2799" s="5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11">
        <v>5000</v>
      </c>
      <c r="E2800" s="5">
        <v>5070</v>
      </c>
      <c r="F2800" s="1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102</v>
      </c>
      <c r="P2800" s="5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11">
        <v>5000</v>
      </c>
      <c r="E2801" s="5">
        <v>5831.74</v>
      </c>
      <c r="F2801" s="1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117</v>
      </c>
      <c r="P2801" s="5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11">
        <v>1000</v>
      </c>
      <c r="E2802" s="5">
        <v>1330</v>
      </c>
      <c r="F2802" s="1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133</v>
      </c>
      <c r="P2802" s="5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11">
        <v>500</v>
      </c>
      <c r="E2803" s="5">
        <v>666</v>
      </c>
      <c r="F2803" s="1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134</v>
      </c>
      <c r="P2803" s="5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11">
        <v>3000</v>
      </c>
      <c r="E2804" s="5">
        <v>3055</v>
      </c>
      <c r="F2804" s="1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102</v>
      </c>
      <c r="P2804" s="5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11">
        <v>10000</v>
      </c>
      <c r="E2805" s="5">
        <v>12795</v>
      </c>
      <c r="F2805" s="1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128</v>
      </c>
      <c r="P2805" s="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11">
        <v>1000</v>
      </c>
      <c r="E2806" s="5">
        <v>1150</v>
      </c>
      <c r="F2806" s="1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115</v>
      </c>
      <c r="P2806" s="5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11">
        <v>400</v>
      </c>
      <c r="E2807" s="5">
        <v>440</v>
      </c>
      <c r="F2807" s="1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110</v>
      </c>
      <c r="P2807" s="5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11">
        <v>3000</v>
      </c>
      <c r="E2808" s="5">
        <v>3363</v>
      </c>
      <c r="F2808" s="1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113</v>
      </c>
      <c r="P2808" s="5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11">
        <v>5000</v>
      </c>
      <c r="E2809" s="5">
        <v>6300</v>
      </c>
      <c r="F2809" s="1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126</v>
      </c>
      <c r="P2809" s="5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11">
        <v>4500</v>
      </c>
      <c r="E2810" s="5">
        <v>4511</v>
      </c>
      <c r="F2810" s="1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101</v>
      </c>
      <c r="P2810" s="5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11">
        <v>2500</v>
      </c>
      <c r="E2811" s="5">
        <v>2560</v>
      </c>
      <c r="F2811" s="1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103</v>
      </c>
      <c r="P2811" s="5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11">
        <v>2500</v>
      </c>
      <c r="E2812" s="5">
        <v>2705</v>
      </c>
      <c r="F2812" s="1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109</v>
      </c>
      <c r="P2812" s="5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11">
        <v>10000</v>
      </c>
      <c r="E2813" s="5">
        <v>10027</v>
      </c>
      <c r="F2813" s="1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101</v>
      </c>
      <c r="P2813" s="5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11">
        <v>5000</v>
      </c>
      <c r="E2814" s="5">
        <v>5665</v>
      </c>
      <c r="F2814" s="1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114</v>
      </c>
      <c r="P2814" s="5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11">
        <v>2800</v>
      </c>
      <c r="E2815" s="5">
        <v>3572.12</v>
      </c>
      <c r="F2815" s="1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128</v>
      </c>
      <c r="P2815" s="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11">
        <v>1500</v>
      </c>
      <c r="E2816" s="5">
        <v>1616</v>
      </c>
      <c r="F2816" s="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108</v>
      </c>
      <c r="P2816" s="5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11">
        <v>250</v>
      </c>
      <c r="E2817" s="5">
        <v>605</v>
      </c>
      <c r="F2817" s="1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242</v>
      </c>
      <c r="P2817" s="5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11">
        <v>3000</v>
      </c>
      <c r="E2818" s="5">
        <v>4247</v>
      </c>
      <c r="F2818" s="1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142</v>
      </c>
      <c r="P2818" s="5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11">
        <v>600</v>
      </c>
      <c r="E2819" s="5">
        <v>780</v>
      </c>
      <c r="F2819" s="1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ROUNDUP(IF(($E2819-$D2819)/($D2819)&gt;0,(($E2819-$D2819)/($D2819)+1)*100,(1+($E2819-$D2819)/($D2819))*100),0)</f>
        <v>130</v>
      </c>
      <c r="P2819" s="5">
        <f t="shared" ref="P2819:P2882" si="177">$E2819/$L2819</f>
        <v>23.636363636363637</v>
      </c>
      <c r="Q2819" t="str">
        <f t="shared" ref="Q2819:Q2882" si="178">LEFT($N2819,FIND("/",$N2819)-1)</f>
        <v>theater</v>
      </c>
      <c r="R2819" t="str">
        <f t="shared" ref="R2819:R2882" si="179">RIGHT($N2819,LEN($N2819)-FIND("/",$N2819))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11">
        <v>10000</v>
      </c>
      <c r="E2820" s="5">
        <v>10603</v>
      </c>
      <c r="F2820" s="1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107</v>
      </c>
      <c r="P2820" s="5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11">
        <v>5000</v>
      </c>
      <c r="E2821" s="5">
        <v>5240</v>
      </c>
      <c r="F2821" s="1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105</v>
      </c>
      <c r="P2821" s="5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11">
        <v>200</v>
      </c>
      <c r="E2822" s="5">
        <v>272</v>
      </c>
      <c r="F2822" s="1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136</v>
      </c>
      <c r="P2822" s="5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11">
        <v>1000</v>
      </c>
      <c r="E2823" s="5">
        <v>1000</v>
      </c>
      <c r="F2823" s="1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100</v>
      </c>
      <c r="P2823" s="5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11">
        <v>6000</v>
      </c>
      <c r="E2824" s="5">
        <v>6000</v>
      </c>
      <c r="F2824" s="1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100</v>
      </c>
      <c r="P2824" s="5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11">
        <v>100</v>
      </c>
      <c r="E2825" s="5">
        <v>124</v>
      </c>
      <c r="F2825" s="1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124</v>
      </c>
      <c r="P2825" s="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11">
        <v>650</v>
      </c>
      <c r="E2826" s="5">
        <v>760</v>
      </c>
      <c r="F2826" s="1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117</v>
      </c>
      <c r="P2826" s="5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11">
        <v>3000</v>
      </c>
      <c r="E2827" s="5">
        <v>3100</v>
      </c>
      <c r="F2827" s="1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104</v>
      </c>
      <c r="P2827" s="5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11">
        <v>2000</v>
      </c>
      <c r="E2828" s="5">
        <v>2155</v>
      </c>
      <c r="F2828" s="1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108</v>
      </c>
      <c r="P2828" s="5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11">
        <v>2000</v>
      </c>
      <c r="E2829" s="5">
        <v>2405</v>
      </c>
      <c r="F2829" s="1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121</v>
      </c>
      <c r="P2829" s="5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11">
        <v>9500</v>
      </c>
      <c r="E2830" s="5">
        <v>9536</v>
      </c>
      <c r="F2830" s="1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101</v>
      </c>
      <c r="P2830" s="5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11">
        <v>2500</v>
      </c>
      <c r="E2831" s="5">
        <v>2663</v>
      </c>
      <c r="F2831" s="1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107</v>
      </c>
      <c r="P2831" s="5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11">
        <v>3000</v>
      </c>
      <c r="E2832" s="5">
        <v>3000</v>
      </c>
      <c r="F2832" s="1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100</v>
      </c>
      <c r="P2832" s="5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11">
        <v>3000</v>
      </c>
      <c r="E2833" s="5">
        <v>3320</v>
      </c>
      <c r="F2833" s="1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111</v>
      </c>
      <c r="P2833" s="5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11">
        <v>2500</v>
      </c>
      <c r="E2834" s="5">
        <v>2867.99</v>
      </c>
      <c r="F2834" s="1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115</v>
      </c>
      <c r="P2834" s="5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11">
        <v>2700</v>
      </c>
      <c r="E2835" s="5">
        <v>2923</v>
      </c>
      <c r="F2835" s="1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109</v>
      </c>
      <c r="P2835" s="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11">
        <v>800</v>
      </c>
      <c r="E2836" s="5">
        <v>1360</v>
      </c>
      <c r="F2836" s="1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170</v>
      </c>
      <c r="P2836" s="5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11">
        <v>1000</v>
      </c>
      <c r="E2837" s="5">
        <v>1870.99</v>
      </c>
      <c r="F2837" s="1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188</v>
      </c>
      <c r="P2837" s="5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11">
        <v>450</v>
      </c>
      <c r="E2838" s="5">
        <v>485</v>
      </c>
      <c r="F2838" s="1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108</v>
      </c>
      <c r="P2838" s="5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11">
        <v>850</v>
      </c>
      <c r="E2839" s="5">
        <v>850</v>
      </c>
      <c r="F2839" s="1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100</v>
      </c>
      <c r="P2839" s="5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11">
        <v>2000</v>
      </c>
      <c r="E2840" s="5">
        <v>2405</v>
      </c>
      <c r="F2840" s="1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121</v>
      </c>
      <c r="P2840" s="5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11">
        <v>3500</v>
      </c>
      <c r="E2841" s="5">
        <v>3900</v>
      </c>
      <c r="F2841" s="1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112</v>
      </c>
      <c r="P2841" s="5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11">
        <v>2500</v>
      </c>
      <c r="E2842" s="5">
        <v>2600</v>
      </c>
      <c r="F2842" s="1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104</v>
      </c>
      <c r="P2842" s="5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11">
        <v>1000</v>
      </c>
      <c r="E2843" s="5">
        <v>10</v>
      </c>
      <c r="F2843" s="1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1</v>
      </c>
      <c r="P2843" s="5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11">
        <v>1500</v>
      </c>
      <c r="E2844" s="5">
        <v>0</v>
      </c>
      <c r="F2844" s="1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s="5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11">
        <v>1200</v>
      </c>
      <c r="E2845" s="5">
        <v>0</v>
      </c>
      <c r="F2845" s="1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s="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11">
        <v>550</v>
      </c>
      <c r="E2846" s="5">
        <v>30</v>
      </c>
      <c r="F2846" s="1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6</v>
      </c>
      <c r="P2846" s="5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11">
        <v>7500</v>
      </c>
      <c r="E2847" s="5">
        <v>2366</v>
      </c>
      <c r="F2847" s="1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32</v>
      </c>
      <c r="P2847" s="5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11">
        <v>8000</v>
      </c>
      <c r="E2848" s="5">
        <v>0</v>
      </c>
      <c r="F2848" s="1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s="5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11">
        <v>2000</v>
      </c>
      <c r="E2849" s="5">
        <v>0</v>
      </c>
      <c r="F2849" s="1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s="5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11">
        <v>35000</v>
      </c>
      <c r="E2850" s="5">
        <v>70</v>
      </c>
      <c r="F2850" s="1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1</v>
      </c>
      <c r="P2850" s="5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11">
        <v>500</v>
      </c>
      <c r="E2851" s="5">
        <v>5</v>
      </c>
      <c r="F2851" s="1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1</v>
      </c>
      <c r="P2851" s="5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11">
        <v>8000</v>
      </c>
      <c r="E2852" s="5">
        <v>311</v>
      </c>
      <c r="F2852" s="1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4</v>
      </c>
      <c r="P2852" s="5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11">
        <v>4500</v>
      </c>
      <c r="E2853" s="5">
        <v>0</v>
      </c>
      <c r="F2853" s="1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s="5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11">
        <v>5000</v>
      </c>
      <c r="E2854" s="5">
        <v>95</v>
      </c>
      <c r="F2854" s="1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2</v>
      </c>
      <c r="P2854" s="5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11">
        <v>9500</v>
      </c>
      <c r="E2855" s="5">
        <v>0</v>
      </c>
      <c r="F2855" s="1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s="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11">
        <v>1000</v>
      </c>
      <c r="E2856" s="5">
        <v>417</v>
      </c>
      <c r="F2856" s="1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42</v>
      </c>
      <c r="P2856" s="5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11">
        <v>600</v>
      </c>
      <c r="E2857" s="5">
        <v>300</v>
      </c>
      <c r="F2857" s="1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50</v>
      </c>
      <c r="P2857" s="5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11">
        <v>3000</v>
      </c>
      <c r="E2858" s="5">
        <v>146</v>
      </c>
      <c r="F2858" s="1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5</v>
      </c>
      <c r="P2858" s="5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11">
        <v>38000</v>
      </c>
      <c r="E2859" s="5">
        <v>7500</v>
      </c>
      <c r="F2859" s="1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20</v>
      </c>
      <c r="P2859" s="5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11">
        <v>1000</v>
      </c>
      <c r="E2860" s="5">
        <v>0</v>
      </c>
      <c r="F2860" s="1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s="5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11">
        <v>2000</v>
      </c>
      <c r="E2861" s="5">
        <v>35</v>
      </c>
      <c r="F2861" s="1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2</v>
      </c>
      <c r="P2861" s="5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11">
        <v>4000</v>
      </c>
      <c r="E2862" s="5">
        <v>266</v>
      </c>
      <c r="F2862" s="1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7</v>
      </c>
      <c r="P2862" s="5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11">
        <v>250</v>
      </c>
      <c r="E2863" s="5">
        <v>80</v>
      </c>
      <c r="F2863" s="1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32</v>
      </c>
      <c r="P2863" s="5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11">
        <v>12700</v>
      </c>
      <c r="E2864" s="5">
        <v>55</v>
      </c>
      <c r="F2864" s="1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1</v>
      </c>
      <c r="P2864" s="5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11">
        <v>50000</v>
      </c>
      <c r="E2865" s="5">
        <v>20</v>
      </c>
      <c r="F2865" s="1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1</v>
      </c>
      <c r="P2865" s="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11">
        <v>2500</v>
      </c>
      <c r="E2866" s="5">
        <v>40</v>
      </c>
      <c r="F2866" s="1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2</v>
      </c>
      <c r="P2866" s="5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11">
        <v>2888</v>
      </c>
      <c r="E2867" s="5">
        <v>0</v>
      </c>
      <c r="F2867" s="1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s="5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11">
        <v>5000</v>
      </c>
      <c r="E2868" s="5">
        <v>45</v>
      </c>
      <c r="F2868" s="1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1</v>
      </c>
      <c r="P2868" s="5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11">
        <v>2500</v>
      </c>
      <c r="E2869" s="5">
        <v>504</v>
      </c>
      <c r="F2869" s="1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21</v>
      </c>
      <c r="P2869" s="5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11">
        <v>15000</v>
      </c>
      <c r="E2870" s="5">
        <v>6301.76</v>
      </c>
      <c r="F2870" s="1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43</v>
      </c>
      <c r="P2870" s="5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11">
        <v>20000</v>
      </c>
      <c r="E2871" s="5">
        <v>177</v>
      </c>
      <c r="F2871" s="1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1</v>
      </c>
      <c r="P2871" s="5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11">
        <v>5000</v>
      </c>
      <c r="E2872" s="5">
        <v>750</v>
      </c>
      <c r="F2872" s="1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15</v>
      </c>
      <c r="P2872" s="5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11">
        <v>10000</v>
      </c>
      <c r="E2873" s="5">
        <v>467</v>
      </c>
      <c r="F2873" s="1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5</v>
      </c>
      <c r="P2873" s="5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11">
        <v>3000</v>
      </c>
      <c r="E2874" s="5">
        <v>0</v>
      </c>
      <c r="F2874" s="1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s="5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11">
        <v>2500</v>
      </c>
      <c r="E2875" s="5">
        <v>953</v>
      </c>
      <c r="F2875" s="1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39</v>
      </c>
      <c r="P2875" s="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11">
        <v>5000</v>
      </c>
      <c r="E2876" s="5">
        <v>271</v>
      </c>
      <c r="F2876" s="1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6</v>
      </c>
      <c r="P2876" s="5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11">
        <v>20000</v>
      </c>
      <c r="E2877" s="5">
        <v>7</v>
      </c>
      <c r="F2877" s="1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1</v>
      </c>
      <c r="P2877" s="5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11">
        <v>150000</v>
      </c>
      <c r="E2878" s="5">
        <v>0</v>
      </c>
      <c r="F2878" s="1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s="5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11">
        <v>6000</v>
      </c>
      <c r="E2879" s="5">
        <v>650</v>
      </c>
      <c r="F2879" s="1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11</v>
      </c>
      <c r="P2879" s="5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11">
        <v>3000</v>
      </c>
      <c r="E2880" s="5">
        <v>63</v>
      </c>
      <c r="F2880" s="1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3</v>
      </c>
      <c r="P2880" s="5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11">
        <v>11200</v>
      </c>
      <c r="E2881" s="5">
        <v>29</v>
      </c>
      <c r="F2881" s="1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1</v>
      </c>
      <c r="P2881" s="5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11">
        <v>12000</v>
      </c>
      <c r="E2882" s="5">
        <v>2800</v>
      </c>
      <c r="F2882" s="1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24</v>
      </c>
      <c r="P2882" s="5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11">
        <v>5500</v>
      </c>
      <c r="E2883" s="5">
        <v>0</v>
      </c>
      <c r="F2883" s="1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ROUNDUP(IF(($E2883-$D2883)/($D2883)&gt;0,(($E2883-$D2883)/($D2883)+1)*100,(1+($E2883-$D2883)/($D2883))*100),0)</f>
        <v>0</v>
      </c>
      <c r="P2883" s="5" t="e">
        <f t="shared" ref="P2883:P2946" si="181">$E2883/$L2883</f>
        <v>#DIV/0!</v>
      </c>
      <c r="Q2883" t="str">
        <f t="shared" ref="Q2883:Q2946" si="182">LEFT($N2883,FIND("/",$N2883)-1)</f>
        <v>theater</v>
      </c>
      <c r="R2883" t="str">
        <f t="shared" ref="R2883:R2946" si="183">RIGHT($N2883,LEN($N2883)-FIND("/",$N2883))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11">
        <v>750</v>
      </c>
      <c r="E2884" s="5">
        <v>252</v>
      </c>
      <c r="F2884" s="1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34</v>
      </c>
      <c r="P2884" s="5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11">
        <v>10000</v>
      </c>
      <c r="E2885" s="5">
        <v>1908</v>
      </c>
      <c r="F2885" s="1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20</v>
      </c>
      <c r="P2885" s="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11">
        <v>45000</v>
      </c>
      <c r="E2886" s="5">
        <v>185</v>
      </c>
      <c r="F2886" s="1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1</v>
      </c>
      <c r="P2886" s="5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11">
        <v>400</v>
      </c>
      <c r="E2887" s="5">
        <v>130</v>
      </c>
      <c r="F2887" s="1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33</v>
      </c>
      <c r="P2887" s="5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11">
        <v>200</v>
      </c>
      <c r="E2888" s="5">
        <v>10</v>
      </c>
      <c r="F2888" s="1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5</v>
      </c>
      <c r="P2888" s="5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11">
        <v>3000</v>
      </c>
      <c r="E2889" s="5">
        <v>5</v>
      </c>
      <c r="F2889" s="1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1</v>
      </c>
      <c r="P2889" s="5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11">
        <v>30000</v>
      </c>
      <c r="E2890" s="5">
        <v>0</v>
      </c>
      <c r="F2890" s="1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s="5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11">
        <v>3000</v>
      </c>
      <c r="E2891" s="5">
        <v>1142</v>
      </c>
      <c r="F2891" s="1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39</v>
      </c>
      <c r="P2891" s="5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11">
        <v>2000</v>
      </c>
      <c r="E2892" s="5">
        <v>21</v>
      </c>
      <c r="F2892" s="1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2</v>
      </c>
      <c r="P2892" s="5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11">
        <v>10000</v>
      </c>
      <c r="E2893" s="5">
        <v>273</v>
      </c>
      <c r="F2893" s="1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3</v>
      </c>
      <c r="P2893" s="5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11">
        <v>5500</v>
      </c>
      <c r="E2894" s="5">
        <v>500</v>
      </c>
      <c r="F2894" s="1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10</v>
      </c>
      <c r="P2894" s="5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11">
        <v>5000</v>
      </c>
      <c r="E2895" s="5">
        <v>25</v>
      </c>
      <c r="F2895" s="1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1</v>
      </c>
      <c r="P2895" s="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11">
        <v>50000</v>
      </c>
      <c r="E2896" s="5">
        <v>0</v>
      </c>
      <c r="F2896" s="1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s="5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11">
        <v>500</v>
      </c>
      <c r="E2897" s="5">
        <v>23</v>
      </c>
      <c r="F2897" s="1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5</v>
      </c>
      <c r="P2897" s="5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11">
        <v>3000</v>
      </c>
      <c r="E2898" s="5">
        <v>625</v>
      </c>
      <c r="F2898" s="1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21</v>
      </c>
      <c r="P2898" s="5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11">
        <v>12000</v>
      </c>
      <c r="E2899" s="5">
        <v>550</v>
      </c>
      <c r="F2899" s="1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5</v>
      </c>
      <c r="P2899" s="5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11">
        <v>7500</v>
      </c>
      <c r="E2900" s="5">
        <v>316</v>
      </c>
      <c r="F2900" s="1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5</v>
      </c>
      <c r="P2900" s="5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11">
        <v>10000</v>
      </c>
      <c r="E2901" s="5">
        <v>0</v>
      </c>
      <c r="F2901" s="1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s="5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11">
        <v>5500</v>
      </c>
      <c r="E2902" s="5">
        <v>3405</v>
      </c>
      <c r="F2902" s="1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62</v>
      </c>
      <c r="P2902" s="5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11">
        <v>750</v>
      </c>
      <c r="E2903" s="5">
        <v>6</v>
      </c>
      <c r="F2903" s="1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1</v>
      </c>
      <c r="P2903" s="5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11">
        <v>150000</v>
      </c>
      <c r="E2904" s="5">
        <v>25</v>
      </c>
      <c r="F2904" s="1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</v>
      </c>
      <c r="P2904" s="5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11">
        <v>5000</v>
      </c>
      <c r="E2905" s="5">
        <v>39</v>
      </c>
      <c r="F2905" s="1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1</v>
      </c>
      <c r="P2905" s="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11">
        <v>1500</v>
      </c>
      <c r="E2906" s="5">
        <v>75</v>
      </c>
      <c r="F2906" s="1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5</v>
      </c>
      <c r="P2906" s="5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11">
        <v>3500</v>
      </c>
      <c r="E2907" s="5">
        <v>622</v>
      </c>
      <c r="F2907" s="1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18</v>
      </c>
      <c r="P2907" s="5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11">
        <v>6000</v>
      </c>
      <c r="E2908" s="5">
        <v>565</v>
      </c>
      <c r="F2908" s="1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10</v>
      </c>
      <c r="P2908" s="5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11">
        <v>2500</v>
      </c>
      <c r="E2909" s="5">
        <v>2</v>
      </c>
      <c r="F2909" s="1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1</v>
      </c>
      <c r="P2909" s="5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11">
        <v>9600</v>
      </c>
      <c r="E2910" s="5">
        <v>264</v>
      </c>
      <c r="F2910" s="1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3</v>
      </c>
      <c r="P2910" s="5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11">
        <v>180000</v>
      </c>
      <c r="E2911" s="5">
        <v>20</v>
      </c>
      <c r="F2911" s="1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</v>
      </c>
      <c r="P2911" s="5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11">
        <v>30000</v>
      </c>
      <c r="E2912" s="5">
        <v>1</v>
      </c>
      <c r="F2912" s="1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1</v>
      </c>
      <c r="P2912" s="5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11">
        <v>1800</v>
      </c>
      <c r="E2913" s="5">
        <v>657</v>
      </c>
      <c r="F2913" s="1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37</v>
      </c>
      <c r="P2913" s="5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11">
        <v>14440</v>
      </c>
      <c r="E2914" s="5">
        <v>2030</v>
      </c>
      <c r="F2914" s="1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15</v>
      </c>
      <c r="P2914" s="5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11">
        <v>10000</v>
      </c>
      <c r="E2915" s="5">
        <v>2</v>
      </c>
      <c r="F2915" s="1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1</v>
      </c>
      <c r="P2915" s="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11">
        <v>25000</v>
      </c>
      <c r="E2916" s="5">
        <v>1</v>
      </c>
      <c r="F2916" s="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1</v>
      </c>
      <c r="P2916" s="5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11">
        <v>1000</v>
      </c>
      <c r="E2917" s="5">
        <v>611</v>
      </c>
      <c r="F2917" s="1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62</v>
      </c>
      <c r="P2917" s="5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11">
        <v>1850</v>
      </c>
      <c r="E2918" s="5">
        <v>145</v>
      </c>
      <c r="F2918" s="1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8</v>
      </c>
      <c r="P2918" s="5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11">
        <v>2000</v>
      </c>
      <c r="E2919" s="5">
        <v>437</v>
      </c>
      <c r="F2919" s="1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22</v>
      </c>
      <c r="P2919" s="5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11">
        <v>5000</v>
      </c>
      <c r="E2920" s="5">
        <v>1362</v>
      </c>
      <c r="F2920" s="1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28</v>
      </c>
      <c r="P2920" s="5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11">
        <v>600</v>
      </c>
      <c r="E2921" s="5">
        <v>51</v>
      </c>
      <c r="F2921" s="1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9</v>
      </c>
      <c r="P2921" s="5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11">
        <v>2500</v>
      </c>
      <c r="E2922" s="5">
        <v>671</v>
      </c>
      <c r="F2922" s="1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27</v>
      </c>
      <c r="P2922" s="5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11">
        <v>100</v>
      </c>
      <c r="E2923" s="5">
        <v>129</v>
      </c>
      <c r="F2923" s="1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129</v>
      </c>
      <c r="P2923" s="5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11">
        <v>500</v>
      </c>
      <c r="E2924" s="5">
        <v>500</v>
      </c>
      <c r="F2924" s="1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100</v>
      </c>
      <c r="P2924" s="5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11">
        <v>300</v>
      </c>
      <c r="E2925" s="5">
        <v>300</v>
      </c>
      <c r="F2925" s="1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100</v>
      </c>
      <c r="P2925" s="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11">
        <v>25000</v>
      </c>
      <c r="E2926" s="5">
        <v>25800</v>
      </c>
      <c r="F2926" s="1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104</v>
      </c>
      <c r="P2926" s="5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11">
        <v>45000</v>
      </c>
      <c r="E2927" s="5">
        <v>46100.69</v>
      </c>
      <c r="F2927" s="1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103</v>
      </c>
      <c r="P2927" s="5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11">
        <v>3000</v>
      </c>
      <c r="E2928" s="5">
        <v>3750</v>
      </c>
      <c r="F2928" s="1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125</v>
      </c>
      <c r="P2928" s="5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11">
        <v>1800</v>
      </c>
      <c r="E2929" s="5">
        <v>2355</v>
      </c>
      <c r="F2929" s="1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131</v>
      </c>
      <c r="P2929" s="5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11">
        <v>1000</v>
      </c>
      <c r="E2930" s="5">
        <v>1000</v>
      </c>
      <c r="F2930" s="1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100</v>
      </c>
      <c r="P2930" s="5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11">
        <v>8000</v>
      </c>
      <c r="E2931" s="5">
        <v>8165.55</v>
      </c>
      <c r="F2931" s="1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103</v>
      </c>
      <c r="P2931" s="5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11">
        <v>10000</v>
      </c>
      <c r="E2932" s="5">
        <v>10092</v>
      </c>
      <c r="F2932" s="1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101</v>
      </c>
      <c r="P2932" s="5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11">
        <v>750</v>
      </c>
      <c r="E2933" s="5">
        <v>795</v>
      </c>
      <c r="F2933" s="1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106</v>
      </c>
      <c r="P2933" s="5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11">
        <v>3100</v>
      </c>
      <c r="E2934" s="5">
        <v>3258</v>
      </c>
      <c r="F2934" s="1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106</v>
      </c>
      <c r="P2934" s="5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11">
        <v>2500</v>
      </c>
      <c r="E2935" s="5">
        <v>2569</v>
      </c>
      <c r="F2935" s="1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103</v>
      </c>
      <c r="P2935" s="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11">
        <v>2500</v>
      </c>
      <c r="E2936" s="5">
        <v>2700</v>
      </c>
      <c r="F2936" s="1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108</v>
      </c>
      <c r="P2936" s="5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11">
        <v>3500</v>
      </c>
      <c r="E2937" s="5">
        <v>3531</v>
      </c>
      <c r="F2937" s="1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101</v>
      </c>
      <c r="P2937" s="5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11">
        <v>1000</v>
      </c>
      <c r="E2938" s="5">
        <v>1280</v>
      </c>
      <c r="F2938" s="1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128</v>
      </c>
      <c r="P2938" s="5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11">
        <v>1500</v>
      </c>
      <c r="E2939" s="5">
        <v>2000</v>
      </c>
      <c r="F2939" s="1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134</v>
      </c>
      <c r="P2939" s="5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11">
        <v>4000</v>
      </c>
      <c r="E2940" s="5">
        <v>4055</v>
      </c>
      <c r="F2940" s="1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102</v>
      </c>
      <c r="P2940" s="5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11">
        <v>8000</v>
      </c>
      <c r="E2941" s="5">
        <v>8230</v>
      </c>
      <c r="F2941" s="1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103</v>
      </c>
      <c r="P2941" s="5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11">
        <v>2500</v>
      </c>
      <c r="E2942" s="5">
        <v>2681</v>
      </c>
      <c r="F2942" s="1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108</v>
      </c>
      <c r="P2942" s="5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11">
        <v>25000</v>
      </c>
      <c r="E2943" s="5">
        <v>1</v>
      </c>
      <c r="F2943" s="1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1</v>
      </c>
      <c r="P2943" s="5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11">
        <v>200000</v>
      </c>
      <c r="E2944" s="5">
        <v>40850</v>
      </c>
      <c r="F2944" s="1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21</v>
      </c>
      <c r="P2944" s="5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11">
        <v>3000</v>
      </c>
      <c r="E2945" s="5">
        <v>0</v>
      </c>
      <c r="F2945" s="1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s="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11">
        <v>10000</v>
      </c>
      <c r="E2946" s="5">
        <v>100</v>
      </c>
      <c r="F2946" s="1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1</v>
      </c>
      <c r="P2946" s="5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11">
        <v>50000</v>
      </c>
      <c r="E2947" s="5">
        <v>0</v>
      </c>
      <c r="F2947" s="1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ROUNDUP(IF(($E2947-$D2947)/($D2947)&gt;0,(($E2947-$D2947)/($D2947)+1)*100,(1+($E2947-$D2947)/($D2947))*100),0)</f>
        <v>0</v>
      </c>
      <c r="P2947" s="5" t="e">
        <f t="shared" ref="P2947:P3010" si="185">$E2947/$L2947</f>
        <v>#DIV/0!</v>
      </c>
      <c r="Q2947" t="str">
        <f t="shared" ref="Q2947:Q3010" si="186">LEFT($N2947,FIND("/",$N2947)-1)</f>
        <v>theater</v>
      </c>
      <c r="R2947" t="str">
        <f t="shared" ref="R2947:R3010" si="187">RIGHT($N2947,LEN($N2947)-FIND("/",$N2947))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11">
        <v>2000</v>
      </c>
      <c r="E2948" s="5">
        <v>2</v>
      </c>
      <c r="F2948" s="1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1</v>
      </c>
      <c r="P2948" s="5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11">
        <v>25000</v>
      </c>
      <c r="E2949" s="5">
        <v>1072</v>
      </c>
      <c r="F2949" s="1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5</v>
      </c>
      <c r="P2949" s="5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11">
        <v>500000</v>
      </c>
      <c r="E2950" s="5">
        <v>24</v>
      </c>
      <c r="F2950" s="1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1</v>
      </c>
      <c r="P2950" s="5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11">
        <v>1000</v>
      </c>
      <c r="E2951" s="5">
        <v>25</v>
      </c>
      <c r="F2951" s="1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3</v>
      </c>
      <c r="P2951" s="5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11">
        <v>5000000</v>
      </c>
      <c r="E2952" s="5">
        <v>0</v>
      </c>
      <c r="F2952" s="1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s="5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11">
        <v>50000</v>
      </c>
      <c r="E2953" s="5">
        <v>1096</v>
      </c>
      <c r="F2953" s="1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3</v>
      </c>
      <c r="P2953" s="5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11">
        <v>20000</v>
      </c>
      <c r="E2954" s="5">
        <v>1605</v>
      </c>
      <c r="F2954" s="1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9</v>
      </c>
      <c r="P2954" s="5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11">
        <v>400000</v>
      </c>
      <c r="E2955" s="5">
        <v>605</v>
      </c>
      <c r="F2955" s="1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1</v>
      </c>
      <c r="P2955" s="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11">
        <v>15000</v>
      </c>
      <c r="E2956" s="5">
        <v>0</v>
      </c>
      <c r="F2956" s="1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s="5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11">
        <v>1200</v>
      </c>
      <c r="E2957" s="5">
        <v>715</v>
      </c>
      <c r="F2957" s="1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60</v>
      </c>
      <c r="P2957" s="5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11">
        <v>7900</v>
      </c>
      <c r="E2958" s="5">
        <v>1322</v>
      </c>
      <c r="F2958" s="1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17</v>
      </c>
      <c r="P2958" s="5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11">
        <v>15000</v>
      </c>
      <c r="E2959" s="5">
        <v>280</v>
      </c>
      <c r="F2959" s="1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2</v>
      </c>
      <c r="P2959" s="5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11">
        <v>80000</v>
      </c>
      <c r="E2960" s="5">
        <v>0</v>
      </c>
      <c r="F2960" s="1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s="5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11">
        <v>10000</v>
      </c>
      <c r="E2961" s="5">
        <v>0</v>
      </c>
      <c r="F2961" s="1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s="5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11">
        <v>30000000</v>
      </c>
      <c r="E2962" s="5">
        <v>0</v>
      </c>
      <c r="F2962" s="1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s="5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11">
        <v>5000</v>
      </c>
      <c r="E2963" s="5">
        <v>5481</v>
      </c>
      <c r="F2963" s="1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110</v>
      </c>
      <c r="P2963" s="5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11">
        <v>1000</v>
      </c>
      <c r="E2964" s="5">
        <v>1218</v>
      </c>
      <c r="F2964" s="1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122</v>
      </c>
      <c r="P2964" s="5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11">
        <v>10000</v>
      </c>
      <c r="E2965" s="5">
        <v>10685</v>
      </c>
      <c r="F2965" s="1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107</v>
      </c>
      <c r="P2965" s="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11">
        <v>5000</v>
      </c>
      <c r="E2966" s="5">
        <v>5035.6899999999996</v>
      </c>
      <c r="F2966" s="1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101</v>
      </c>
      <c r="P2966" s="5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11">
        <v>1500</v>
      </c>
      <c r="E2967" s="5">
        <v>1635</v>
      </c>
      <c r="F2967" s="1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109</v>
      </c>
      <c r="P2967" s="5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11">
        <v>10000</v>
      </c>
      <c r="E2968" s="5">
        <v>11363</v>
      </c>
      <c r="F2968" s="1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114</v>
      </c>
      <c r="P2968" s="5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11">
        <v>5000</v>
      </c>
      <c r="E2969" s="5">
        <v>5696</v>
      </c>
      <c r="F2969" s="1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114</v>
      </c>
      <c r="P2969" s="5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11">
        <v>3500</v>
      </c>
      <c r="E2970" s="5">
        <v>3710</v>
      </c>
      <c r="F2970" s="1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106</v>
      </c>
      <c r="P2970" s="5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11">
        <v>1000</v>
      </c>
      <c r="E2971" s="5">
        <v>1625</v>
      </c>
      <c r="F2971" s="1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163</v>
      </c>
      <c r="P2971" s="5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11">
        <v>6000</v>
      </c>
      <c r="E2972" s="5">
        <v>6360</v>
      </c>
      <c r="F2972" s="1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106</v>
      </c>
      <c r="P2972" s="5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11">
        <v>3200</v>
      </c>
      <c r="E2973" s="5">
        <v>3205</v>
      </c>
      <c r="F2973" s="1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101</v>
      </c>
      <c r="P2973" s="5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11">
        <v>2000</v>
      </c>
      <c r="E2974" s="5">
        <v>2107</v>
      </c>
      <c r="F2974" s="1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106</v>
      </c>
      <c r="P2974" s="5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11">
        <v>5000</v>
      </c>
      <c r="E2975" s="5">
        <v>8740</v>
      </c>
      <c r="F2975" s="1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175</v>
      </c>
      <c r="P2975" s="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11">
        <v>5000</v>
      </c>
      <c r="E2976" s="5">
        <v>5100</v>
      </c>
      <c r="F2976" s="1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102</v>
      </c>
      <c r="P2976" s="5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11">
        <v>8000</v>
      </c>
      <c r="E2977" s="5">
        <v>8010</v>
      </c>
      <c r="F2977" s="1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101</v>
      </c>
      <c r="P2977" s="5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11">
        <v>70</v>
      </c>
      <c r="E2978" s="5">
        <v>120</v>
      </c>
      <c r="F2978" s="1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172</v>
      </c>
      <c r="P2978" s="5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11">
        <v>3000</v>
      </c>
      <c r="E2979" s="5">
        <v>3407</v>
      </c>
      <c r="F2979" s="1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114</v>
      </c>
      <c r="P2979" s="5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11">
        <v>750</v>
      </c>
      <c r="E2980" s="5">
        <v>971</v>
      </c>
      <c r="F2980" s="1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130</v>
      </c>
      <c r="P2980" s="5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11">
        <v>5000</v>
      </c>
      <c r="E2981" s="5">
        <v>5070</v>
      </c>
      <c r="F2981" s="1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102</v>
      </c>
      <c r="P2981" s="5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11">
        <v>3000</v>
      </c>
      <c r="E2982" s="5">
        <v>3275</v>
      </c>
      <c r="F2982" s="1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110</v>
      </c>
      <c r="P2982" s="5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11">
        <v>4000</v>
      </c>
      <c r="E2983" s="5">
        <v>5157</v>
      </c>
      <c r="F2983" s="1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129</v>
      </c>
      <c r="P2983" s="5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11">
        <v>5000</v>
      </c>
      <c r="E2984" s="5">
        <v>5103</v>
      </c>
      <c r="F2984" s="1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103</v>
      </c>
      <c r="P2984" s="5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11">
        <v>116000</v>
      </c>
      <c r="E2985" s="5">
        <v>169985.91</v>
      </c>
      <c r="F2985" s="1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147</v>
      </c>
      <c r="P2985" s="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11">
        <v>25000</v>
      </c>
      <c r="E2986" s="5">
        <v>25088</v>
      </c>
      <c r="F2986" s="1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101</v>
      </c>
      <c r="P2986" s="5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11">
        <v>10000</v>
      </c>
      <c r="E2987" s="5">
        <v>12165</v>
      </c>
      <c r="F2987" s="1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122</v>
      </c>
      <c r="P2987" s="5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11">
        <v>2400</v>
      </c>
      <c r="E2988" s="5">
        <v>2532</v>
      </c>
      <c r="F2988" s="1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106</v>
      </c>
      <c r="P2988" s="5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11">
        <v>25000</v>
      </c>
      <c r="E2989" s="5">
        <v>27600.2</v>
      </c>
      <c r="F2989" s="1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111</v>
      </c>
      <c r="P2989" s="5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11">
        <v>1000</v>
      </c>
      <c r="E2990" s="5">
        <v>1000</v>
      </c>
      <c r="F2990" s="1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100</v>
      </c>
      <c r="P2990" s="5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11">
        <v>20000</v>
      </c>
      <c r="E2991" s="5">
        <v>35307</v>
      </c>
      <c r="F2991" s="1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177</v>
      </c>
      <c r="P2991" s="5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11">
        <v>10000</v>
      </c>
      <c r="E2992" s="5">
        <v>10000</v>
      </c>
      <c r="F2992" s="1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100</v>
      </c>
      <c r="P2992" s="5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11">
        <v>8500</v>
      </c>
      <c r="E2993" s="5">
        <v>8780</v>
      </c>
      <c r="F2993" s="1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104</v>
      </c>
      <c r="P2993" s="5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11">
        <v>3000</v>
      </c>
      <c r="E2994" s="5">
        <v>3135</v>
      </c>
      <c r="F2994" s="1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105</v>
      </c>
      <c r="P2994" s="5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11">
        <v>1000</v>
      </c>
      <c r="E2995" s="5">
        <v>1003</v>
      </c>
      <c r="F2995" s="1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101</v>
      </c>
      <c r="P2995" s="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11">
        <v>300</v>
      </c>
      <c r="E2996" s="5">
        <v>1373.24</v>
      </c>
      <c r="F2996" s="1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458</v>
      </c>
      <c r="P2996" s="5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11">
        <v>15000</v>
      </c>
      <c r="E2997" s="5">
        <v>15744</v>
      </c>
      <c r="F2997" s="1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105</v>
      </c>
      <c r="P2997" s="5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11">
        <v>35000</v>
      </c>
      <c r="E2998" s="5">
        <v>60180</v>
      </c>
      <c r="F2998" s="1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172</v>
      </c>
      <c r="P2998" s="5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11">
        <v>10000</v>
      </c>
      <c r="E2999" s="5">
        <v>10373</v>
      </c>
      <c r="F2999" s="1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104</v>
      </c>
      <c r="P2999" s="5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11">
        <v>50000</v>
      </c>
      <c r="E3000" s="5">
        <v>51514.5</v>
      </c>
      <c r="F3000" s="1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104</v>
      </c>
      <c r="P3000" s="5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11">
        <v>1350</v>
      </c>
      <c r="E3001" s="5">
        <v>1605</v>
      </c>
      <c r="F3001" s="1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119</v>
      </c>
      <c r="P3001" s="5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11">
        <v>500</v>
      </c>
      <c r="E3002" s="5">
        <v>500</v>
      </c>
      <c r="F3002" s="1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100</v>
      </c>
      <c r="P3002" s="5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11">
        <v>7214</v>
      </c>
      <c r="E3003" s="5">
        <v>22991.01</v>
      </c>
      <c r="F3003" s="1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319</v>
      </c>
      <c r="P3003" s="5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11">
        <v>7000</v>
      </c>
      <c r="E3004" s="5">
        <v>7595.43</v>
      </c>
      <c r="F3004" s="1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109</v>
      </c>
      <c r="P3004" s="5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11">
        <v>3000</v>
      </c>
      <c r="E3005" s="5">
        <v>3035</v>
      </c>
      <c r="F3005" s="1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102</v>
      </c>
      <c r="P3005" s="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11">
        <v>40000</v>
      </c>
      <c r="E3006" s="5">
        <v>45126</v>
      </c>
      <c r="F3006" s="1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113</v>
      </c>
      <c r="P3006" s="5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11">
        <v>10600</v>
      </c>
      <c r="E3007" s="5">
        <v>12772.6</v>
      </c>
      <c r="F3007" s="1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121</v>
      </c>
      <c r="P3007" s="5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11">
        <v>8000</v>
      </c>
      <c r="E3008" s="5">
        <v>8620</v>
      </c>
      <c r="F3008" s="1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108</v>
      </c>
      <c r="P3008" s="5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11">
        <v>600</v>
      </c>
      <c r="E3009" s="5">
        <v>1080</v>
      </c>
      <c r="F3009" s="1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180</v>
      </c>
      <c r="P3009" s="5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11">
        <v>3000</v>
      </c>
      <c r="E3010" s="5">
        <v>3035</v>
      </c>
      <c r="F3010" s="1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102</v>
      </c>
      <c r="P3010" s="5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11">
        <v>25000</v>
      </c>
      <c r="E3011" s="5">
        <v>29939</v>
      </c>
      <c r="F3011" s="1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ROUNDUP(IF(($E3011-$D3011)/($D3011)&gt;0,(($E3011-$D3011)/($D3011)+1)*100,(1+($E3011-$D3011)/($D3011))*100),0)</f>
        <v>120</v>
      </c>
      <c r="P3011" s="5">
        <f t="shared" ref="P3011:P3074" si="189">$E3011/$L3011</f>
        <v>233.8984375</v>
      </c>
      <c r="Q3011" t="str">
        <f t="shared" ref="Q3011:Q3074" si="190">LEFT($N3011,FIND("/",$N3011)-1)</f>
        <v>theater</v>
      </c>
      <c r="R3011" t="str">
        <f t="shared" ref="R3011:R3074" si="191">RIGHT($N3011,LEN($N3011)-FIND("/",$N3011))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11">
        <v>1500</v>
      </c>
      <c r="E3012" s="5">
        <v>2370</v>
      </c>
      <c r="F3012" s="1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158</v>
      </c>
      <c r="P3012" s="5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11">
        <v>300</v>
      </c>
      <c r="E3013" s="5">
        <v>371</v>
      </c>
      <c r="F3013" s="1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124</v>
      </c>
      <c r="P3013" s="5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11">
        <v>4000</v>
      </c>
      <c r="E3014" s="5">
        <v>4685</v>
      </c>
      <c r="F3014" s="1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118</v>
      </c>
      <c r="P3014" s="5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11">
        <v>10000</v>
      </c>
      <c r="E3015" s="5">
        <v>15696</v>
      </c>
      <c r="F3015" s="1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157</v>
      </c>
      <c r="P3015" s="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11">
        <v>25000</v>
      </c>
      <c r="E3016" s="5">
        <v>28276</v>
      </c>
      <c r="F3016" s="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114</v>
      </c>
      <c r="P3016" s="5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11">
        <v>3400</v>
      </c>
      <c r="E3017" s="5">
        <v>3508</v>
      </c>
      <c r="F3017" s="1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104</v>
      </c>
      <c r="P3017" s="5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11">
        <v>8500</v>
      </c>
      <c r="E3018" s="5">
        <v>8722</v>
      </c>
      <c r="F3018" s="1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103</v>
      </c>
      <c r="P3018" s="5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11">
        <v>22000</v>
      </c>
      <c r="E3019" s="5">
        <v>23285</v>
      </c>
      <c r="F3019" s="1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106</v>
      </c>
      <c r="P3019" s="5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11">
        <v>4200</v>
      </c>
      <c r="E3020" s="5">
        <v>4230</v>
      </c>
      <c r="F3020" s="1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101</v>
      </c>
      <c r="P3020" s="5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11">
        <v>15000</v>
      </c>
      <c r="E3021" s="5">
        <v>18185</v>
      </c>
      <c r="F3021" s="1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122</v>
      </c>
      <c r="P3021" s="5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11">
        <v>7000</v>
      </c>
      <c r="E3022" s="5">
        <v>7040</v>
      </c>
      <c r="F3022" s="1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101</v>
      </c>
      <c r="P3022" s="5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11">
        <v>4500</v>
      </c>
      <c r="E3023" s="5">
        <v>5221</v>
      </c>
      <c r="F3023" s="1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117</v>
      </c>
      <c r="P3023" s="5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11">
        <v>10000</v>
      </c>
      <c r="E3024" s="5">
        <v>10088</v>
      </c>
      <c r="F3024" s="1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101</v>
      </c>
      <c r="P3024" s="5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11">
        <v>700</v>
      </c>
      <c r="E3025" s="5">
        <v>721</v>
      </c>
      <c r="F3025" s="1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103</v>
      </c>
      <c r="P3025" s="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11">
        <v>5000</v>
      </c>
      <c r="E3026" s="5">
        <v>12321</v>
      </c>
      <c r="F3026" s="1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247</v>
      </c>
      <c r="P3026" s="5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11">
        <v>2500</v>
      </c>
      <c r="E3027" s="5">
        <v>7555</v>
      </c>
      <c r="F3027" s="1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303</v>
      </c>
      <c r="P3027" s="5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11">
        <v>900</v>
      </c>
      <c r="E3028" s="5">
        <v>1290</v>
      </c>
      <c r="F3028" s="1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144</v>
      </c>
      <c r="P3028" s="5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11">
        <v>40000</v>
      </c>
      <c r="E3029" s="5">
        <v>52576</v>
      </c>
      <c r="F3029" s="1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132</v>
      </c>
      <c r="P3029" s="5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11">
        <v>5000</v>
      </c>
      <c r="E3030" s="5">
        <v>8401</v>
      </c>
      <c r="F3030" s="1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169</v>
      </c>
      <c r="P3030" s="5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11">
        <v>30000</v>
      </c>
      <c r="E3031" s="5">
        <v>32903</v>
      </c>
      <c r="F3031" s="1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110</v>
      </c>
      <c r="P3031" s="5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11">
        <v>1750</v>
      </c>
      <c r="E3032" s="5">
        <v>1867</v>
      </c>
      <c r="F3032" s="1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107</v>
      </c>
      <c r="P3032" s="5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11">
        <v>1500</v>
      </c>
      <c r="E3033" s="5">
        <v>1500</v>
      </c>
      <c r="F3033" s="1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100</v>
      </c>
      <c r="P3033" s="5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11">
        <v>1000</v>
      </c>
      <c r="E3034" s="5">
        <v>1272</v>
      </c>
      <c r="F3034" s="1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128</v>
      </c>
      <c r="P3034" s="5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11">
        <v>3000</v>
      </c>
      <c r="E3035" s="5">
        <v>4396</v>
      </c>
      <c r="F3035" s="1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147</v>
      </c>
      <c r="P3035" s="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11">
        <v>100000</v>
      </c>
      <c r="E3036" s="5">
        <v>112536</v>
      </c>
      <c r="F3036" s="1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113</v>
      </c>
      <c r="P3036" s="5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11">
        <v>25000</v>
      </c>
      <c r="E3037" s="5">
        <v>27196.71</v>
      </c>
      <c r="F3037" s="1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109</v>
      </c>
      <c r="P3037" s="5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11">
        <v>25000</v>
      </c>
      <c r="E3038" s="5">
        <v>31683</v>
      </c>
      <c r="F3038" s="1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127</v>
      </c>
      <c r="P3038" s="5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11">
        <v>500</v>
      </c>
      <c r="E3039" s="5">
        <v>1066</v>
      </c>
      <c r="F3039" s="1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214</v>
      </c>
      <c r="P3039" s="5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11">
        <v>1000</v>
      </c>
      <c r="E3040" s="5">
        <v>1005</v>
      </c>
      <c r="F3040" s="1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101</v>
      </c>
      <c r="P3040" s="5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11">
        <v>20000</v>
      </c>
      <c r="E3041" s="5">
        <v>21742.78</v>
      </c>
      <c r="F3041" s="1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109</v>
      </c>
      <c r="P3041" s="5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11">
        <v>3000</v>
      </c>
      <c r="E3042" s="5">
        <v>3225</v>
      </c>
      <c r="F3042" s="1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108</v>
      </c>
      <c r="P3042" s="5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11">
        <v>8300</v>
      </c>
      <c r="E3043" s="5">
        <v>9170</v>
      </c>
      <c r="F3043" s="1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111</v>
      </c>
      <c r="P3043" s="5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11">
        <v>1500</v>
      </c>
      <c r="E3044" s="5">
        <v>1920</v>
      </c>
      <c r="F3044" s="1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128</v>
      </c>
      <c r="P3044" s="5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11">
        <v>15000</v>
      </c>
      <c r="E3045" s="5">
        <v>16501</v>
      </c>
      <c r="F3045" s="1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111</v>
      </c>
      <c r="P3045" s="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11">
        <v>12000</v>
      </c>
      <c r="E3046" s="5">
        <v>13121</v>
      </c>
      <c r="F3046" s="1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110</v>
      </c>
      <c r="P3046" s="5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11">
        <v>4000</v>
      </c>
      <c r="E3047" s="5">
        <v>5308.26</v>
      </c>
      <c r="F3047" s="1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133</v>
      </c>
      <c r="P3047" s="5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11">
        <v>7900</v>
      </c>
      <c r="E3048" s="5">
        <v>15077</v>
      </c>
      <c r="F3048" s="1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191</v>
      </c>
      <c r="P3048" s="5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11">
        <v>500</v>
      </c>
      <c r="E3049" s="5">
        <v>745</v>
      </c>
      <c r="F3049" s="1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149</v>
      </c>
      <c r="P3049" s="5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11">
        <v>5000</v>
      </c>
      <c r="E3050" s="5">
        <v>8320</v>
      </c>
      <c r="F3050" s="1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167</v>
      </c>
      <c r="P3050" s="5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11">
        <v>3750</v>
      </c>
      <c r="E3051" s="5">
        <v>4000</v>
      </c>
      <c r="F3051" s="1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107</v>
      </c>
      <c r="P3051" s="5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11">
        <v>600</v>
      </c>
      <c r="E3052" s="5">
        <v>636</v>
      </c>
      <c r="F3052" s="1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106</v>
      </c>
      <c r="P3052" s="5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11">
        <v>3500</v>
      </c>
      <c r="E3053" s="5">
        <v>827</v>
      </c>
      <c r="F3053" s="1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24</v>
      </c>
      <c r="P3053" s="5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11">
        <v>50000</v>
      </c>
      <c r="E3054" s="5">
        <v>75</v>
      </c>
      <c r="F3054" s="1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1</v>
      </c>
      <c r="P3054" s="5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11">
        <v>10000</v>
      </c>
      <c r="E3055" s="5">
        <v>40</v>
      </c>
      <c r="F3055" s="1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1</v>
      </c>
      <c r="P3055" s="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11">
        <v>300</v>
      </c>
      <c r="E3056" s="5">
        <v>0</v>
      </c>
      <c r="F3056" s="1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s="5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11">
        <v>20000</v>
      </c>
      <c r="E3057" s="5">
        <v>1</v>
      </c>
      <c r="F3057" s="1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1</v>
      </c>
      <c r="P3057" s="5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11">
        <v>25000</v>
      </c>
      <c r="E3058" s="5">
        <v>0</v>
      </c>
      <c r="F3058" s="1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s="5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11">
        <v>50000</v>
      </c>
      <c r="E3059" s="5">
        <v>0</v>
      </c>
      <c r="F3059" s="1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s="5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11">
        <v>18000</v>
      </c>
      <c r="E3060" s="5">
        <v>3</v>
      </c>
      <c r="F3060" s="1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</v>
      </c>
      <c r="P3060" s="5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11">
        <v>15000</v>
      </c>
      <c r="E3061" s="5">
        <v>451</v>
      </c>
      <c r="F3061" s="1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4</v>
      </c>
      <c r="P3061" s="5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11">
        <v>220000</v>
      </c>
      <c r="E3062" s="5">
        <v>335</v>
      </c>
      <c r="F3062" s="1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1</v>
      </c>
      <c r="P3062" s="5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11">
        <v>1000000</v>
      </c>
      <c r="E3063" s="5">
        <v>0</v>
      </c>
      <c r="F3063" s="1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s="5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11">
        <v>10000</v>
      </c>
      <c r="E3064" s="5">
        <v>6684</v>
      </c>
      <c r="F3064" s="1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67</v>
      </c>
      <c r="P3064" s="5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11">
        <v>3000</v>
      </c>
      <c r="E3065" s="5">
        <v>587</v>
      </c>
      <c r="F3065" s="1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20</v>
      </c>
      <c r="P3065" s="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11">
        <v>75000</v>
      </c>
      <c r="E3066" s="5">
        <v>8471</v>
      </c>
      <c r="F3066" s="1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12</v>
      </c>
      <c r="P3066" s="5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11">
        <v>25000</v>
      </c>
      <c r="E3067" s="5">
        <v>10</v>
      </c>
      <c r="F3067" s="1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1</v>
      </c>
      <c r="P3067" s="5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11">
        <v>350000</v>
      </c>
      <c r="E3068" s="5">
        <v>41950</v>
      </c>
      <c r="F3068" s="1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12</v>
      </c>
      <c r="P3068" s="5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11">
        <v>8000</v>
      </c>
      <c r="E3069" s="5">
        <v>200</v>
      </c>
      <c r="F3069" s="1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3</v>
      </c>
      <c r="P3069" s="5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11">
        <v>250000</v>
      </c>
      <c r="E3070" s="5">
        <v>175</v>
      </c>
      <c r="F3070" s="1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1</v>
      </c>
      <c r="P3070" s="5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11">
        <v>1000</v>
      </c>
      <c r="E3071" s="5">
        <v>141</v>
      </c>
      <c r="F3071" s="1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15</v>
      </c>
      <c r="P3071" s="5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11">
        <v>10000</v>
      </c>
      <c r="E3072" s="5">
        <v>334</v>
      </c>
      <c r="F3072" s="1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4</v>
      </c>
      <c r="P3072" s="5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11">
        <v>12000</v>
      </c>
      <c r="E3073" s="5">
        <v>7173</v>
      </c>
      <c r="F3073" s="1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60</v>
      </c>
      <c r="P3073" s="5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11">
        <v>12000</v>
      </c>
      <c r="E3074" s="5">
        <v>2</v>
      </c>
      <c r="F3074" s="1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</v>
      </c>
      <c r="P3074" s="5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11">
        <v>2800000</v>
      </c>
      <c r="E3075" s="5">
        <v>645</v>
      </c>
      <c r="F3075" s="1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ROUNDUP(IF(($E3075-$D3075)/($D3075)&gt;0,(($E3075-$D3075)/($D3075)+1)*100,(1+($E3075-$D3075)/($D3075))*100),0)</f>
        <v>1</v>
      </c>
      <c r="P3075" s="5">
        <f t="shared" ref="P3075:P3138" si="193">$E3075/$L3075</f>
        <v>92.142857142857139</v>
      </c>
      <c r="Q3075" t="str">
        <f t="shared" ref="Q3075:Q3138" si="194">LEFT($N3075,FIND("/",$N3075)-1)</f>
        <v>theater</v>
      </c>
      <c r="R3075" t="str">
        <f t="shared" ref="R3075:R3138" si="195">RIGHT($N3075,LEN($N3075)-FIND("/",$N3075))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11">
        <v>25000</v>
      </c>
      <c r="E3076" s="5">
        <v>22</v>
      </c>
      <c r="F3076" s="1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1</v>
      </c>
      <c r="P3076" s="5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11">
        <v>15000</v>
      </c>
      <c r="E3077" s="5">
        <v>1296</v>
      </c>
      <c r="F3077" s="1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9</v>
      </c>
      <c r="P3077" s="5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11">
        <v>10000</v>
      </c>
      <c r="E3078" s="5">
        <v>1506</v>
      </c>
      <c r="F3078" s="1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16</v>
      </c>
      <c r="P3078" s="5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11">
        <v>22000</v>
      </c>
      <c r="E3079" s="5">
        <v>105</v>
      </c>
      <c r="F3079" s="1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1</v>
      </c>
      <c r="P3079" s="5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11">
        <v>60000</v>
      </c>
      <c r="E3080" s="5">
        <v>71</v>
      </c>
      <c r="F3080" s="1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1</v>
      </c>
      <c r="P3080" s="5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11">
        <v>1333666</v>
      </c>
      <c r="E3081" s="5">
        <v>11226</v>
      </c>
      <c r="F3081" s="1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1</v>
      </c>
      <c r="P3081" s="5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11">
        <v>2000000</v>
      </c>
      <c r="E3082" s="5">
        <v>376</v>
      </c>
      <c r="F3082" s="1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</v>
      </c>
      <c r="P3082" s="5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11">
        <v>1000000</v>
      </c>
      <c r="E3083" s="5">
        <v>2103</v>
      </c>
      <c r="F3083" s="1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1</v>
      </c>
      <c r="P3083" s="5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11">
        <v>9000</v>
      </c>
      <c r="E3084" s="5">
        <v>0</v>
      </c>
      <c r="F3084" s="1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s="5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11">
        <v>20000</v>
      </c>
      <c r="E3085" s="5">
        <v>56</v>
      </c>
      <c r="F3085" s="1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1</v>
      </c>
      <c r="P3085" s="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11">
        <v>4059</v>
      </c>
      <c r="E3086" s="5">
        <v>470</v>
      </c>
      <c r="F3086" s="1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12</v>
      </c>
      <c r="P3086" s="5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11">
        <v>25000</v>
      </c>
      <c r="E3087" s="5">
        <v>610</v>
      </c>
      <c r="F3087" s="1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3</v>
      </c>
      <c r="P3087" s="5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11">
        <v>20000</v>
      </c>
      <c r="E3088" s="5">
        <v>50</v>
      </c>
      <c r="F3088" s="1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1</v>
      </c>
      <c r="P3088" s="5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11">
        <v>20000</v>
      </c>
      <c r="E3089" s="5">
        <v>125</v>
      </c>
      <c r="F3089" s="1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1</v>
      </c>
      <c r="P3089" s="5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11">
        <v>65000</v>
      </c>
      <c r="E3090" s="5">
        <v>126</v>
      </c>
      <c r="F3090" s="1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1</v>
      </c>
      <c r="P3090" s="5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11">
        <v>25000</v>
      </c>
      <c r="E3091" s="5">
        <v>5854</v>
      </c>
      <c r="F3091" s="1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24</v>
      </c>
      <c r="P3091" s="5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11">
        <v>225000</v>
      </c>
      <c r="E3092" s="5">
        <v>11432</v>
      </c>
      <c r="F3092" s="1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6</v>
      </c>
      <c r="P3092" s="5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11">
        <v>5000</v>
      </c>
      <c r="E3093" s="5">
        <v>796</v>
      </c>
      <c r="F3093" s="1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16</v>
      </c>
      <c r="P3093" s="5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11">
        <v>100000</v>
      </c>
      <c r="E3094" s="5">
        <v>1183.19</v>
      </c>
      <c r="F3094" s="1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2</v>
      </c>
      <c r="P3094" s="5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11">
        <v>4000</v>
      </c>
      <c r="E3095" s="5">
        <v>910</v>
      </c>
      <c r="F3095" s="1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23</v>
      </c>
      <c r="P3095" s="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11">
        <v>100000</v>
      </c>
      <c r="E3096" s="5">
        <v>25</v>
      </c>
      <c r="F3096" s="1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1</v>
      </c>
      <c r="P3096" s="5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11">
        <v>14920</v>
      </c>
      <c r="E3097" s="5">
        <v>50</v>
      </c>
      <c r="F3097" s="1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1</v>
      </c>
      <c r="P3097" s="5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11">
        <v>20000</v>
      </c>
      <c r="E3098" s="5">
        <v>795</v>
      </c>
      <c r="F3098" s="1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4</v>
      </c>
      <c r="P3098" s="5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11">
        <v>10000</v>
      </c>
      <c r="E3099" s="5">
        <v>1715</v>
      </c>
      <c r="F3099" s="1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18</v>
      </c>
      <c r="P3099" s="5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11">
        <v>48725</v>
      </c>
      <c r="E3100" s="5">
        <v>1758</v>
      </c>
      <c r="F3100" s="1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4</v>
      </c>
      <c r="P3100" s="5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11">
        <v>2000</v>
      </c>
      <c r="E3101" s="5">
        <v>278</v>
      </c>
      <c r="F3101" s="1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14</v>
      </c>
      <c r="P3101" s="5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11">
        <v>12000</v>
      </c>
      <c r="E3102" s="5">
        <v>1827</v>
      </c>
      <c r="F3102" s="1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16</v>
      </c>
      <c r="P3102" s="5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11">
        <v>2500</v>
      </c>
      <c r="E3103" s="5">
        <v>300</v>
      </c>
      <c r="F3103" s="1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12</v>
      </c>
      <c r="P3103" s="5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11">
        <v>16000</v>
      </c>
      <c r="E3104" s="5">
        <v>6258</v>
      </c>
      <c r="F3104" s="1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40</v>
      </c>
      <c r="P3104" s="5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11">
        <v>4100</v>
      </c>
      <c r="E3105" s="5">
        <v>11</v>
      </c>
      <c r="F3105" s="1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1</v>
      </c>
      <c r="P3105" s="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11">
        <v>4000</v>
      </c>
      <c r="E3106" s="5">
        <v>1185</v>
      </c>
      <c r="F3106" s="1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30</v>
      </c>
      <c r="P3106" s="5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11">
        <v>5845</v>
      </c>
      <c r="E3107" s="5">
        <v>2476</v>
      </c>
      <c r="F3107" s="1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43</v>
      </c>
      <c r="P3107" s="5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11">
        <v>1000</v>
      </c>
      <c r="E3108" s="5">
        <v>41</v>
      </c>
      <c r="F3108" s="1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5</v>
      </c>
      <c r="P3108" s="5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11">
        <v>40000</v>
      </c>
      <c r="E3109" s="5">
        <v>7905</v>
      </c>
      <c r="F3109" s="1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20</v>
      </c>
      <c r="P3109" s="5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11">
        <v>50000</v>
      </c>
      <c r="E3110" s="5">
        <v>26</v>
      </c>
      <c r="F3110" s="1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1</v>
      </c>
      <c r="P3110" s="5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11">
        <v>26500</v>
      </c>
      <c r="E3111" s="5">
        <v>6633</v>
      </c>
      <c r="F3111" s="1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26</v>
      </c>
      <c r="P3111" s="5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11">
        <v>25000</v>
      </c>
      <c r="E3112" s="5">
        <v>10</v>
      </c>
      <c r="F3112" s="1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1</v>
      </c>
      <c r="P3112" s="5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11">
        <v>20000</v>
      </c>
      <c r="E3113" s="5">
        <v>5328</v>
      </c>
      <c r="F3113" s="1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27</v>
      </c>
      <c r="P3113" s="5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11">
        <v>11000</v>
      </c>
      <c r="E3114" s="5">
        <v>521</v>
      </c>
      <c r="F3114" s="1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5</v>
      </c>
      <c r="P3114" s="5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11">
        <v>109225</v>
      </c>
      <c r="E3115" s="5">
        <v>4635</v>
      </c>
      <c r="F3115" s="1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5</v>
      </c>
      <c r="P3115" s="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11">
        <v>75000</v>
      </c>
      <c r="E3116" s="5">
        <v>0</v>
      </c>
      <c r="F3116" s="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s="5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11">
        <v>10000</v>
      </c>
      <c r="E3117" s="5">
        <v>300</v>
      </c>
      <c r="F3117" s="1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3</v>
      </c>
      <c r="P3117" s="5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11">
        <v>750</v>
      </c>
      <c r="E3118" s="5">
        <v>430</v>
      </c>
      <c r="F3118" s="1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58</v>
      </c>
      <c r="P3118" s="5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11">
        <v>1000</v>
      </c>
      <c r="E3119" s="5">
        <v>1</v>
      </c>
      <c r="F3119" s="1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1</v>
      </c>
      <c r="P3119" s="5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11">
        <v>500000</v>
      </c>
      <c r="E3120" s="5">
        <v>1550</v>
      </c>
      <c r="F3120" s="1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1</v>
      </c>
      <c r="P3120" s="5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11">
        <v>10000</v>
      </c>
      <c r="E3121" s="5">
        <v>5</v>
      </c>
      <c r="F3121" s="1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1</v>
      </c>
      <c r="P3121" s="5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11">
        <v>1300000</v>
      </c>
      <c r="E3122" s="5">
        <v>128</v>
      </c>
      <c r="F3122" s="1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1</v>
      </c>
      <c r="P3122" s="5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11">
        <v>1500</v>
      </c>
      <c r="E3123" s="5">
        <v>10</v>
      </c>
      <c r="F3123" s="1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1</v>
      </c>
      <c r="P3123" s="5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11">
        <v>199</v>
      </c>
      <c r="E3124" s="5">
        <v>116</v>
      </c>
      <c r="F3124" s="1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59</v>
      </c>
      <c r="P3124" s="5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11">
        <v>125000</v>
      </c>
      <c r="E3125" s="5">
        <v>85192</v>
      </c>
      <c r="F3125" s="1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69</v>
      </c>
      <c r="P3125" s="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11">
        <v>800000</v>
      </c>
      <c r="E3126" s="5">
        <v>26</v>
      </c>
      <c r="F3126" s="1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1</v>
      </c>
      <c r="P3126" s="5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11">
        <v>1500000</v>
      </c>
      <c r="E3127" s="5">
        <v>0</v>
      </c>
      <c r="F3127" s="1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s="5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11">
        <v>25000</v>
      </c>
      <c r="E3128" s="5">
        <v>1040</v>
      </c>
      <c r="F3128" s="1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5</v>
      </c>
      <c r="P3128" s="5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11">
        <v>100000</v>
      </c>
      <c r="E3129" s="5">
        <v>0</v>
      </c>
      <c r="F3129" s="1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s="5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11">
        <v>15000</v>
      </c>
      <c r="E3130" s="5">
        <v>16291</v>
      </c>
      <c r="F3130" s="1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109</v>
      </c>
      <c r="P3130" s="5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11">
        <v>1250</v>
      </c>
      <c r="E3131" s="5">
        <v>10</v>
      </c>
      <c r="F3131" s="1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1</v>
      </c>
      <c r="P3131" s="5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11">
        <v>10000</v>
      </c>
      <c r="E3132" s="5">
        <v>375</v>
      </c>
      <c r="F3132" s="1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4</v>
      </c>
      <c r="P3132" s="5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11">
        <v>4100</v>
      </c>
      <c r="E3133" s="5">
        <v>645</v>
      </c>
      <c r="F3133" s="1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16</v>
      </c>
      <c r="P3133" s="5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11">
        <v>30000</v>
      </c>
      <c r="E3134" s="5">
        <v>10</v>
      </c>
      <c r="F3134" s="1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1</v>
      </c>
      <c r="P3134" s="5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11">
        <v>500</v>
      </c>
      <c r="E3135" s="5">
        <v>540</v>
      </c>
      <c r="F3135" s="1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108</v>
      </c>
      <c r="P3135" s="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11">
        <v>1000</v>
      </c>
      <c r="E3136" s="5">
        <v>225</v>
      </c>
      <c r="F3136" s="1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23</v>
      </c>
      <c r="P3136" s="5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11">
        <v>777</v>
      </c>
      <c r="E3137" s="5">
        <v>162</v>
      </c>
      <c r="F3137" s="1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21</v>
      </c>
      <c r="P3137" s="5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11">
        <v>500</v>
      </c>
      <c r="E3138" s="5">
        <v>639</v>
      </c>
      <c r="F3138" s="1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128</v>
      </c>
      <c r="P3138" s="5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11">
        <v>1500</v>
      </c>
      <c r="E3139" s="5">
        <v>50</v>
      </c>
      <c r="F3139" s="1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ROUNDUP(IF(($E3139-$D3139)/($D3139)&gt;0,(($E3139-$D3139)/($D3139)+1)*100,(1+($E3139-$D3139)/($D3139))*100),0)</f>
        <v>4</v>
      </c>
      <c r="P3139" s="5">
        <f t="shared" ref="P3139:P3202" si="197">$E3139/$L3139</f>
        <v>50</v>
      </c>
      <c r="Q3139" t="str">
        <f t="shared" ref="Q3139:Q3202" si="198">LEFT($N3139,FIND("/",$N3139)-1)</f>
        <v>theater</v>
      </c>
      <c r="R3139" t="str">
        <f t="shared" ref="R3139:R3202" si="199">RIGHT($N3139,LEN($N3139)-FIND("/",$N3139))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11">
        <v>200</v>
      </c>
      <c r="E3140" s="5">
        <v>0</v>
      </c>
      <c r="F3140" s="1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s="5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11">
        <v>50000</v>
      </c>
      <c r="E3141" s="5">
        <v>2700</v>
      </c>
      <c r="F3141" s="1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6</v>
      </c>
      <c r="P3141" s="5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11">
        <v>10000</v>
      </c>
      <c r="E3142" s="5">
        <v>96</v>
      </c>
      <c r="F3142" s="1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1</v>
      </c>
      <c r="P3142" s="5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11">
        <v>500</v>
      </c>
      <c r="E3143" s="5">
        <v>258</v>
      </c>
      <c r="F3143" s="1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52</v>
      </c>
      <c r="P3143" s="5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11">
        <v>2750</v>
      </c>
      <c r="E3144" s="5">
        <v>45</v>
      </c>
      <c r="F3144" s="1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2</v>
      </c>
      <c r="P3144" s="5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11">
        <v>700</v>
      </c>
      <c r="E3145" s="5">
        <v>0</v>
      </c>
      <c r="F3145" s="1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s="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11">
        <v>10000</v>
      </c>
      <c r="E3146" s="5">
        <v>7540</v>
      </c>
      <c r="F3146" s="1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76</v>
      </c>
      <c r="P3146" s="5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11">
        <v>25000</v>
      </c>
      <c r="E3147" s="5">
        <v>0</v>
      </c>
      <c r="F3147" s="1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s="5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11">
        <v>50000</v>
      </c>
      <c r="E3148" s="5">
        <v>5250</v>
      </c>
      <c r="F3148" s="1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11</v>
      </c>
      <c r="P3148" s="5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11">
        <v>20000</v>
      </c>
      <c r="E3149" s="5">
        <v>23505</v>
      </c>
      <c r="F3149" s="1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118</v>
      </c>
      <c r="P3149" s="5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11">
        <v>1800</v>
      </c>
      <c r="E3150" s="5">
        <v>2361</v>
      </c>
      <c r="F3150" s="1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132</v>
      </c>
      <c r="P3150" s="5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11">
        <v>1250</v>
      </c>
      <c r="E3151" s="5">
        <v>1300</v>
      </c>
      <c r="F3151" s="1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104</v>
      </c>
      <c r="P3151" s="5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11">
        <v>3500</v>
      </c>
      <c r="E3152" s="5">
        <v>3535</v>
      </c>
      <c r="F3152" s="1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101</v>
      </c>
      <c r="P3152" s="5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11">
        <v>3500</v>
      </c>
      <c r="E3153" s="5">
        <v>3514</v>
      </c>
      <c r="F3153" s="1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101</v>
      </c>
      <c r="P3153" s="5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11">
        <v>2200</v>
      </c>
      <c r="E3154" s="5">
        <v>2331</v>
      </c>
      <c r="F3154" s="1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106</v>
      </c>
      <c r="P3154" s="5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11">
        <v>3000</v>
      </c>
      <c r="E3155" s="5">
        <v>10067.5</v>
      </c>
      <c r="F3155" s="1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336</v>
      </c>
      <c r="P3155" s="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11">
        <v>7000</v>
      </c>
      <c r="E3156" s="5">
        <v>7905</v>
      </c>
      <c r="F3156" s="1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113</v>
      </c>
      <c r="P3156" s="5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11">
        <v>5000</v>
      </c>
      <c r="E3157" s="5">
        <v>9425.23</v>
      </c>
      <c r="F3157" s="1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189</v>
      </c>
      <c r="P3157" s="5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11">
        <v>5500</v>
      </c>
      <c r="E3158" s="5">
        <v>5600</v>
      </c>
      <c r="F3158" s="1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102</v>
      </c>
      <c r="P3158" s="5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11">
        <v>4000</v>
      </c>
      <c r="E3159" s="5">
        <v>4040</v>
      </c>
      <c r="F3159" s="1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101</v>
      </c>
      <c r="P3159" s="5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11">
        <v>5000</v>
      </c>
      <c r="E3160" s="5">
        <v>5700</v>
      </c>
      <c r="F3160" s="1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114</v>
      </c>
      <c r="P3160" s="5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11">
        <v>1500</v>
      </c>
      <c r="E3161" s="5">
        <v>2002.22</v>
      </c>
      <c r="F3161" s="1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134</v>
      </c>
      <c r="P3161" s="5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11">
        <v>4500</v>
      </c>
      <c r="E3162" s="5">
        <v>4569</v>
      </c>
      <c r="F3162" s="1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102</v>
      </c>
      <c r="P3162" s="5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11">
        <v>2000</v>
      </c>
      <c r="E3163" s="5">
        <v>2102</v>
      </c>
      <c r="F3163" s="1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106</v>
      </c>
      <c r="P3163" s="5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11">
        <v>4000</v>
      </c>
      <c r="E3164" s="5">
        <v>5086</v>
      </c>
      <c r="F3164" s="1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128</v>
      </c>
      <c r="P3164" s="5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11">
        <v>13000</v>
      </c>
      <c r="E3165" s="5">
        <v>14450</v>
      </c>
      <c r="F3165" s="1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112</v>
      </c>
      <c r="P3165" s="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11">
        <v>2500</v>
      </c>
      <c r="E3166" s="5">
        <v>2669</v>
      </c>
      <c r="F3166" s="1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107</v>
      </c>
      <c r="P3166" s="5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11">
        <v>750</v>
      </c>
      <c r="E3167" s="5">
        <v>1220</v>
      </c>
      <c r="F3167" s="1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163</v>
      </c>
      <c r="P3167" s="5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11">
        <v>35000</v>
      </c>
      <c r="E3168" s="5">
        <v>56079.83</v>
      </c>
      <c r="F3168" s="1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161</v>
      </c>
      <c r="P3168" s="5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11">
        <v>3000</v>
      </c>
      <c r="E3169" s="5">
        <v>3485</v>
      </c>
      <c r="F3169" s="1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117</v>
      </c>
      <c r="P3169" s="5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11">
        <v>2500</v>
      </c>
      <c r="E3170" s="5">
        <v>3105</v>
      </c>
      <c r="F3170" s="1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125</v>
      </c>
      <c r="P3170" s="5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11">
        <v>8000</v>
      </c>
      <c r="E3171" s="5">
        <v>8241</v>
      </c>
      <c r="F3171" s="1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104</v>
      </c>
      <c r="P3171" s="5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11">
        <v>2000</v>
      </c>
      <c r="E3172" s="5">
        <v>2245</v>
      </c>
      <c r="F3172" s="1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113</v>
      </c>
      <c r="P3172" s="5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11">
        <v>7000</v>
      </c>
      <c r="E3173" s="5">
        <v>7617</v>
      </c>
      <c r="F3173" s="1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109</v>
      </c>
      <c r="P3173" s="5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11">
        <v>2000</v>
      </c>
      <c r="E3174" s="5">
        <v>2300</v>
      </c>
      <c r="F3174" s="1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115</v>
      </c>
      <c r="P3174" s="5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11">
        <v>10000</v>
      </c>
      <c r="E3175" s="5">
        <v>10300</v>
      </c>
      <c r="F3175" s="1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103</v>
      </c>
      <c r="P3175" s="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11">
        <v>3000</v>
      </c>
      <c r="E3176" s="5">
        <v>3034</v>
      </c>
      <c r="F3176" s="1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102</v>
      </c>
      <c r="P3176" s="5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11">
        <v>5000</v>
      </c>
      <c r="E3177" s="5">
        <v>5478</v>
      </c>
      <c r="F3177" s="1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110</v>
      </c>
      <c r="P3177" s="5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11">
        <v>1900</v>
      </c>
      <c r="E3178" s="5">
        <v>2182</v>
      </c>
      <c r="F3178" s="1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115</v>
      </c>
      <c r="P3178" s="5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11">
        <v>2500</v>
      </c>
      <c r="E3179" s="5">
        <v>2935</v>
      </c>
      <c r="F3179" s="1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118</v>
      </c>
      <c r="P3179" s="5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11">
        <v>1500</v>
      </c>
      <c r="E3180" s="5">
        <v>2576</v>
      </c>
      <c r="F3180" s="1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172</v>
      </c>
      <c r="P3180" s="5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11">
        <v>4200</v>
      </c>
      <c r="E3181" s="5">
        <v>4794.82</v>
      </c>
      <c r="F3181" s="1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115</v>
      </c>
      <c r="P3181" s="5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11">
        <v>1200</v>
      </c>
      <c r="E3182" s="5">
        <v>1437</v>
      </c>
      <c r="F3182" s="1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120</v>
      </c>
      <c r="P3182" s="5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11">
        <v>500</v>
      </c>
      <c r="E3183" s="5">
        <v>545</v>
      </c>
      <c r="F3183" s="1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109</v>
      </c>
      <c r="P3183" s="5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11">
        <v>7000</v>
      </c>
      <c r="E3184" s="5">
        <v>7062</v>
      </c>
      <c r="F3184" s="1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101</v>
      </c>
      <c r="P3184" s="5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11">
        <v>2500</v>
      </c>
      <c r="E3185" s="5">
        <v>2725</v>
      </c>
      <c r="F3185" s="1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109</v>
      </c>
      <c r="P3185" s="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11">
        <v>4300</v>
      </c>
      <c r="E3186" s="5">
        <v>4610</v>
      </c>
      <c r="F3186" s="1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108</v>
      </c>
      <c r="P3186" s="5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11">
        <v>1000</v>
      </c>
      <c r="E3187" s="5">
        <v>1000</v>
      </c>
      <c r="F3187" s="1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100</v>
      </c>
      <c r="P3187" s="5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11">
        <v>3200</v>
      </c>
      <c r="E3188" s="5">
        <v>3270</v>
      </c>
      <c r="F3188" s="1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103</v>
      </c>
      <c r="P3188" s="5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11">
        <v>15000</v>
      </c>
      <c r="E3189" s="5">
        <v>17444</v>
      </c>
      <c r="F3189" s="1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117</v>
      </c>
      <c r="P3189" s="5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11">
        <v>200</v>
      </c>
      <c r="E3190" s="5">
        <v>130</v>
      </c>
      <c r="F3190" s="1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65</v>
      </c>
      <c r="P3190" s="5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11">
        <v>55000</v>
      </c>
      <c r="E3191" s="5">
        <v>6780</v>
      </c>
      <c r="F3191" s="1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13</v>
      </c>
      <c r="P3191" s="5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11">
        <v>4000</v>
      </c>
      <c r="E3192" s="5">
        <v>0</v>
      </c>
      <c r="F3192" s="1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s="5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11">
        <v>3750</v>
      </c>
      <c r="E3193" s="5">
        <v>151</v>
      </c>
      <c r="F3193" s="1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5</v>
      </c>
      <c r="P3193" s="5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11">
        <v>10000</v>
      </c>
      <c r="E3194" s="5">
        <v>102</v>
      </c>
      <c r="F3194" s="1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2</v>
      </c>
      <c r="P3194" s="5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11">
        <v>5000</v>
      </c>
      <c r="E3195" s="5">
        <v>587</v>
      </c>
      <c r="F3195" s="1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12</v>
      </c>
      <c r="P3195" s="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11">
        <v>11000</v>
      </c>
      <c r="E3196" s="5">
        <v>0</v>
      </c>
      <c r="F3196" s="1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s="5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11">
        <v>3500</v>
      </c>
      <c r="E3197" s="5">
        <v>2070</v>
      </c>
      <c r="F3197" s="1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60</v>
      </c>
      <c r="P3197" s="5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11">
        <v>3000000</v>
      </c>
      <c r="E3198" s="5">
        <v>1800</v>
      </c>
      <c r="F3198" s="1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1</v>
      </c>
      <c r="P3198" s="5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11">
        <v>10000</v>
      </c>
      <c r="E3199" s="5">
        <v>1145</v>
      </c>
      <c r="F3199" s="1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12</v>
      </c>
      <c r="P3199" s="5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11">
        <v>30000</v>
      </c>
      <c r="E3200" s="5">
        <v>110</v>
      </c>
      <c r="F3200" s="1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1</v>
      </c>
      <c r="P3200" s="5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11">
        <v>5000</v>
      </c>
      <c r="E3201" s="5">
        <v>2608</v>
      </c>
      <c r="F3201" s="1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53</v>
      </c>
      <c r="P3201" s="5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11">
        <v>50000</v>
      </c>
      <c r="E3202" s="5">
        <v>1</v>
      </c>
      <c r="F3202" s="1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1</v>
      </c>
      <c r="P3202" s="5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11">
        <v>2000</v>
      </c>
      <c r="E3203" s="5">
        <v>25</v>
      </c>
      <c r="F3203" s="1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ROUNDUP(IF(($E3203-$D3203)/($D3203)&gt;0,(($E3203-$D3203)/($D3203)+1)*100,(1+($E3203-$D3203)/($D3203))*100),0)</f>
        <v>2</v>
      </c>
      <c r="P3203" s="5">
        <f t="shared" ref="P3203:P3266" si="201">$E3203/$L3203</f>
        <v>12.5</v>
      </c>
      <c r="Q3203" t="str">
        <f t="shared" ref="Q3203:Q3266" si="202">LEFT($N3203,FIND("/",$N3203)-1)</f>
        <v>theater</v>
      </c>
      <c r="R3203" t="str">
        <f t="shared" ref="R3203:R3266" si="203">RIGHT($N3203,LEN($N3203)-FIND("/",$N3203))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11">
        <v>5000</v>
      </c>
      <c r="E3204" s="5">
        <v>2726</v>
      </c>
      <c r="F3204" s="1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55</v>
      </c>
      <c r="P3204" s="5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11">
        <v>1000</v>
      </c>
      <c r="E3205" s="5">
        <v>250</v>
      </c>
      <c r="F3205" s="1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25</v>
      </c>
      <c r="P3205" s="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11">
        <v>500</v>
      </c>
      <c r="E3206" s="5">
        <v>0</v>
      </c>
      <c r="F3206" s="1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s="5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11">
        <v>8000</v>
      </c>
      <c r="E3207" s="5">
        <v>273</v>
      </c>
      <c r="F3207" s="1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4</v>
      </c>
      <c r="P3207" s="5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11">
        <v>5000</v>
      </c>
      <c r="E3208" s="5">
        <v>0</v>
      </c>
      <c r="F3208" s="1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s="5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11">
        <v>5500</v>
      </c>
      <c r="E3209" s="5">
        <v>2550</v>
      </c>
      <c r="F3209" s="1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47</v>
      </c>
      <c r="P3209" s="5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11">
        <v>5000</v>
      </c>
      <c r="E3210" s="5">
        <v>5175</v>
      </c>
      <c r="F3210" s="1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104</v>
      </c>
      <c r="P3210" s="5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11">
        <v>9500</v>
      </c>
      <c r="E3211" s="5">
        <v>11335.7</v>
      </c>
      <c r="F3211" s="1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120</v>
      </c>
      <c r="P3211" s="5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11">
        <v>3000</v>
      </c>
      <c r="E3212" s="5">
        <v>3773</v>
      </c>
      <c r="F3212" s="1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126</v>
      </c>
      <c r="P3212" s="5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11">
        <v>23000</v>
      </c>
      <c r="E3213" s="5">
        <v>27541</v>
      </c>
      <c r="F3213" s="1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120</v>
      </c>
      <c r="P3213" s="5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11">
        <v>4000</v>
      </c>
      <c r="E3214" s="5">
        <v>5050</v>
      </c>
      <c r="F3214" s="1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127</v>
      </c>
      <c r="P3214" s="5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11">
        <v>6000</v>
      </c>
      <c r="E3215" s="5">
        <v>6007</v>
      </c>
      <c r="F3215" s="1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101</v>
      </c>
      <c r="P3215" s="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11">
        <v>12000</v>
      </c>
      <c r="E3216" s="5">
        <v>12256</v>
      </c>
      <c r="F3216" s="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103</v>
      </c>
      <c r="P3216" s="5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11">
        <v>35000</v>
      </c>
      <c r="E3217" s="5">
        <v>35123</v>
      </c>
      <c r="F3217" s="1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101</v>
      </c>
      <c r="P3217" s="5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11">
        <v>2000</v>
      </c>
      <c r="E3218" s="5">
        <v>2001</v>
      </c>
      <c r="F3218" s="1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101</v>
      </c>
      <c r="P3218" s="5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11">
        <v>4500</v>
      </c>
      <c r="E3219" s="5">
        <v>5221</v>
      </c>
      <c r="F3219" s="1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117</v>
      </c>
      <c r="P3219" s="5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11">
        <v>12000</v>
      </c>
      <c r="E3220" s="5">
        <v>12252</v>
      </c>
      <c r="F3220" s="1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103</v>
      </c>
      <c r="P3220" s="5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11">
        <v>20000</v>
      </c>
      <c r="E3221" s="5">
        <v>20022</v>
      </c>
      <c r="F3221" s="1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101</v>
      </c>
      <c r="P3221" s="5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11">
        <v>15000</v>
      </c>
      <c r="E3222" s="5">
        <v>15126</v>
      </c>
      <c r="F3222" s="1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101</v>
      </c>
      <c r="P3222" s="5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11">
        <v>4000</v>
      </c>
      <c r="E3223" s="5">
        <v>4137</v>
      </c>
      <c r="F3223" s="1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104</v>
      </c>
      <c r="P3223" s="5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11">
        <v>2500</v>
      </c>
      <c r="E3224" s="5">
        <v>3120</v>
      </c>
      <c r="F3224" s="1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125</v>
      </c>
      <c r="P3224" s="5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11">
        <v>3100</v>
      </c>
      <c r="E3225" s="5">
        <v>3395</v>
      </c>
      <c r="F3225" s="1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110</v>
      </c>
      <c r="P3225" s="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11">
        <v>30000</v>
      </c>
      <c r="E3226" s="5">
        <v>30610</v>
      </c>
      <c r="F3226" s="1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103</v>
      </c>
      <c r="P3226" s="5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11">
        <v>2000</v>
      </c>
      <c r="E3227" s="5">
        <v>2047</v>
      </c>
      <c r="F3227" s="1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103</v>
      </c>
      <c r="P3227" s="5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11">
        <v>1200</v>
      </c>
      <c r="E3228" s="5">
        <v>1250</v>
      </c>
      <c r="F3228" s="1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105</v>
      </c>
      <c r="P3228" s="5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11">
        <v>1200</v>
      </c>
      <c r="E3229" s="5">
        <v>1500</v>
      </c>
      <c r="F3229" s="1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125</v>
      </c>
      <c r="P3229" s="5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11">
        <v>7000</v>
      </c>
      <c r="E3230" s="5">
        <v>7164</v>
      </c>
      <c r="F3230" s="1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103</v>
      </c>
      <c r="P3230" s="5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11">
        <v>20000</v>
      </c>
      <c r="E3231" s="5">
        <v>21573</v>
      </c>
      <c r="F3231" s="1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108</v>
      </c>
      <c r="P3231" s="5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11">
        <v>2600</v>
      </c>
      <c r="E3232" s="5">
        <v>2857</v>
      </c>
      <c r="F3232" s="1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110</v>
      </c>
      <c r="P3232" s="5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11">
        <v>1000</v>
      </c>
      <c r="E3233" s="5">
        <v>1610</v>
      </c>
      <c r="F3233" s="1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161</v>
      </c>
      <c r="P3233" s="5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11">
        <v>1000</v>
      </c>
      <c r="E3234" s="5">
        <v>1312</v>
      </c>
      <c r="F3234" s="1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132</v>
      </c>
      <c r="P3234" s="5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11">
        <v>5000</v>
      </c>
      <c r="E3235" s="5">
        <v>5940</v>
      </c>
      <c r="F3235" s="1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119</v>
      </c>
      <c r="P3235" s="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11">
        <v>4000</v>
      </c>
      <c r="E3236" s="5">
        <v>4015.71</v>
      </c>
      <c r="F3236" s="1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101</v>
      </c>
      <c r="P3236" s="5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11">
        <v>15000</v>
      </c>
      <c r="E3237" s="5">
        <v>15481</v>
      </c>
      <c r="F3237" s="1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104</v>
      </c>
      <c r="P3237" s="5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11">
        <v>20000</v>
      </c>
      <c r="E3238" s="5">
        <v>20120</v>
      </c>
      <c r="F3238" s="1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101</v>
      </c>
      <c r="P3238" s="5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11">
        <v>35000</v>
      </c>
      <c r="E3239" s="5">
        <v>35275.64</v>
      </c>
      <c r="F3239" s="1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101</v>
      </c>
      <c r="P3239" s="5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11">
        <v>2800</v>
      </c>
      <c r="E3240" s="5">
        <v>3145</v>
      </c>
      <c r="F3240" s="1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113</v>
      </c>
      <c r="P3240" s="5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11">
        <v>5862</v>
      </c>
      <c r="E3241" s="5">
        <v>6208.98</v>
      </c>
      <c r="F3241" s="1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106</v>
      </c>
      <c r="P3241" s="5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11">
        <v>3000</v>
      </c>
      <c r="E3242" s="5">
        <v>3017</v>
      </c>
      <c r="F3242" s="1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101</v>
      </c>
      <c r="P3242" s="5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11">
        <v>8500</v>
      </c>
      <c r="E3243" s="5">
        <v>9801</v>
      </c>
      <c r="F3243" s="1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116</v>
      </c>
      <c r="P3243" s="5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11">
        <v>10000</v>
      </c>
      <c r="E3244" s="5">
        <v>12730.42</v>
      </c>
      <c r="F3244" s="1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128</v>
      </c>
      <c r="P3244" s="5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11">
        <v>8000</v>
      </c>
      <c r="E3245" s="5">
        <v>8227</v>
      </c>
      <c r="F3245" s="1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103</v>
      </c>
      <c r="P3245" s="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11">
        <v>1600</v>
      </c>
      <c r="E3246" s="5">
        <v>1647</v>
      </c>
      <c r="F3246" s="1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103</v>
      </c>
      <c r="P3246" s="5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11">
        <v>21000</v>
      </c>
      <c r="E3247" s="5">
        <v>21904</v>
      </c>
      <c r="F3247" s="1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105</v>
      </c>
      <c r="P3247" s="5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11">
        <v>10000</v>
      </c>
      <c r="E3248" s="5">
        <v>11122</v>
      </c>
      <c r="F3248" s="1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112</v>
      </c>
      <c r="P3248" s="5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11">
        <v>2500</v>
      </c>
      <c r="E3249" s="5">
        <v>2646.5</v>
      </c>
      <c r="F3249" s="1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106</v>
      </c>
      <c r="P3249" s="5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11">
        <v>12000</v>
      </c>
      <c r="E3250" s="5">
        <v>12095</v>
      </c>
      <c r="F3250" s="1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101</v>
      </c>
      <c r="P3250" s="5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11">
        <v>5500</v>
      </c>
      <c r="E3251" s="5">
        <v>5771</v>
      </c>
      <c r="F3251" s="1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105</v>
      </c>
      <c r="P3251" s="5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11">
        <v>25000</v>
      </c>
      <c r="E3252" s="5">
        <v>25388</v>
      </c>
      <c r="F3252" s="1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102</v>
      </c>
      <c r="P3252" s="5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11">
        <v>1500</v>
      </c>
      <c r="E3253" s="5">
        <v>1661</v>
      </c>
      <c r="F3253" s="1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111</v>
      </c>
      <c r="P3253" s="5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11">
        <v>2250</v>
      </c>
      <c r="E3254" s="5">
        <v>2876</v>
      </c>
      <c r="F3254" s="1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128</v>
      </c>
      <c r="P3254" s="5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11">
        <v>20000</v>
      </c>
      <c r="E3255" s="5">
        <v>20365</v>
      </c>
      <c r="F3255" s="1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102</v>
      </c>
      <c r="P3255" s="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11">
        <v>13000</v>
      </c>
      <c r="E3256" s="5">
        <v>13163.5</v>
      </c>
      <c r="F3256" s="1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102</v>
      </c>
      <c r="P3256" s="5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11">
        <v>300</v>
      </c>
      <c r="E3257" s="5">
        <v>525</v>
      </c>
      <c r="F3257" s="1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175</v>
      </c>
      <c r="P3257" s="5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11">
        <v>10000</v>
      </c>
      <c r="E3258" s="5">
        <v>12806</v>
      </c>
      <c r="F3258" s="1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129</v>
      </c>
      <c r="P3258" s="5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11">
        <v>2000</v>
      </c>
      <c r="E3259" s="5">
        <v>2125.9899999999998</v>
      </c>
      <c r="F3259" s="1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107</v>
      </c>
      <c r="P3259" s="5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11">
        <v>7000</v>
      </c>
      <c r="E3260" s="5">
        <v>7365</v>
      </c>
      <c r="F3260" s="1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106</v>
      </c>
      <c r="P3260" s="5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11">
        <v>23000</v>
      </c>
      <c r="E3261" s="5">
        <v>24418.6</v>
      </c>
      <c r="F3261" s="1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107</v>
      </c>
      <c r="P3261" s="5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11">
        <v>5000</v>
      </c>
      <c r="E3262" s="5">
        <v>5462</v>
      </c>
      <c r="F3262" s="1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110</v>
      </c>
      <c r="P3262" s="5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11">
        <v>3300</v>
      </c>
      <c r="E3263" s="5">
        <v>3315</v>
      </c>
      <c r="F3263" s="1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101</v>
      </c>
      <c r="P3263" s="5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11">
        <v>12200</v>
      </c>
      <c r="E3264" s="5">
        <v>12571</v>
      </c>
      <c r="F3264" s="1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104</v>
      </c>
      <c r="P3264" s="5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11">
        <v>2500</v>
      </c>
      <c r="E3265" s="5">
        <v>2804.16</v>
      </c>
      <c r="F3265" s="1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113</v>
      </c>
      <c r="P3265" s="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11">
        <v>2500</v>
      </c>
      <c r="E3266" s="5">
        <v>2575</v>
      </c>
      <c r="F3266" s="1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103</v>
      </c>
      <c r="P3266" s="5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11">
        <v>2700</v>
      </c>
      <c r="E3267" s="5">
        <v>4428</v>
      </c>
      <c r="F3267" s="1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ROUNDUP(IF(($E3267-$D3267)/($D3267)&gt;0,(($E3267-$D3267)/($D3267)+1)*100,(1+($E3267-$D3267)/($D3267))*100),0)</f>
        <v>164</v>
      </c>
      <c r="P3267" s="5">
        <f t="shared" ref="P3267:P3330" si="205">$E3267/$L3267</f>
        <v>70.285714285714292</v>
      </c>
      <c r="Q3267" t="str">
        <f t="shared" ref="Q3267:Q3330" si="206">LEFT($N3267,FIND("/",$N3267)-1)</f>
        <v>theater</v>
      </c>
      <c r="R3267" t="str">
        <f t="shared" ref="R3267:R3330" si="207">RIGHT($N3267,LEN($N3267)-FIND("/",$N3267))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11">
        <v>6000</v>
      </c>
      <c r="E3268" s="5">
        <v>7877</v>
      </c>
      <c r="F3268" s="1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132</v>
      </c>
      <c r="P3268" s="5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11">
        <v>15000</v>
      </c>
      <c r="E3269" s="5">
        <v>15315</v>
      </c>
      <c r="F3269" s="1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103</v>
      </c>
      <c r="P3269" s="5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11">
        <v>2000</v>
      </c>
      <c r="E3270" s="5">
        <v>2560</v>
      </c>
      <c r="F3270" s="1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128</v>
      </c>
      <c r="P3270" s="5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11">
        <v>8000</v>
      </c>
      <c r="E3271" s="5">
        <v>8120</v>
      </c>
      <c r="F3271" s="1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102</v>
      </c>
      <c r="P3271" s="5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11">
        <v>1800</v>
      </c>
      <c r="E3272" s="5">
        <v>1830</v>
      </c>
      <c r="F3272" s="1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102</v>
      </c>
      <c r="P3272" s="5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11">
        <v>1500</v>
      </c>
      <c r="E3273" s="5">
        <v>1950</v>
      </c>
      <c r="F3273" s="1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130</v>
      </c>
      <c r="P3273" s="5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11">
        <v>10000</v>
      </c>
      <c r="E3274" s="5">
        <v>15443</v>
      </c>
      <c r="F3274" s="1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155</v>
      </c>
      <c r="P3274" s="5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11">
        <v>4000</v>
      </c>
      <c r="E3275" s="5">
        <v>4296</v>
      </c>
      <c r="F3275" s="1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108</v>
      </c>
      <c r="P3275" s="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11">
        <v>15500</v>
      </c>
      <c r="E3276" s="5">
        <v>15705</v>
      </c>
      <c r="F3276" s="1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102</v>
      </c>
      <c r="P3276" s="5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11">
        <v>1800</v>
      </c>
      <c r="E3277" s="5">
        <v>1805</v>
      </c>
      <c r="F3277" s="1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101</v>
      </c>
      <c r="P3277" s="5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11">
        <v>4500</v>
      </c>
      <c r="E3278" s="5">
        <v>5258</v>
      </c>
      <c r="F3278" s="1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117</v>
      </c>
      <c r="P3278" s="5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11">
        <v>5000</v>
      </c>
      <c r="E3279" s="5">
        <v>5430</v>
      </c>
      <c r="F3279" s="1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109</v>
      </c>
      <c r="P3279" s="5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11">
        <v>2500</v>
      </c>
      <c r="E3280" s="5">
        <v>2585</v>
      </c>
      <c r="F3280" s="1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104</v>
      </c>
      <c r="P3280" s="5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11">
        <v>5800</v>
      </c>
      <c r="E3281" s="5">
        <v>6628</v>
      </c>
      <c r="F3281" s="1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115</v>
      </c>
      <c r="P3281" s="5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11">
        <v>2000</v>
      </c>
      <c r="E3282" s="5">
        <v>2060</v>
      </c>
      <c r="F3282" s="1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103</v>
      </c>
      <c r="P3282" s="5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11">
        <v>5000</v>
      </c>
      <c r="E3283" s="5">
        <v>6080</v>
      </c>
      <c r="F3283" s="1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122</v>
      </c>
      <c r="P3283" s="5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11">
        <v>31000</v>
      </c>
      <c r="E3284" s="5">
        <v>31820.5</v>
      </c>
      <c r="F3284" s="1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103</v>
      </c>
      <c r="P3284" s="5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11">
        <v>800</v>
      </c>
      <c r="E3285" s="5">
        <v>838</v>
      </c>
      <c r="F3285" s="1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105</v>
      </c>
      <c r="P3285" s="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11">
        <v>3000</v>
      </c>
      <c r="E3286" s="5">
        <v>3048</v>
      </c>
      <c r="F3286" s="1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102</v>
      </c>
      <c r="P3286" s="5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11">
        <v>4999</v>
      </c>
      <c r="E3287" s="5">
        <v>5604</v>
      </c>
      <c r="F3287" s="1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113</v>
      </c>
      <c r="P3287" s="5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11">
        <v>15000</v>
      </c>
      <c r="E3288" s="5">
        <v>15265</v>
      </c>
      <c r="F3288" s="1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102</v>
      </c>
      <c r="P3288" s="5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11">
        <v>2500</v>
      </c>
      <c r="E3289" s="5">
        <v>2500</v>
      </c>
      <c r="F3289" s="1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100</v>
      </c>
      <c r="P3289" s="5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11">
        <v>10000</v>
      </c>
      <c r="E3290" s="5">
        <v>10026.49</v>
      </c>
      <c r="F3290" s="1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101</v>
      </c>
      <c r="P3290" s="5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11">
        <v>500</v>
      </c>
      <c r="E3291" s="5">
        <v>665.21</v>
      </c>
      <c r="F3291" s="1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134</v>
      </c>
      <c r="P3291" s="5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11">
        <v>2000</v>
      </c>
      <c r="E3292" s="5">
        <v>2424</v>
      </c>
      <c r="F3292" s="1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122</v>
      </c>
      <c r="P3292" s="5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11">
        <v>500</v>
      </c>
      <c r="E3293" s="5">
        <v>570</v>
      </c>
      <c r="F3293" s="1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114</v>
      </c>
      <c r="P3293" s="5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11">
        <v>101</v>
      </c>
      <c r="E3294" s="5">
        <v>289</v>
      </c>
      <c r="F3294" s="1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287</v>
      </c>
      <c r="P3294" s="5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11">
        <v>4500</v>
      </c>
      <c r="E3295" s="5">
        <v>7670</v>
      </c>
      <c r="F3295" s="1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171</v>
      </c>
      <c r="P3295" s="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11">
        <v>600</v>
      </c>
      <c r="E3296" s="5">
        <v>710</v>
      </c>
      <c r="F3296" s="1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119</v>
      </c>
      <c r="P3296" s="5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11">
        <v>700</v>
      </c>
      <c r="E3297" s="5">
        <v>720.01</v>
      </c>
      <c r="F3297" s="1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103</v>
      </c>
      <c r="P3297" s="5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11">
        <v>1500</v>
      </c>
      <c r="E3298" s="5">
        <v>2161</v>
      </c>
      <c r="F3298" s="1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145</v>
      </c>
      <c r="P3298" s="5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11">
        <v>5500</v>
      </c>
      <c r="E3299" s="5">
        <v>5504</v>
      </c>
      <c r="F3299" s="1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101</v>
      </c>
      <c r="P3299" s="5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11">
        <v>10000</v>
      </c>
      <c r="E3300" s="5">
        <v>10173</v>
      </c>
      <c r="F3300" s="1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102</v>
      </c>
      <c r="P3300" s="5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11">
        <v>3000</v>
      </c>
      <c r="E3301" s="5">
        <v>3486</v>
      </c>
      <c r="F3301" s="1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117</v>
      </c>
      <c r="P3301" s="5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11">
        <v>3000</v>
      </c>
      <c r="E3302" s="5">
        <v>4085</v>
      </c>
      <c r="F3302" s="1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137</v>
      </c>
      <c r="P3302" s="5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11">
        <v>3000</v>
      </c>
      <c r="E3303" s="5">
        <v>4004</v>
      </c>
      <c r="F3303" s="1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134</v>
      </c>
      <c r="P3303" s="5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11">
        <v>8400</v>
      </c>
      <c r="E3304" s="5">
        <v>8685</v>
      </c>
      <c r="F3304" s="1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104</v>
      </c>
      <c r="P3304" s="5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11">
        <v>1800</v>
      </c>
      <c r="E3305" s="5">
        <v>2086</v>
      </c>
      <c r="F3305" s="1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116</v>
      </c>
      <c r="P3305" s="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11">
        <v>15000</v>
      </c>
      <c r="E3306" s="5">
        <v>15677.5</v>
      </c>
      <c r="F3306" s="1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105</v>
      </c>
      <c r="P3306" s="5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11">
        <v>4000</v>
      </c>
      <c r="E3307" s="5">
        <v>4081</v>
      </c>
      <c r="F3307" s="1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103</v>
      </c>
      <c r="P3307" s="5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11">
        <v>1500</v>
      </c>
      <c r="E3308" s="5">
        <v>2630</v>
      </c>
      <c r="F3308" s="1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176</v>
      </c>
      <c r="P3308" s="5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11">
        <v>1000</v>
      </c>
      <c r="E3309" s="5">
        <v>1066.8</v>
      </c>
      <c r="F3309" s="1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107</v>
      </c>
      <c r="P3309" s="5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11">
        <v>3500</v>
      </c>
      <c r="E3310" s="5">
        <v>4280</v>
      </c>
      <c r="F3310" s="1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123</v>
      </c>
      <c r="P3310" s="5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11">
        <v>350</v>
      </c>
      <c r="E3311" s="5">
        <v>558</v>
      </c>
      <c r="F3311" s="1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160</v>
      </c>
      <c r="P3311" s="5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11">
        <v>6500</v>
      </c>
      <c r="E3312" s="5">
        <v>6505</v>
      </c>
      <c r="F3312" s="1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101</v>
      </c>
      <c r="P3312" s="5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11">
        <v>2500</v>
      </c>
      <c r="E3313" s="5">
        <v>2746</v>
      </c>
      <c r="F3313" s="1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110</v>
      </c>
      <c r="P3313" s="5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11">
        <v>2500</v>
      </c>
      <c r="E3314" s="5">
        <v>2501</v>
      </c>
      <c r="F3314" s="1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101</v>
      </c>
      <c r="P3314" s="5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11">
        <v>2000</v>
      </c>
      <c r="E3315" s="5">
        <v>2321</v>
      </c>
      <c r="F3315" s="1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117</v>
      </c>
      <c r="P3315" s="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11">
        <v>800</v>
      </c>
      <c r="E3316" s="5">
        <v>1686</v>
      </c>
      <c r="F3316" s="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211</v>
      </c>
      <c r="P3316" s="5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11">
        <v>4000</v>
      </c>
      <c r="E3317" s="5">
        <v>4400</v>
      </c>
      <c r="F3317" s="1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110</v>
      </c>
      <c r="P3317" s="5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11">
        <v>11737</v>
      </c>
      <c r="E3318" s="5">
        <v>11747.18</v>
      </c>
      <c r="F3318" s="1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101</v>
      </c>
      <c r="P3318" s="5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11">
        <v>1050</v>
      </c>
      <c r="E3319" s="5">
        <v>1115</v>
      </c>
      <c r="F3319" s="1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107</v>
      </c>
      <c r="P3319" s="5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11">
        <v>2000</v>
      </c>
      <c r="E3320" s="5">
        <v>2512</v>
      </c>
      <c r="F3320" s="1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126</v>
      </c>
      <c r="P3320" s="5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11">
        <v>500</v>
      </c>
      <c r="E3321" s="5">
        <v>540</v>
      </c>
      <c r="F3321" s="1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108</v>
      </c>
      <c r="P3321" s="5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11">
        <v>2500</v>
      </c>
      <c r="E3322" s="5">
        <v>2525</v>
      </c>
      <c r="F3322" s="1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101</v>
      </c>
      <c r="P3322" s="5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11">
        <v>500</v>
      </c>
      <c r="E3323" s="5">
        <v>537</v>
      </c>
      <c r="F3323" s="1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108</v>
      </c>
      <c r="P3323" s="5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11">
        <v>3300</v>
      </c>
      <c r="E3324" s="5">
        <v>3350</v>
      </c>
      <c r="F3324" s="1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102</v>
      </c>
      <c r="P3324" s="5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11">
        <v>1000</v>
      </c>
      <c r="E3325" s="5">
        <v>1259</v>
      </c>
      <c r="F3325" s="1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126</v>
      </c>
      <c r="P3325" s="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11">
        <v>1500</v>
      </c>
      <c r="E3326" s="5">
        <v>1525</v>
      </c>
      <c r="F3326" s="1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102</v>
      </c>
      <c r="P3326" s="5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11">
        <v>400</v>
      </c>
      <c r="E3327" s="5">
        <v>450</v>
      </c>
      <c r="F3327" s="1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113</v>
      </c>
      <c r="P3327" s="5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11">
        <v>8000</v>
      </c>
      <c r="E3328" s="5">
        <v>8110</v>
      </c>
      <c r="F3328" s="1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102</v>
      </c>
      <c r="P3328" s="5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11">
        <v>800</v>
      </c>
      <c r="E3329" s="5">
        <v>810</v>
      </c>
      <c r="F3329" s="1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102</v>
      </c>
      <c r="P3329" s="5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11">
        <v>1800</v>
      </c>
      <c r="E3330" s="5">
        <v>2635</v>
      </c>
      <c r="F3330" s="1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147</v>
      </c>
      <c r="P3330" s="5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11">
        <v>1000</v>
      </c>
      <c r="E3331" s="5">
        <v>1168</v>
      </c>
      <c r="F3331" s="1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ROUNDUP(IF(($E3331-$D3331)/($D3331)&gt;0,(($E3331-$D3331)/($D3331)+1)*100,(1+($E3331-$D3331)/($D3331))*100),0)</f>
        <v>117</v>
      </c>
      <c r="P3331" s="5">
        <f t="shared" ref="P3331:P3394" si="209">$E3331/$L3331</f>
        <v>44.92307692307692</v>
      </c>
      <c r="Q3331" t="str">
        <f t="shared" ref="Q3331:Q3394" si="210">LEFT($N3331,FIND("/",$N3331)-1)</f>
        <v>theater</v>
      </c>
      <c r="R3331" t="str">
        <f t="shared" ref="R3331:R3394" si="211">RIGHT($N3331,LEN($N3331)-FIND("/",$N3331))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11">
        <v>1500</v>
      </c>
      <c r="E3332" s="5">
        <v>1594</v>
      </c>
      <c r="F3332" s="1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107</v>
      </c>
      <c r="P3332" s="5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11">
        <v>5000</v>
      </c>
      <c r="E3333" s="5">
        <v>5226</v>
      </c>
      <c r="F3333" s="1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105</v>
      </c>
      <c r="P3333" s="5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11">
        <v>6000</v>
      </c>
      <c r="E3334" s="5">
        <v>6000</v>
      </c>
      <c r="F3334" s="1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100</v>
      </c>
      <c r="P3334" s="5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11">
        <v>3500</v>
      </c>
      <c r="E3335" s="5">
        <v>3660</v>
      </c>
      <c r="F3335" s="1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105</v>
      </c>
      <c r="P3335" s="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11">
        <v>3871</v>
      </c>
      <c r="E3336" s="5">
        <v>5366</v>
      </c>
      <c r="F3336" s="1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139</v>
      </c>
      <c r="P3336" s="5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11">
        <v>5000</v>
      </c>
      <c r="E3337" s="5">
        <v>5016</v>
      </c>
      <c r="F3337" s="1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101</v>
      </c>
      <c r="P3337" s="5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11">
        <v>250</v>
      </c>
      <c r="E3338" s="5">
        <v>250</v>
      </c>
      <c r="F3338" s="1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100</v>
      </c>
      <c r="P3338" s="5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11">
        <v>2500</v>
      </c>
      <c r="E3339" s="5">
        <v>2755</v>
      </c>
      <c r="F3339" s="1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111</v>
      </c>
      <c r="P3339" s="5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11">
        <v>15000</v>
      </c>
      <c r="E3340" s="5">
        <v>15327</v>
      </c>
      <c r="F3340" s="1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103</v>
      </c>
      <c r="P3340" s="5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11">
        <v>8000</v>
      </c>
      <c r="E3341" s="5">
        <v>8348</v>
      </c>
      <c r="F3341" s="1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105</v>
      </c>
      <c r="P3341" s="5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11">
        <v>3000</v>
      </c>
      <c r="E3342" s="5">
        <v>4145</v>
      </c>
      <c r="F3342" s="1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139</v>
      </c>
      <c r="P3342" s="5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11">
        <v>3350</v>
      </c>
      <c r="E3343" s="5">
        <v>3350</v>
      </c>
      <c r="F3343" s="1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100</v>
      </c>
      <c r="P3343" s="5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11">
        <v>6000</v>
      </c>
      <c r="E3344" s="5">
        <v>6100</v>
      </c>
      <c r="F3344" s="1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102</v>
      </c>
      <c r="P3344" s="5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11">
        <v>700</v>
      </c>
      <c r="E3345" s="5">
        <v>1200</v>
      </c>
      <c r="F3345" s="1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172</v>
      </c>
      <c r="P3345" s="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11">
        <v>4500</v>
      </c>
      <c r="E3346" s="5">
        <v>4565</v>
      </c>
      <c r="F3346" s="1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102</v>
      </c>
      <c r="P3346" s="5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11">
        <v>500</v>
      </c>
      <c r="E3347" s="5">
        <v>650</v>
      </c>
      <c r="F3347" s="1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130</v>
      </c>
      <c r="P3347" s="5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11">
        <v>1500</v>
      </c>
      <c r="E3348" s="5">
        <v>1650</v>
      </c>
      <c r="F3348" s="1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110</v>
      </c>
      <c r="P3348" s="5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11">
        <v>2000</v>
      </c>
      <c r="E3349" s="5">
        <v>2389</v>
      </c>
      <c r="F3349" s="1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120</v>
      </c>
      <c r="P3349" s="5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11">
        <v>5500</v>
      </c>
      <c r="E3350" s="5">
        <v>5516</v>
      </c>
      <c r="F3350" s="1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101</v>
      </c>
      <c r="P3350" s="5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11">
        <v>1000</v>
      </c>
      <c r="E3351" s="5">
        <v>1534</v>
      </c>
      <c r="F3351" s="1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154</v>
      </c>
      <c r="P3351" s="5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11">
        <v>3500</v>
      </c>
      <c r="E3352" s="5">
        <v>3655</v>
      </c>
      <c r="F3352" s="1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105</v>
      </c>
      <c r="P3352" s="5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11">
        <v>5000</v>
      </c>
      <c r="E3353" s="5">
        <v>5055</v>
      </c>
      <c r="F3353" s="1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102</v>
      </c>
      <c r="P3353" s="5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11">
        <v>5000</v>
      </c>
      <c r="E3354" s="5">
        <v>5376</v>
      </c>
      <c r="F3354" s="1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108</v>
      </c>
      <c r="P3354" s="5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11">
        <v>500</v>
      </c>
      <c r="E3355" s="5">
        <v>1575</v>
      </c>
      <c r="F3355" s="1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315</v>
      </c>
      <c r="P3355" s="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11">
        <v>3000</v>
      </c>
      <c r="E3356" s="5">
        <v>3058</v>
      </c>
      <c r="F3356" s="1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102</v>
      </c>
      <c r="P3356" s="5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11">
        <v>1750</v>
      </c>
      <c r="E3357" s="5">
        <v>2210</v>
      </c>
      <c r="F3357" s="1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127</v>
      </c>
      <c r="P3357" s="5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11">
        <v>1500</v>
      </c>
      <c r="E3358" s="5">
        <v>1521</v>
      </c>
      <c r="F3358" s="1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102</v>
      </c>
      <c r="P3358" s="5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11">
        <v>2000</v>
      </c>
      <c r="E3359" s="5">
        <v>2020</v>
      </c>
      <c r="F3359" s="1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101</v>
      </c>
      <c r="P3359" s="5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11">
        <v>10000</v>
      </c>
      <c r="E3360" s="5">
        <v>10299</v>
      </c>
      <c r="F3360" s="1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103</v>
      </c>
      <c r="P3360" s="5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11">
        <v>4000</v>
      </c>
      <c r="E3361" s="5">
        <v>4250</v>
      </c>
      <c r="F3361" s="1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107</v>
      </c>
      <c r="P3361" s="5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11">
        <v>9000</v>
      </c>
      <c r="E3362" s="5">
        <v>9124</v>
      </c>
      <c r="F3362" s="1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102</v>
      </c>
      <c r="P3362" s="5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11">
        <v>5000</v>
      </c>
      <c r="E3363" s="5">
        <v>5673</v>
      </c>
      <c r="F3363" s="1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114</v>
      </c>
      <c r="P3363" s="5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11">
        <v>500</v>
      </c>
      <c r="E3364" s="5">
        <v>1090</v>
      </c>
      <c r="F3364" s="1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218</v>
      </c>
      <c r="P3364" s="5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11">
        <v>7750</v>
      </c>
      <c r="E3365" s="5">
        <v>7860</v>
      </c>
      <c r="F3365" s="1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102</v>
      </c>
      <c r="P3365" s="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11">
        <v>3000</v>
      </c>
      <c r="E3366" s="5">
        <v>3178</v>
      </c>
      <c r="F3366" s="1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106</v>
      </c>
      <c r="P3366" s="5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11">
        <v>2500</v>
      </c>
      <c r="E3367" s="5">
        <v>2600</v>
      </c>
      <c r="F3367" s="1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104</v>
      </c>
      <c r="P3367" s="5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11">
        <v>500</v>
      </c>
      <c r="E3368" s="5">
        <v>1105</v>
      </c>
      <c r="F3368" s="1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221</v>
      </c>
      <c r="P3368" s="5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11">
        <v>750</v>
      </c>
      <c r="E3369" s="5">
        <v>890</v>
      </c>
      <c r="F3369" s="1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119</v>
      </c>
      <c r="P3369" s="5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11">
        <v>1000</v>
      </c>
      <c r="E3370" s="5">
        <v>1046</v>
      </c>
      <c r="F3370" s="1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105</v>
      </c>
      <c r="P3370" s="5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11">
        <v>5000</v>
      </c>
      <c r="E3371" s="5">
        <v>5195</v>
      </c>
      <c r="F3371" s="1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104</v>
      </c>
      <c r="P3371" s="5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11">
        <v>1500</v>
      </c>
      <c r="E3372" s="5">
        <v>1766</v>
      </c>
      <c r="F3372" s="1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118</v>
      </c>
      <c r="P3372" s="5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11">
        <v>200</v>
      </c>
      <c r="E3373" s="5">
        <v>277</v>
      </c>
      <c r="F3373" s="1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139</v>
      </c>
      <c r="P3373" s="5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11">
        <v>1000</v>
      </c>
      <c r="E3374" s="5">
        <v>1035</v>
      </c>
      <c r="F3374" s="1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104</v>
      </c>
      <c r="P3374" s="5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11">
        <v>2000</v>
      </c>
      <c r="E3375" s="5">
        <v>2005</v>
      </c>
      <c r="F3375" s="1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101</v>
      </c>
      <c r="P3375" s="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11">
        <v>3500</v>
      </c>
      <c r="E3376" s="5">
        <v>3730</v>
      </c>
      <c r="F3376" s="1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107</v>
      </c>
      <c r="P3376" s="5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11">
        <v>3000</v>
      </c>
      <c r="E3377" s="5">
        <v>3000</v>
      </c>
      <c r="F3377" s="1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100</v>
      </c>
      <c r="P3377" s="5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11">
        <v>8000</v>
      </c>
      <c r="E3378" s="5">
        <v>8001</v>
      </c>
      <c r="F3378" s="1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101</v>
      </c>
      <c r="P3378" s="5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11">
        <v>8000</v>
      </c>
      <c r="E3379" s="5">
        <v>8084</v>
      </c>
      <c r="F3379" s="1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102</v>
      </c>
      <c r="P3379" s="5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11">
        <v>550</v>
      </c>
      <c r="E3380" s="5">
        <v>592</v>
      </c>
      <c r="F3380" s="1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108</v>
      </c>
      <c r="P3380" s="5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11">
        <v>2000</v>
      </c>
      <c r="E3381" s="5">
        <v>2073</v>
      </c>
      <c r="F3381" s="1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104</v>
      </c>
      <c r="P3381" s="5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11">
        <v>3000</v>
      </c>
      <c r="E3382" s="5">
        <v>3133</v>
      </c>
      <c r="F3382" s="1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105</v>
      </c>
      <c r="P3382" s="5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11">
        <v>4000</v>
      </c>
      <c r="E3383" s="5">
        <v>4090</v>
      </c>
      <c r="F3383" s="1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103</v>
      </c>
      <c r="P3383" s="5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11">
        <v>3500</v>
      </c>
      <c r="E3384" s="5">
        <v>3526</v>
      </c>
      <c r="F3384" s="1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101</v>
      </c>
      <c r="P3384" s="5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11">
        <v>1750</v>
      </c>
      <c r="E3385" s="5">
        <v>1955</v>
      </c>
      <c r="F3385" s="1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112</v>
      </c>
      <c r="P3385" s="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11">
        <v>6000</v>
      </c>
      <c r="E3386" s="5">
        <v>6000.66</v>
      </c>
      <c r="F3386" s="1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101</v>
      </c>
      <c r="P3386" s="5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11">
        <v>2000</v>
      </c>
      <c r="E3387" s="5">
        <v>2000</v>
      </c>
      <c r="F3387" s="1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100</v>
      </c>
      <c r="P3387" s="5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11">
        <v>2000</v>
      </c>
      <c r="E3388" s="5">
        <v>2100</v>
      </c>
      <c r="F3388" s="1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105</v>
      </c>
      <c r="P3388" s="5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11">
        <v>3000</v>
      </c>
      <c r="E3389" s="5">
        <v>3506</v>
      </c>
      <c r="F3389" s="1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117</v>
      </c>
      <c r="P3389" s="5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11">
        <v>1500</v>
      </c>
      <c r="E3390" s="5">
        <v>1557</v>
      </c>
      <c r="F3390" s="1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104</v>
      </c>
      <c r="P3390" s="5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11">
        <v>10000</v>
      </c>
      <c r="E3391" s="5">
        <v>11450</v>
      </c>
      <c r="F3391" s="1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115</v>
      </c>
      <c r="P3391" s="5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11">
        <v>1500</v>
      </c>
      <c r="E3392" s="5">
        <v>1536</v>
      </c>
      <c r="F3392" s="1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103</v>
      </c>
      <c r="P3392" s="5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11">
        <v>500</v>
      </c>
      <c r="E3393" s="5">
        <v>1115</v>
      </c>
      <c r="F3393" s="1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223</v>
      </c>
      <c r="P3393" s="5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11">
        <v>500</v>
      </c>
      <c r="E3394" s="5">
        <v>500</v>
      </c>
      <c r="F3394" s="1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100</v>
      </c>
      <c r="P3394" s="5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11">
        <v>1500</v>
      </c>
      <c r="E3395" s="5">
        <v>1587</v>
      </c>
      <c r="F3395" s="1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ROUNDUP(IF(($E3395-$D3395)/($D3395)&gt;0,(($E3395-$D3395)/($D3395)+1)*100,(1+($E3395-$D3395)/($D3395))*100),0)</f>
        <v>106</v>
      </c>
      <c r="P3395" s="5">
        <f t="shared" ref="P3395:P3458" si="213">$E3395/$L3395</f>
        <v>36.06818181818182</v>
      </c>
      <c r="Q3395" t="str">
        <f t="shared" ref="Q3395:Q3458" si="214">LEFT($N3395,FIND("/",$N3395)-1)</f>
        <v>theater</v>
      </c>
      <c r="R3395" t="str">
        <f t="shared" ref="R3395:R3458" si="215">RIGHT($N3395,LEN($N3395)-FIND("/",$N3395))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11">
        <v>550</v>
      </c>
      <c r="E3396" s="5">
        <v>783</v>
      </c>
      <c r="F3396" s="1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143</v>
      </c>
      <c r="P3396" s="5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11">
        <v>500</v>
      </c>
      <c r="E3397" s="5">
        <v>920</v>
      </c>
      <c r="F3397" s="1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184</v>
      </c>
      <c r="P3397" s="5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11">
        <v>1500</v>
      </c>
      <c r="E3398" s="5">
        <v>1565</v>
      </c>
      <c r="F3398" s="1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105</v>
      </c>
      <c r="P3398" s="5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11">
        <v>250</v>
      </c>
      <c r="E3399" s="5">
        <v>280</v>
      </c>
      <c r="F3399" s="1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112</v>
      </c>
      <c r="P3399" s="5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11">
        <v>4000</v>
      </c>
      <c r="E3400" s="5">
        <v>4443</v>
      </c>
      <c r="F3400" s="1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112</v>
      </c>
      <c r="P3400" s="5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11">
        <v>1200</v>
      </c>
      <c r="E3401" s="5">
        <v>1245</v>
      </c>
      <c r="F3401" s="1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104</v>
      </c>
      <c r="P3401" s="5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11">
        <v>10000</v>
      </c>
      <c r="E3402" s="5">
        <v>10041</v>
      </c>
      <c r="F3402" s="1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101</v>
      </c>
      <c r="P3402" s="5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11">
        <v>2900</v>
      </c>
      <c r="E3403" s="5">
        <v>2954</v>
      </c>
      <c r="F3403" s="1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102</v>
      </c>
      <c r="P3403" s="5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11">
        <v>15000</v>
      </c>
      <c r="E3404" s="5">
        <v>16465</v>
      </c>
      <c r="F3404" s="1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110</v>
      </c>
      <c r="P3404" s="5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11">
        <v>2000</v>
      </c>
      <c r="E3405" s="5">
        <v>2000</v>
      </c>
      <c r="F3405" s="1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100</v>
      </c>
      <c r="P3405" s="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11">
        <v>500</v>
      </c>
      <c r="E3406" s="5">
        <v>610</v>
      </c>
      <c r="F3406" s="1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122</v>
      </c>
      <c r="P3406" s="5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11">
        <v>350</v>
      </c>
      <c r="E3407" s="5">
        <v>481.5</v>
      </c>
      <c r="F3407" s="1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138</v>
      </c>
      <c r="P3407" s="5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11">
        <v>10000</v>
      </c>
      <c r="E3408" s="5">
        <v>10031</v>
      </c>
      <c r="F3408" s="1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101</v>
      </c>
      <c r="P3408" s="5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11">
        <v>2000</v>
      </c>
      <c r="E3409" s="5">
        <v>2142</v>
      </c>
      <c r="F3409" s="1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108</v>
      </c>
      <c r="P3409" s="5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11">
        <v>500</v>
      </c>
      <c r="E3410" s="5">
        <v>1055</v>
      </c>
      <c r="F3410" s="1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211</v>
      </c>
      <c r="P3410" s="5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11">
        <v>500</v>
      </c>
      <c r="E3411" s="5">
        <v>618</v>
      </c>
      <c r="F3411" s="1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124</v>
      </c>
      <c r="P3411" s="5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11">
        <v>3000</v>
      </c>
      <c r="E3412" s="5">
        <v>3255</v>
      </c>
      <c r="F3412" s="1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109</v>
      </c>
      <c r="P3412" s="5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11">
        <v>15000</v>
      </c>
      <c r="E3413" s="5">
        <v>15535</v>
      </c>
      <c r="F3413" s="1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104</v>
      </c>
      <c r="P3413" s="5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11">
        <v>3000</v>
      </c>
      <c r="E3414" s="5">
        <v>3000</v>
      </c>
      <c r="F3414" s="1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100</v>
      </c>
      <c r="P3414" s="5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11">
        <v>500</v>
      </c>
      <c r="E3415" s="5">
        <v>650</v>
      </c>
      <c r="F3415" s="1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130</v>
      </c>
      <c r="P3415" s="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11">
        <v>3000</v>
      </c>
      <c r="E3416" s="5">
        <v>3105</v>
      </c>
      <c r="F3416" s="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104</v>
      </c>
      <c r="P3416" s="5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11">
        <v>200</v>
      </c>
      <c r="E3417" s="5">
        <v>200</v>
      </c>
      <c r="F3417" s="1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100</v>
      </c>
      <c r="P3417" s="5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11">
        <v>4000</v>
      </c>
      <c r="E3418" s="5">
        <v>4784</v>
      </c>
      <c r="F3418" s="1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120</v>
      </c>
      <c r="P3418" s="5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11">
        <v>1700</v>
      </c>
      <c r="E3419" s="5">
        <v>1700.01</v>
      </c>
      <c r="F3419" s="1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101</v>
      </c>
      <c r="P3419" s="5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11">
        <v>4000</v>
      </c>
      <c r="E3420" s="5">
        <v>4035</v>
      </c>
      <c r="F3420" s="1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101</v>
      </c>
      <c r="P3420" s="5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11">
        <v>2750</v>
      </c>
      <c r="E3421" s="5">
        <v>2930</v>
      </c>
      <c r="F3421" s="1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107</v>
      </c>
      <c r="P3421" s="5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11">
        <v>700</v>
      </c>
      <c r="E3422" s="5">
        <v>966</v>
      </c>
      <c r="F3422" s="1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138</v>
      </c>
      <c r="P3422" s="5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11">
        <v>10000</v>
      </c>
      <c r="E3423" s="5">
        <v>10115</v>
      </c>
      <c r="F3423" s="1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102</v>
      </c>
      <c r="P3423" s="5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11">
        <v>3000</v>
      </c>
      <c r="E3424" s="5">
        <v>3273</v>
      </c>
      <c r="F3424" s="1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110</v>
      </c>
      <c r="P3424" s="5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11">
        <v>250</v>
      </c>
      <c r="E3425" s="5">
        <v>350</v>
      </c>
      <c r="F3425" s="1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140</v>
      </c>
      <c r="P3425" s="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11">
        <v>6000</v>
      </c>
      <c r="E3426" s="5">
        <v>6215</v>
      </c>
      <c r="F3426" s="1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104</v>
      </c>
      <c r="P3426" s="5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11">
        <v>30000</v>
      </c>
      <c r="E3427" s="5">
        <v>30891.1</v>
      </c>
      <c r="F3427" s="1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103</v>
      </c>
      <c r="P3427" s="5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11">
        <v>3750</v>
      </c>
      <c r="E3428" s="5">
        <v>4055</v>
      </c>
      <c r="F3428" s="1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109</v>
      </c>
      <c r="P3428" s="5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11">
        <v>1500</v>
      </c>
      <c r="E3429" s="5">
        <v>1500</v>
      </c>
      <c r="F3429" s="1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100</v>
      </c>
      <c r="P3429" s="5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11">
        <v>2000</v>
      </c>
      <c r="E3430" s="5">
        <v>2055</v>
      </c>
      <c r="F3430" s="1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103</v>
      </c>
      <c r="P3430" s="5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11">
        <v>150</v>
      </c>
      <c r="E3431" s="5">
        <v>195</v>
      </c>
      <c r="F3431" s="1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130</v>
      </c>
      <c r="P3431" s="5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11">
        <v>2000</v>
      </c>
      <c r="E3432" s="5">
        <v>2170.9899999999998</v>
      </c>
      <c r="F3432" s="1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109</v>
      </c>
      <c r="P3432" s="5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11">
        <v>2000</v>
      </c>
      <c r="E3433" s="5">
        <v>2000</v>
      </c>
      <c r="F3433" s="1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100</v>
      </c>
      <c r="P3433" s="5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11">
        <v>2000</v>
      </c>
      <c r="E3434" s="5">
        <v>2193</v>
      </c>
      <c r="F3434" s="1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110</v>
      </c>
      <c r="P3434" s="5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11">
        <v>9500</v>
      </c>
      <c r="E3435" s="5">
        <v>9525</v>
      </c>
      <c r="F3435" s="1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101</v>
      </c>
      <c r="P3435" s="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11">
        <v>10000</v>
      </c>
      <c r="E3436" s="5">
        <v>10555</v>
      </c>
      <c r="F3436" s="1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106</v>
      </c>
      <c r="P3436" s="5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11">
        <v>1000</v>
      </c>
      <c r="E3437" s="5">
        <v>1120</v>
      </c>
      <c r="F3437" s="1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112</v>
      </c>
      <c r="P3437" s="5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11">
        <v>5000</v>
      </c>
      <c r="E3438" s="5">
        <v>5295</v>
      </c>
      <c r="F3438" s="1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106</v>
      </c>
      <c r="P3438" s="5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11">
        <v>3000</v>
      </c>
      <c r="E3439" s="5">
        <v>3030</v>
      </c>
      <c r="F3439" s="1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101</v>
      </c>
      <c r="P3439" s="5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11">
        <v>2500</v>
      </c>
      <c r="E3440" s="5">
        <v>2605</v>
      </c>
      <c r="F3440" s="1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105</v>
      </c>
      <c r="P3440" s="5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11">
        <v>1200</v>
      </c>
      <c r="E3441" s="5">
        <v>1616.14</v>
      </c>
      <c r="F3441" s="1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135</v>
      </c>
      <c r="P3441" s="5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11">
        <v>5000</v>
      </c>
      <c r="E3442" s="5">
        <v>5260.92</v>
      </c>
      <c r="F3442" s="1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106</v>
      </c>
      <c r="P3442" s="5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11">
        <v>2500</v>
      </c>
      <c r="E3443" s="5">
        <v>2565</v>
      </c>
      <c r="F3443" s="1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103</v>
      </c>
      <c r="P3443" s="5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11">
        <v>250</v>
      </c>
      <c r="E3444" s="5">
        <v>250</v>
      </c>
      <c r="F3444" s="1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100</v>
      </c>
      <c r="P3444" s="5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11">
        <v>1000</v>
      </c>
      <c r="E3445" s="5">
        <v>1855</v>
      </c>
      <c r="F3445" s="1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186</v>
      </c>
      <c r="P3445" s="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11">
        <v>300</v>
      </c>
      <c r="E3446" s="5">
        <v>867</v>
      </c>
      <c r="F3446" s="1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289</v>
      </c>
      <c r="P3446" s="5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11">
        <v>2000</v>
      </c>
      <c r="E3447" s="5">
        <v>2000</v>
      </c>
      <c r="F3447" s="1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100</v>
      </c>
      <c r="P3447" s="5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11">
        <v>1000</v>
      </c>
      <c r="E3448" s="5">
        <v>1082</v>
      </c>
      <c r="F3448" s="1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109</v>
      </c>
      <c r="P3448" s="5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11">
        <v>1000</v>
      </c>
      <c r="E3449" s="5">
        <v>1078</v>
      </c>
      <c r="F3449" s="1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108</v>
      </c>
      <c r="P3449" s="5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11">
        <v>2100</v>
      </c>
      <c r="E3450" s="5">
        <v>2305</v>
      </c>
      <c r="F3450" s="1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110</v>
      </c>
      <c r="P3450" s="5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11">
        <v>800</v>
      </c>
      <c r="E3451" s="5">
        <v>1365</v>
      </c>
      <c r="F3451" s="1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171</v>
      </c>
      <c r="P3451" s="5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11">
        <v>500</v>
      </c>
      <c r="E3452" s="5">
        <v>760</v>
      </c>
      <c r="F3452" s="1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152</v>
      </c>
      <c r="P3452" s="5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11">
        <v>650</v>
      </c>
      <c r="E3453" s="5">
        <v>658</v>
      </c>
      <c r="F3453" s="1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102</v>
      </c>
      <c r="P3453" s="5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11">
        <v>1000</v>
      </c>
      <c r="E3454" s="5">
        <v>1532</v>
      </c>
      <c r="F3454" s="1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154</v>
      </c>
      <c r="P3454" s="5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11">
        <v>300</v>
      </c>
      <c r="E3455" s="5">
        <v>385</v>
      </c>
      <c r="F3455" s="1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129</v>
      </c>
      <c r="P3455" s="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11">
        <v>700</v>
      </c>
      <c r="E3456" s="5">
        <v>705</v>
      </c>
      <c r="F3456" s="1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101</v>
      </c>
      <c r="P3456" s="5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11">
        <v>10000</v>
      </c>
      <c r="E3457" s="5">
        <v>10065</v>
      </c>
      <c r="F3457" s="1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101</v>
      </c>
      <c r="P3457" s="5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11">
        <v>3000</v>
      </c>
      <c r="E3458" s="5">
        <v>5739</v>
      </c>
      <c r="F3458" s="1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192</v>
      </c>
      <c r="P3458" s="5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11">
        <v>2000</v>
      </c>
      <c r="E3459" s="5">
        <v>2804</v>
      </c>
      <c r="F3459" s="1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ROUNDUP(IF(($E3459-$D3459)/($D3459)&gt;0,(($E3459-$D3459)/($D3459)+1)*100,(1+($E3459-$D3459)/($D3459))*100),0)</f>
        <v>141</v>
      </c>
      <c r="P3459" s="5">
        <f t="shared" ref="P3459:P3522" si="217">$E3459/$L3459</f>
        <v>50.981818181818184</v>
      </c>
      <c r="Q3459" t="str">
        <f t="shared" ref="Q3459:Q3522" si="218">LEFT($N3459,FIND("/",$N3459)-1)</f>
        <v>theater</v>
      </c>
      <c r="R3459" t="str">
        <f t="shared" ref="R3459:R3522" si="219">RIGHT($N3459,LEN($N3459)-FIND("/",$N3459))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11">
        <v>978</v>
      </c>
      <c r="E3460" s="5">
        <v>1216</v>
      </c>
      <c r="F3460" s="1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125</v>
      </c>
      <c r="P3460" s="5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11">
        <v>500</v>
      </c>
      <c r="E3461" s="5">
        <v>631</v>
      </c>
      <c r="F3461" s="1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127</v>
      </c>
      <c r="P3461" s="5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11">
        <v>500</v>
      </c>
      <c r="E3462" s="5">
        <v>950</v>
      </c>
      <c r="F3462" s="1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190</v>
      </c>
      <c r="P3462" s="5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11">
        <v>500</v>
      </c>
      <c r="E3463" s="5">
        <v>695</v>
      </c>
      <c r="F3463" s="1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139</v>
      </c>
      <c r="P3463" s="5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11">
        <v>250</v>
      </c>
      <c r="E3464" s="5">
        <v>505</v>
      </c>
      <c r="F3464" s="1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202</v>
      </c>
      <c r="P3464" s="5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11">
        <v>10000</v>
      </c>
      <c r="E3465" s="5">
        <v>10338</v>
      </c>
      <c r="F3465" s="1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104</v>
      </c>
      <c r="P3465" s="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11">
        <v>5000</v>
      </c>
      <c r="E3466" s="5">
        <v>5116.18</v>
      </c>
      <c r="F3466" s="1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103</v>
      </c>
      <c r="P3466" s="5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11">
        <v>2000</v>
      </c>
      <c r="E3467" s="5">
        <v>2060</v>
      </c>
      <c r="F3467" s="1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103</v>
      </c>
      <c r="P3467" s="5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11">
        <v>3500</v>
      </c>
      <c r="E3468" s="5">
        <v>4450</v>
      </c>
      <c r="F3468" s="1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128</v>
      </c>
      <c r="P3468" s="5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11">
        <v>3000</v>
      </c>
      <c r="E3469" s="5">
        <v>3030</v>
      </c>
      <c r="F3469" s="1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101</v>
      </c>
      <c r="P3469" s="5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11">
        <v>10000</v>
      </c>
      <c r="E3470" s="5">
        <v>12178</v>
      </c>
      <c r="F3470" s="1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122</v>
      </c>
      <c r="P3470" s="5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11">
        <v>2800</v>
      </c>
      <c r="E3471" s="5">
        <v>3175</v>
      </c>
      <c r="F3471" s="1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114</v>
      </c>
      <c r="P3471" s="5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11">
        <v>250</v>
      </c>
      <c r="E3472" s="5">
        <v>375</v>
      </c>
      <c r="F3472" s="1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150</v>
      </c>
      <c r="P3472" s="5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11">
        <v>500</v>
      </c>
      <c r="E3473" s="5">
        <v>1073</v>
      </c>
      <c r="F3473" s="1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215</v>
      </c>
      <c r="P3473" s="5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11">
        <v>2000</v>
      </c>
      <c r="E3474" s="5">
        <v>2041</v>
      </c>
      <c r="F3474" s="1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103</v>
      </c>
      <c r="P3474" s="5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11">
        <v>4900</v>
      </c>
      <c r="E3475" s="5">
        <v>4900</v>
      </c>
      <c r="F3475" s="1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100</v>
      </c>
      <c r="P3475" s="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11">
        <v>2000</v>
      </c>
      <c r="E3476" s="5">
        <v>2020</v>
      </c>
      <c r="F3476" s="1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101</v>
      </c>
      <c r="P3476" s="5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11">
        <v>300</v>
      </c>
      <c r="E3477" s="5">
        <v>340</v>
      </c>
      <c r="F3477" s="1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114</v>
      </c>
      <c r="P3477" s="5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11">
        <v>300</v>
      </c>
      <c r="E3478" s="5">
        <v>312</v>
      </c>
      <c r="F3478" s="1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104</v>
      </c>
      <c r="P3478" s="5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11">
        <v>1800</v>
      </c>
      <c r="E3479" s="5">
        <v>2076</v>
      </c>
      <c r="F3479" s="1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116</v>
      </c>
      <c r="P3479" s="5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11">
        <v>2000</v>
      </c>
      <c r="E3480" s="5">
        <v>2257</v>
      </c>
      <c r="F3480" s="1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113</v>
      </c>
      <c r="P3480" s="5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11">
        <v>1500</v>
      </c>
      <c r="E3481" s="5">
        <v>1918</v>
      </c>
      <c r="F3481" s="1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128</v>
      </c>
      <c r="P3481" s="5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11">
        <v>1500</v>
      </c>
      <c r="E3482" s="5">
        <v>2140</v>
      </c>
      <c r="F3482" s="1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143</v>
      </c>
      <c r="P3482" s="5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11">
        <v>10000</v>
      </c>
      <c r="E3483" s="5">
        <v>11880</v>
      </c>
      <c r="F3483" s="1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119</v>
      </c>
      <c r="P3483" s="5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11">
        <v>3000</v>
      </c>
      <c r="E3484" s="5">
        <v>4150</v>
      </c>
      <c r="F3484" s="1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139</v>
      </c>
      <c r="P3484" s="5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11">
        <v>3350</v>
      </c>
      <c r="E3485" s="5">
        <v>5358</v>
      </c>
      <c r="F3485" s="1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160</v>
      </c>
      <c r="P3485" s="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11">
        <v>2500</v>
      </c>
      <c r="E3486" s="5">
        <v>2856</v>
      </c>
      <c r="F3486" s="1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115</v>
      </c>
      <c r="P3486" s="5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11">
        <v>1650</v>
      </c>
      <c r="E3487" s="5">
        <v>1660</v>
      </c>
      <c r="F3487" s="1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101</v>
      </c>
      <c r="P3487" s="5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11">
        <v>3000</v>
      </c>
      <c r="E3488" s="5">
        <v>4656</v>
      </c>
      <c r="F3488" s="1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156</v>
      </c>
      <c r="P3488" s="5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11">
        <v>2000</v>
      </c>
      <c r="E3489" s="5">
        <v>2555</v>
      </c>
      <c r="F3489" s="1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128</v>
      </c>
      <c r="P3489" s="5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11">
        <v>3000</v>
      </c>
      <c r="E3490" s="5">
        <v>3636</v>
      </c>
      <c r="F3490" s="1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122</v>
      </c>
      <c r="P3490" s="5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11">
        <v>5000</v>
      </c>
      <c r="E3491" s="5">
        <v>5635</v>
      </c>
      <c r="F3491" s="1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113</v>
      </c>
      <c r="P3491" s="5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11">
        <v>1000</v>
      </c>
      <c r="E3492" s="5">
        <v>1275</v>
      </c>
      <c r="F3492" s="1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128</v>
      </c>
      <c r="P3492" s="5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11">
        <v>500</v>
      </c>
      <c r="E3493" s="5">
        <v>791</v>
      </c>
      <c r="F3493" s="1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159</v>
      </c>
      <c r="P3493" s="5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11">
        <v>3800</v>
      </c>
      <c r="E3494" s="5">
        <v>4000.22</v>
      </c>
      <c r="F3494" s="1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106</v>
      </c>
      <c r="P3494" s="5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11">
        <v>1500</v>
      </c>
      <c r="E3495" s="5">
        <v>1500</v>
      </c>
      <c r="F3495" s="1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100</v>
      </c>
      <c r="P3495" s="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11">
        <v>400</v>
      </c>
      <c r="E3496" s="5">
        <v>400</v>
      </c>
      <c r="F3496" s="1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100</v>
      </c>
      <c r="P3496" s="5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11">
        <v>5000</v>
      </c>
      <c r="E3497" s="5">
        <v>5343</v>
      </c>
      <c r="F3497" s="1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107</v>
      </c>
      <c r="P3497" s="5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11">
        <v>3000</v>
      </c>
      <c r="E3498" s="5">
        <v>3732</v>
      </c>
      <c r="F3498" s="1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125</v>
      </c>
      <c r="P3498" s="5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11">
        <v>1551</v>
      </c>
      <c r="E3499" s="5">
        <v>1686</v>
      </c>
      <c r="F3499" s="1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109</v>
      </c>
      <c r="P3499" s="5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11">
        <v>1650</v>
      </c>
      <c r="E3500" s="5">
        <v>1690</v>
      </c>
      <c r="F3500" s="1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103</v>
      </c>
      <c r="P3500" s="5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11">
        <v>2000</v>
      </c>
      <c r="E3501" s="5">
        <v>2110</v>
      </c>
      <c r="F3501" s="1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106</v>
      </c>
      <c r="P3501" s="5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11">
        <v>1000</v>
      </c>
      <c r="E3502" s="5">
        <v>1063</v>
      </c>
      <c r="F3502" s="1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107</v>
      </c>
      <c r="P3502" s="5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11">
        <v>1500</v>
      </c>
      <c r="E3503" s="5">
        <v>1510</v>
      </c>
      <c r="F3503" s="1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101</v>
      </c>
      <c r="P3503" s="5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11">
        <v>4000</v>
      </c>
      <c r="E3504" s="5">
        <v>4216</v>
      </c>
      <c r="F3504" s="1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106</v>
      </c>
      <c r="P3504" s="5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11">
        <v>2500</v>
      </c>
      <c r="E3505" s="5">
        <v>2689</v>
      </c>
      <c r="F3505" s="1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108</v>
      </c>
      <c r="P3505" s="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11">
        <v>1000</v>
      </c>
      <c r="E3506" s="5">
        <v>1000</v>
      </c>
      <c r="F3506" s="1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100</v>
      </c>
      <c r="P3506" s="5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11">
        <v>2500</v>
      </c>
      <c r="E3507" s="5">
        <v>2594</v>
      </c>
      <c r="F3507" s="1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104</v>
      </c>
      <c r="P3507" s="5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11">
        <v>3000</v>
      </c>
      <c r="E3508" s="5">
        <v>3045</v>
      </c>
      <c r="F3508" s="1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102</v>
      </c>
      <c r="P3508" s="5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11">
        <v>10000</v>
      </c>
      <c r="E3509" s="5">
        <v>10440</v>
      </c>
      <c r="F3509" s="1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105</v>
      </c>
      <c r="P3509" s="5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11">
        <v>100</v>
      </c>
      <c r="E3510" s="5">
        <v>180</v>
      </c>
      <c r="F3510" s="1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180</v>
      </c>
      <c r="P3510" s="5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11">
        <v>3000</v>
      </c>
      <c r="E3511" s="5">
        <v>3190</v>
      </c>
      <c r="F3511" s="1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107</v>
      </c>
      <c r="P3511" s="5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11">
        <v>900</v>
      </c>
      <c r="E3512" s="5">
        <v>905</v>
      </c>
      <c r="F3512" s="1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101</v>
      </c>
      <c r="P3512" s="5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11">
        <v>1500</v>
      </c>
      <c r="E3513" s="5">
        <v>1518</v>
      </c>
      <c r="F3513" s="1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102</v>
      </c>
      <c r="P3513" s="5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11">
        <v>1000</v>
      </c>
      <c r="E3514" s="5">
        <v>1000</v>
      </c>
      <c r="F3514" s="1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100</v>
      </c>
      <c r="P3514" s="5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11">
        <v>2800</v>
      </c>
      <c r="E3515" s="5">
        <v>3315</v>
      </c>
      <c r="F3515" s="1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119</v>
      </c>
      <c r="P3515" s="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11">
        <v>500</v>
      </c>
      <c r="E3516" s="5">
        <v>550</v>
      </c>
      <c r="F3516" s="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110</v>
      </c>
      <c r="P3516" s="5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11">
        <v>3000</v>
      </c>
      <c r="E3517" s="5">
        <v>3080</v>
      </c>
      <c r="F3517" s="1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103</v>
      </c>
      <c r="P3517" s="5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11">
        <v>2500</v>
      </c>
      <c r="E3518" s="5">
        <v>2500</v>
      </c>
      <c r="F3518" s="1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100</v>
      </c>
      <c r="P3518" s="5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11">
        <v>4000</v>
      </c>
      <c r="E3519" s="5">
        <v>4000</v>
      </c>
      <c r="F3519" s="1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100</v>
      </c>
      <c r="P3519" s="5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11">
        <v>1500</v>
      </c>
      <c r="E3520" s="5">
        <v>1650.69</v>
      </c>
      <c r="F3520" s="1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111</v>
      </c>
      <c r="P3520" s="5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11">
        <v>2000</v>
      </c>
      <c r="E3521" s="5">
        <v>2027</v>
      </c>
      <c r="F3521" s="1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102</v>
      </c>
      <c r="P3521" s="5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11">
        <v>2000</v>
      </c>
      <c r="E3522" s="5">
        <v>2015</v>
      </c>
      <c r="F3522" s="1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101</v>
      </c>
      <c r="P3522" s="5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11">
        <v>350</v>
      </c>
      <c r="E3523" s="5">
        <v>593</v>
      </c>
      <c r="F3523" s="1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ROUNDUP(IF(($E3523-$D3523)/($D3523)&gt;0,(($E3523-$D3523)/($D3523)+1)*100,(1+($E3523-$D3523)/($D3523))*100),0)</f>
        <v>170</v>
      </c>
      <c r="P3523" s="5">
        <f t="shared" ref="P3523:P3586" si="221">$E3523/$L3523</f>
        <v>45.615384615384613</v>
      </c>
      <c r="Q3523" t="str">
        <f t="shared" ref="Q3523:Q3586" si="222">LEFT($N3523,FIND("/",$N3523)-1)</f>
        <v>theater</v>
      </c>
      <c r="R3523" t="str">
        <f t="shared" ref="R3523:R3586" si="223">RIGHT($N3523,LEN($N3523)-FIND("/",$N3523))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11">
        <v>1395</v>
      </c>
      <c r="E3524" s="5">
        <v>1395</v>
      </c>
      <c r="F3524" s="1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100</v>
      </c>
      <c r="P3524" s="5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11">
        <v>4000</v>
      </c>
      <c r="E3525" s="5">
        <v>4546</v>
      </c>
      <c r="F3525" s="1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114</v>
      </c>
      <c r="P3525" s="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11">
        <v>10000</v>
      </c>
      <c r="E3526" s="5">
        <v>10156</v>
      </c>
      <c r="F3526" s="1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102</v>
      </c>
      <c r="P3526" s="5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11">
        <v>500</v>
      </c>
      <c r="E3527" s="5">
        <v>530</v>
      </c>
      <c r="F3527" s="1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106</v>
      </c>
      <c r="P3527" s="5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11">
        <v>3300</v>
      </c>
      <c r="E3528" s="5">
        <v>3366</v>
      </c>
      <c r="F3528" s="1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102</v>
      </c>
      <c r="P3528" s="5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11">
        <v>6000</v>
      </c>
      <c r="E3529" s="5">
        <v>7015</v>
      </c>
      <c r="F3529" s="1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117</v>
      </c>
      <c r="P3529" s="5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11">
        <v>1650</v>
      </c>
      <c r="E3530" s="5">
        <v>1669</v>
      </c>
      <c r="F3530" s="1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102</v>
      </c>
      <c r="P3530" s="5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11">
        <v>500</v>
      </c>
      <c r="E3531" s="5">
        <v>660</v>
      </c>
      <c r="F3531" s="1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132</v>
      </c>
      <c r="P3531" s="5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11">
        <v>2750</v>
      </c>
      <c r="E3532" s="5">
        <v>2750</v>
      </c>
      <c r="F3532" s="1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100</v>
      </c>
      <c r="P3532" s="5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11">
        <v>1000</v>
      </c>
      <c r="E3533" s="5">
        <v>1280</v>
      </c>
      <c r="F3533" s="1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128</v>
      </c>
      <c r="P3533" s="5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11">
        <v>960</v>
      </c>
      <c r="E3534" s="5">
        <v>1142</v>
      </c>
      <c r="F3534" s="1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119</v>
      </c>
      <c r="P3534" s="5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11">
        <v>500</v>
      </c>
      <c r="E3535" s="5">
        <v>631</v>
      </c>
      <c r="F3535" s="1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127</v>
      </c>
      <c r="P3535" s="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11">
        <v>5000</v>
      </c>
      <c r="E3536" s="5">
        <v>7810</v>
      </c>
      <c r="F3536" s="1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157</v>
      </c>
      <c r="P3536" s="5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11">
        <v>2000</v>
      </c>
      <c r="E3537" s="5">
        <v>2063</v>
      </c>
      <c r="F3537" s="1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104</v>
      </c>
      <c r="P3537" s="5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11">
        <v>150</v>
      </c>
      <c r="E3538" s="5">
        <v>230</v>
      </c>
      <c r="F3538" s="1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154</v>
      </c>
      <c r="P3538" s="5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11">
        <v>675</v>
      </c>
      <c r="E3539" s="5">
        <v>1218</v>
      </c>
      <c r="F3539" s="1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181</v>
      </c>
      <c r="P3539" s="5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11">
        <v>2000</v>
      </c>
      <c r="E3540" s="5">
        <v>2569</v>
      </c>
      <c r="F3540" s="1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129</v>
      </c>
      <c r="P3540" s="5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11">
        <v>600</v>
      </c>
      <c r="E3541" s="5">
        <v>718</v>
      </c>
      <c r="F3541" s="1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120</v>
      </c>
      <c r="P3541" s="5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11">
        <v>300</v>
      </c>
      <c r="E3542" s="5">
        <v>369</v>
      </c>
      <c r="F3542" s="1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123</v>
      </c>
      <c r="P3542" s="5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11">
        <v>1200</v>
      </c>
      <c r="E3543" s="5">
        <v>1260</v>
      </c>
      <c r="F3543" s="1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105</v>
      </c>
      <c r="P3543" s="5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11">
        <v>5500</v>
      </c>
      <c r="E3544" s="5">
        <v>5623</v>
      </c>
      <c r="F3544" s="1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103</v>
      </c>
      <c r="P3544" s="5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11">
        <v>1500</v>
      </c>
      <c r="E3545" s="5">
        <v>1570</v>
      </c>
      <c r="F3545" s="1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105</v>
      </c>
      <c r="P3545" s="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11">
        <v>2500</v>
      </c>
      <c r="E3546" s="5">
        <v>2500</v>
      </c>
      <c r="F3546" s="1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100</v>
      </c>
      <c r="P3546" s="5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11">
        <v>250</v>
      </c>
      <c r="E3547" s="5">
        <v>251</v>
      </c>
      <c r="F3547" s="1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101</v>
      </c>
      <c r="P3547" s="5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11">
        <v>1100</v>
      </c>
      <c r="E3548" s="5">
        <v>1125</v>
      </c>
      <c r="F3548" s="1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103</v>
      </c>
      <c r="P3548" s="5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11">
        <v>35000</v>
      </c>
      <c r="E3549" s="5">
        <v>40043.25</v>
      </c>
      <c r="F3549" s="1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115</v>
      </c>
      <c r="P3549" s="5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11">
        <v>2100</v>
      </c>
      <c r="E3550" s="5">
        <v>2140</v>
      </c>
      <c r="F3550" s="1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102</v>
      </c>
      <c r="P3550" s="5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11">
        <v>1000</v>
      </c>
      <c r="E3551" s="5">
        <v>1020</v>
      </c>
      <c r="F3551" s="1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102</v>
      </c>
      <c r="P3551" s="5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11">
        <v>2500</v>
      </c>
      <c r="E3552" s="5">
        <v>2620</v>
      </c>
      <c r="F3552" s="1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105</v>
      </c>
      <c r="P3552" s="5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11">
        <v>1500</v>
      </c>
      <c r="E3553" s="5">
        <v>1527.5</v>
      </c>
      <c r="F3553" s="1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102</v>
      </c>
      <c r="P3553" s="5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11">
        <v>773</v>
      </c>
      <c r="E3554" s="5">
        <v>773</v>
      </c>
      <c r="F3554" s="1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100</v>
      </c>
      <c r="P3554" s="5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11">
        <v>5500</v>
      </c>
      <c r="E3555" s="5">
        <v>5845</v>
      </c>
      <c r="F3555" s="1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107</v>
      </c>
      <c r="P3555" s="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11">
        <v>5000</v>
      </c>
      <c r="E3556" s="5">
        <v>5671.11</v>
      </c>
      <c r="F3556" s="1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114</v>
      </c>
      <c r="P3556" s="5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11">
        <v>2400</v>
      </c>
      <c r="E3557" s="5">
        <v>2400</v>
      </c>
      <c r="F3557" s="1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100</v>
      </c>
      <c r="P3557" s="5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11">
        <v>2200</v>
      </c>
      <c r="E3558" s="5">
        <v>2210</v>
      </c>
      <c r="F3558" s="1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101</v>
      </c>
      <c r="P3558" s="5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11">
        <v>100000</v>
      </c>
      <c r="E3559" s="5">
        <v>100036</v>
      </c>
      <c r="F3559" s="1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101</v>
      </c>
      <c r="P3559" s="5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11">
        <v>350</v>
      </c>
      <c r="E3560" s="5">
        <v>504</v>
      </c>
      <c r="F3560" s="1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144</v>
      </c>
      <c r="P3560" s="5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11">
        <v>1000</v>
      </c>
      <c r="E3561" s="5">
        <v>1035</v>
      </c>
      <c r="F3561" s="1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104</v>
      </c>
      <c r="P3561" s="5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11">
        <v>3200</v>
      </c>
      <c r="E3562" s="5">
        <v>3470</v>
      </c>
      <c r="F3562" s="1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109</v>
      </c>
      <c r="P3562" s="5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11">
        <v>2500</v>
      </c>
      <c r="E3563" s="5">
        <v>2560</v>
      </c>
      <c r="F3563" s="1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103</v>
      </c>
      <c r="P3563" s="5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11">
        <v>315</v>
      </c>
      <c r="E3564" s="5">
        <v>469</v>
      </c>
      <c r="F3564" s="1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149</v>
      </c>
      <c r="P3564" s="5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11">
        <v>500</v>
      </c>
      <c r="E3565" s="5">
        <v>527.45000000000005</v>
      </c>
      <c r="F3565" s="1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106</v>
      </c>
      <c r="P3565" s="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11">
        <v>1000</v>
      </c>
      <c r="E3566" s="5">
        <v>1005</v>
      </c>
      <c r="F3566" s="1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101</v>
      </c>
      <c r="P3566" s="5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11">
        <v>900</v>
      </c>
      <c r="E3567" s="5">
        <v>1175</v>
      </c>
      <c r="F3567" s="1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131</v>
      </c>
      <c r="P3567" s="5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11">
        <v>2000</v>
      </c>
      <c r="E3568" s="5">
        <v>2095</v>
      </c>
      <c r="F3568" s="1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105</v>
      </c>
      <c r="P3568" s="5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11">
        <v>1000</v>
      </c>
      <c r="E3569" s="5">
        <v>1088</v>
      </c>
      <c r="F3569" s="1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109</v>
      </c>
      <c r="P3569" s="5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11">
        <v>1000</v>
      </c>
      <c r="E3570" s="5">
        <v>1110</v>
      </c>
      <c r="F3570" s="1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111</v>
      </c>
      <c r="P3570" s="5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11">
        <v>5000</v>
      </c>
      <c r="E3571" s="5">
        <v>5024</v>
      </c>
      <c r="F3571" s="1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101</v>
      </c>
      <c r="P3571" s="5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11">
        <v>2000</v>
      </c>
      <c r="E3572" s="5">
        <v>2287</v>
      </c>
      <c r="F3572" s="1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115</v>
      </c>
      <c r="P3572" s="5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11">
        <v>1500</v>
      </c>
      <c r="E3573" s="5">
        <v>1831</v>
      </c>
      <c r="F3573" s="1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123</v>
      </c>
      <c r="P3573" s="5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11">
        <v>500</v>
      </c>
      <c r="E3574" s="5">
        <v>500</v>
      </c>
      <c r="F3574" s="1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100</v>
      </c>
      <c r="P3574" s="5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11">
        <v>3000</v>
      </c>
      <c r="E3575" s="5">
        <v>3084</v>
      </c>
      <c r="F3575" s="1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103</v>
      </c>
      <c r="P3575" s="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11">
        <v>5800</v>
      </c>
      <c r="E3576" s="5">
        <v>6155</v>
      </c>
      <c r="F3576" s="1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107</v>
      </c>
      <c r="P3576" s="5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11">
        <v>10000</v>
      </c>
      <c r="E3577" s="5">
        <v>10133</v>
      </c>
      <c r="F3577" s="1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102</v>
      </c>
      <c r="P3577" s="5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11">
        <v>100</v>
      </c>
      <c r="E3578" s="5">
        <v>100</v>
      </c>
      <c r="F3578" s="1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100</v>
      </c>
      <c r="P3578" s="5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11">
        <v>600</v>
      </c>
      <c r="E3579" s="5">
        <v>780</v>
      </c>
      <c r="F3579" s="1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130</v>
      </c>
      <c r="P3579" s="5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11">
        <v>1500</v>
      </c>
      <c r="E3580" s="5">
        <v>1500.2</v>
      </c>
      <c r="F3580" s="1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101</v>
      </c>
      <c r="P3580" s="5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11">
        <v>500</v>
      </c>
      <c r="E3581" s="5">
        <v>500</v>
      </c>
      <c r="F3581" s="1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100</v>
      </c>
      <c r="P3581" s="5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11">
        <v>900</v>
      </c>
      <c r="E3582" s="5">
        <v>1025</v>
      </c>
      <c r="F3582" s="1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114</v>
      </c>
      <c r="P3582" s="5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11">
        <v>1500</v>
      </c>
      <c r="E3583" s="5">
        <v>1500</v>
      </c>
      <c r="F3583" s="1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100</v>
      </c>
      <c r="P3583" s="5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11">
        <v>1000</v>
      </c>
      <c r="E3584" s="5">
        <v>2870</v>
      </c>
      <c r="F3584" s="1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287</v>
      </c>
      <c r="P3584" s="5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11">
        <v>3000</v>
      </c>
      <c r="E3585" s="5">
        <v>3255</v>
      </c>
      <c r="F3585" s="1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109</v>
      </c>
      <c r="P3585" s="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11">
        <v>3000</v>
      </c>
      <c r="E3586" s="5">
        <v>3465</v>
      </c>
      <c r="F3586" s="1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116</v>
      </c>
      <c r="P3586" s="5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11">
        <v>3400</v>
      </c>
      <c r="E3587" s="5">
        <v>4050</v>
      </c>
      <c r="F3587" s="1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ROUNDUP(IF(($E3587-$D3587)/($D3587)&gt;0,(($E3587-$D3587)/($D3587)+1)*100,(1+($E3587-$D3587)/($D3587))*100),0)</f>
        <v>120</v>
      </c>
      <c r="P3587" s="5">
        <f t="shared" ref="P3587:P3650" si="225">$E3587/$L3587</f>
        <v>176.08695652173913</v>
      </c>
      <c r="Q3587" t="str">
        <f t="shared" ref="Q3587:Q3650" si="226">LEFT($N3587,FIND("/",$N3587)-1)</f>
        <v>theater</v>
      </c>
      <c r="R3587" t="str">
        <f t="shared" ref="R3587:R3650" si="227">RIGHT($N3587,LEN($N3587)-FIND("/",$N3587))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11">
        <v>7500</v>
      </c>
      <c r="E3588" s="5">
        <v>8207</v>
      </c>
      <c r="F3588" s="1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110</v>
      </c>
      <c r="P3588" s="5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11">
        <v>500</v>
      </c>
      <c r="E3589" s="5">
        <v>633</v>
      </c>
      <c r="F3589" s="1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127</v>
      </c>
      <c r="P3589" s="5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11">
        <v>200</v>
      </c>
      <c r="E3590" s="5">
        <v>201</v>
      </c>
      <c r="F3590" s="1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101</v>
      </c>
      <c r="P3590" s="5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11">
        <v>4000</v>
      </c>
      <c r="E3591" s="5">
        <v>5100</v>
      </c>
      <c r="F3591" s="1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128</v>
      </c>
      <c r="P3591" s="5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11">
        <v>5000</v>
      </c>
      <c r="E3592" s="5">
        <v>5003</v>
      </c>
      <c r="F3592" s="1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101</v>
      </c>
      <c r="P3592" s="5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11">
        <v>700</v>
      </c>
      <c r="E3593" s="5">
        <v>1225</v>
      </c>
      <c r="F3593" s="1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175</v>
      </c>
      <c r="P3593" s="5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11">
        <v>2000</v>
      </c>
      <c r="E3594" s="5">
        <v>2545</v>
      </c>
      <c r="F3594" s="1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128</v>
      </c>
      <c r="P3594" s="5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11">
        <v>3000</v>
      </c>
      <c r="E3595" s="5">
        <v>3319</v>
      </c>
      <c r="F3595" s="1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111</v>
      </c>
      <c r="P3595" s="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11">
        <v>1600</v>
      </c>
      <c r="E3596" s="5">
        <v>2015</v>
      </c>
      <c r="F3596" s="1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126</v>
      </c>
      <c r="P3596" s="5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11">
        <v>2600</v>
      </c>
      <c r="E3597" s="5">
        <v>3081</v>
      </c>
      <c r="F3597" s="1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119</v>
      </c>
      <c r="P3597" s="5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11">
        <v>1100</v>
      </c>
      <c r="E3598" s="5">
        <v>1185</v>
      </c>
      <c r="F3598" s="1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108</v>
      </c>
      <c r="P3598" s="5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11">
        <v>2500</v>
      </c>
      <c r="E3599" s="5">
        <v>2565</v>
      </c>
      <c r="F3599" s="1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103</v>
      </c>
      <c r="P3599" s="5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11">
        <v>1000</v>
      </c>
      <c r="E3600" s="5">
        <v>1101</v>
      </c>
      <c r="F3600" s="1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111</v>
      </c>
      <c r="P3600" s="5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11">
        <v>500</v>
      </c>
      <c r="E3601" s="5">
        <v>1010</v>
      </c>
      <c r="F3601" s="1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202</v>
      </c>
      <c r="P3601" s="5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11">
        <v>10</v>
      </c>
      <c r="E3602" s="5">
        <v>13</v>
      </c>
      <c r="F3602" s="1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130</v>
      </c>
      <c r="P3602" s="5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11">
        <v>2000</v>
      </c>
      <c r="E3603" s="5">
        <v>2087</v>
      </c>
      <c r="F3603" s="1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105</v>
      </c>
      <c r="P3603" s="5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11">
        <v>4000</v>
      </c>
      <c r="E3604" s="5">
        <v>4002</v>
      </c>
      <c r="F3604" s="1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101</v>
      </c>
      <c r="P3604" s="5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11">
        <v>1500</v>
      </c>
      <c r="E3605" s="5">
        <v>2560</v>
      </c>
      <c r="F3605" s="1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171</v>
      </c>
      <c r="P3605" s="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11">
        <v>3000</v>
      </c>
      <c r="E3606" s="5">
        <v>3385</v>
      </c>
      <c r="F3606" s="1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113</v>
      </c>
      <c r="P3606" s="5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11">
        <v>250</v>
      </c>
      <c r="E3607" s="5">
        <v>460</v>
      </c>
      <c r="F3607" s="1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184</v>
      </c>
      <c r="P3607" s="5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11">
        <v>3000</v>
      </c>
      <c r="E3608" s="5">
        <v>3908</v>
      </c>
      <c r="F3608" s="1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131</v>
      </c>
      <c r="P3608" s="5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11">
        <v>550</v>
      </c>
      <c r="E3609" s="5">
        <v>580</v>
      </c>
      <c r="F3609" s="1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106</v>
      </c>
      <c r="P3609" s="5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11">
        <v>800</v>
      </c>
      <c r="E3610" s="5">
        <v>800</v>
      </c>
      <c r="F3610" s="1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100</v>
      </c>
      <c r="P3610" s="5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11">
        <v>1960</v>
      </c>
      <c r="E3611" s="5">
        <v>3005</v>
      </c>
      <c r="F3611" s="1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154</v>
      </c>
      <c r="P3611" s="5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11">
        <v>1000</v>
      </c>
      <c r="E3612" s="5">
        <v>1623</v>
      </c>
      <c r="F3612" s="1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163</v>
      </c>
      <c r="P3612" s="5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11">
        <v>2500</v>
      </c>
      <c r="E3613" s="5">
        <v>3400</v>
      </c>
      <c r="F3613" s="1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136</v>
      </c>
      <c r="P3613" s="5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11">
        <v>5000</v>
      </c>
      <c r="E3614" s="5">
        <v>7220</v>
      </c>
      <c r="F3614" s="1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145</v>
      </c>
      <c r="P3614" s="5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11">
        <v>1250</v>
      </c>
      <c r="E3615" s="5">
        <v>1250</v>
      </c>
      <c r="F3615" s="1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100</v>
      </c>
      <c r="P3615" s="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11">
        <v>2500</v>
      </c>
      <c r="E3616" s="5">
        <v>2520</v>
      </c>
      <c r="F3616" s="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101</v>
      </c>
      <c r="P3616" s="5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11">
        <v>2500</v>
      </c>
      <c r="E3617" s="5">
        <v>2670</v>
      </c>
      <c r="F3617" s="1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107</v>
      </c>
      <c r="P3617" s="5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11">
        <v>2500</v>
      </c>
      <c r="E3618" s="5">
        <v>3120</v>
      </c>
      <c r="F3618" s="1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125</v>
      </c>
      <c r="P3618" s="5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11">
        <v>740</v>
      </c>
      <c r="E3619" s="5">
        <v>880</v>
      </c>
      <c r="F3619" s="1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119</v>
      </c>
      <c r="P3619" s="5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11">
        <v>2000</v>
      </c>
      <c r="E3620" s="5">
        <v>2020</v>
      </c>
      <c r="F3620" s="1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101</v>
      </c>
      <c r="P3620" s="5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11">
        <v>1000</v>
      </c>
      <c r="E3621" s="5">
        <v>1130</v>
      </c>
      <c r="F3621" s="1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113</v>
      </c>
      <c r="P3621" s="5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11">
        <v>10500</v>
      </c>
      <c r="E3622" s="5">
        <v>11045</v>
      </c>
      <c r="F3622" s="1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106</v>
      </c>
      <c r="P3622" s="5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11">
        <v>3000</v>
      </c>
      <c r="E3623" s="5">
        <v>3292</v>
      </c>
      <c r="F3623" s="1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110</v>
      </c>
      <c r="P3623" s="5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11">
        <v>1000</v>
      </c>
      <c r="E3624" s="5">
        <v>1000.99</v>
      </c>
      <c r="F3624" s="1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101</v>
      </c>
      <c r="P3624" s="5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11">
        <v>2500</v>
      </c>
      <c r="E3625" s="5">
        <v>3000</v>
      </c>
      <c r="F3625" s="1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120</v>
      </c>
      <c r="P3625" s="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11">
        <v>3000</v>
      </c>
      <c r="E3626" s="5">
        <v>3148</v>
      </c>
      <c r="F3626" s="1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105</v>
      </c>
      <c r="P3626" s="5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11">
        <v>3000</v>
      </c>
      <c r="E3627" s="5">
        <v>3080</v>
      </c>
      <c r="F3627" s="1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103</v>
      </c>
      <c r="P3627" s="5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11">
        <v>4000</v>
      </c>
      <c r="E3628" s="5">
        <v>4073</v>
      </c>
      <c r="F3628" s="1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102</v>
      </c>
      <c r="P3628" s="5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11">
        <v>2000</v>
      </c>
      <c r="E3629" s="5">
        <v>2000</v>
      </c>
      <c r="F3629" s="1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100</v>
      </c>
      <c r="P3629" s="5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11">
        <v>100000</v>
      </c>
      <c r="E3630" s="5">
        <v>0</v>
      </c>
      <c r="F3630" s="1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s="5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11">
        <v>1000000</v>
      </c>
      <c r="E3631" s="5">
        <v>2</v>
      </c>
      <c r="F3631" s="1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</v>
      </c>
      <c r="P3631" s="5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11">
        <v>3000</v>
      </c>
      <c r="E3632" s="5">
        <v>1</v>
      </c>
      <c r="F3632" s="1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1</v>
      </c>
      <c r="P3632" s="5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11">
        <v>17100</v>
      </c>
      <c r="E3633" s="5">
        <v>8725</v>
      </c>
      <c r="F3633" s="1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52</v>
      </c>
      <c r="P3633" s="5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11">
        <v>500</v>
      </c>
      <c r="E3634" s="5">
        <v>100</v>
      </c>
      <c r="F3634" s="1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20</v>
      </c>
      <c r="P3634" s="5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11">
        <v>5000</v>
      </c>
      <c r="E3635" s="5">
        <v>1762</v>
      </c>
      <c r="F3635" s="1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36</v>
      </c>
      <c r="P3635" s="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11">
        <v>75000</v>
      </c>
      <c r="E3636" s="5">
        <v>3185</v>
      </c>
      <c r="F3636" s="1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5</v>
      </c>
      <c r="P3636" s="5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11">
        <v>3500</v>
      </c>
      <c r="E3637" s="5">
        <v>1276</v>
      </c>
      <c r="F3637" s="1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37</v>
      </c>
      <c r="P3637" s="5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11">
        <v>150000</v>
      </c>
      <c r="E3638" s="5">
        <v>0</v>
      </c>
      <c r="F3638" s="1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s="5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11">
        <v>3000</v>
      </c>
      <c r="E3639" s="5">
        <v>926</v>
      </c>
      <c r="F3639" s="1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31</v>
      </c>
      <c r="P3639" s="5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11">
        <v>3300</v>
      </c>
      <c r="E3640" s="5">
        <v>216</v>
      </c>
      <c r="F3640" s="1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7</v>
      </c>
      <c r="P3640" s="5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11">
        <v>25000</v>
      </c>
      <c r="E3641" s="5">
        <v>1</v>
      </c>
      <c r="F3641" s="1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1</v>
      </c>
      <c r="P3641" s="5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11">
        <v>1000</v>
      </c>
      <c r="E3642" s="5">
        <v>55</v>
      </c>
      <c r="F3642" s="1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6</v>
      </c>
      <c r="P3642" s="5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11">
        <v>3000</v>
      </c>
      <c r="E3643" s="5">
        <v>0</v>
      </c>
      <c r="F3643" s="1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s="5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11">
        <v>700</v>
      </c>
      <c r="E3644" s="5">
        <v>15</v>
      </c>
      <c r="F3644" s="1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3</v>
      </c>
      <c r="P3644" s="5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11">
        <v>25000</v>
      </c>
      <c r="E3645" s="5">
        <v>0</v>
      </c>
      <c r="F3645" s="1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s="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11">
        <v>5000</v>
      </c>
      <c r="E3646" s="5">
        <v>821</v>
      </c>
      <c r="F3646" s="1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17</v>
      </c>
      <c r="P3646" s="5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11">
        <v>1000</v>
      </c>
      <c r="E3647" s="5">
        <v>1</v>
      </c>
      <c r="F3647" s="1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1</v>
      </c>
      <c r="P3647" s="5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11">
        <v>10000</v>
      </c>
      <c r="E3648" s="5">
        <v>481</v>
      </c>
      <c r="F3648" s="1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5</v>
      </c>
      <c r="P3648" s="5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11">
        <v>500</v>
      </c>
      <c r="E3649" s="5">
        <v>30</v>
      </c>
      <c r="F3649" s="1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7</v>
      </c>
      <c r="P3649" s="5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11">
        <v>40000</v>
      </c>
      <c r="E3650" s="5">
        <v>40153</v>
      </c>
      <c r="F3650" s="1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101</v>
      </c>
      <c r="P3650" s="5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11">
        <v>750</v>
      </c>
      <c r="E3651" s="5">
        <v>780</v>
      </c>
      <c r="F3651" s="1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ROUNDUP(IF(($E3651-$D3651)/($D3651)&gt;0,(($E3651-$D3651)/($D3651)+1)*100,(1+($E3651-$D3651)/($D3651))*100),0)</f>
        <v>104</v>
      </c>
      <c r="P3651" s="5">
        <f t="shared" ref="P3651:P3714" si="229">$E3651/$L3651</f>
        <v>97.5</v>
      </c>
      <c r="Q3651" t="str">
        <f t="shared" ref="Q3651:Q3714" si="230">LEFT($N3651,FIND("/",$N3651)-1)</f>
        <v>theater</v>
      </c>
      <c r="R3651" t="str">
        <f t="shared" ref="R3651:R3714" si="231">RIGHT($N3651,LEN($N3651)-FIND("/",$N3651))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11">
        <v>500</v>
      </c>
      <c r="E3652" s="5">
        <v>500</v>
      </c>
      <c r="F3652" s="1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100</v>
      </c>
      <c r="P3652" s="5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11">
        <v>500</v>
      </c>
      <c r="E3653" s="5">
        <v>520</v>
      </c>
      <c r="F3653" s="1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104</v>
      </c>
      <c r="P3653" s="5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11">
        <v>300</v>
      </c>
      <c r="E3654" s="5">
        <v>752</v>
      </c>
      <c r="F3654" s="1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251</v>
      </c>
      <c r="P3654" s="5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11">
        <v>2000</v>
      </c>
      <c r="E3655" s="5">
        <v>2010</v>
      </c>
      <c r="F3655" s="1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101</v>
      </c>
      <c r="P3655" s="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11">
        <v>1500</v>
      </c>
      <c r="E3656" s="5">
        <v>2616</v>
      </c>
      <c r="F3656" s="1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175</v>
      </c>
      <c r="P3656" s="5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11">
        <v>5000</v>
      </c>
      <c r="E3657" s="5">
        <v>5813</v>
      </c>
      <c r="F3657" s="1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117</v>
      </c>
      <c r="P3657" s="5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11">
        <v>5000</v>
      </c>
      <c r="E3658" s="5">
        <v>5291</v>
      </c>
      <c r="F3658" s="1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106</v>
      </c>
      <c r="P3658" s="5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11">
        <v>2000</v>
      </c>
      <c r="E3659" s="5">
        <v>2215</v>
      </c>
      <c r="F3659" s="1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111</v>
      </c>
      <c r="P3659" s="5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11">
        <v>1500</v>
      </c>
      <c r="E3660" s="5">
        <v>1510</v>
      </c>
      <c r="F3660" s="1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101</v>
      </c>
      <c r="P3660" s="5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11">
        <v>3000</v>
      </c>
      <c r="E3661" s="5">
        <v>3061</v>
      </c>
      <c r="F3661" s="1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103</v>
      </c>
      <c r="P3661" s="5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11">
        <v>250</v>
      </c>
      <c r="E3662" s="5">
        <v>250</v>
      </c>
      <c r="F3662" s="1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100</v>
      </c>
      <c r="P3662" s="5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11">
        <v>3000</v>
      </c>
      <c r="E3663" s="5">
        <v>3330</v>
      </c>
      <c r="F3663" s="1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111</v>
      </c>
      <c r="P3663" s="5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11">
        <v>8000</v>
      </c>
      <c r="E3664" s="5">
        <v>8114</v>
      </c>
      <c r="F3664" s="1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102</v>
      </c>
      <c r="P3664" s="5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11">
        <v>225</v>
      </c>
      <c r="E3665" s="5">
        <v>234</v>
      </c>
      <c r="F3665" s="1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104</v>
      </c>
      <c r="P3665" s="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11">
        <v>800</v>
      </c>
      <c r="E3666" s="5">
        <v>875</v>
      </c>
      <c r="F3666" s="1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110</v>
      </c>
      <c r="P3666" s="5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11">
        <v>620</v>
      </c>
      <c r="E3667" s="5">
        <v>714</v>
      </c>
      <c r="F3667" s="1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116</v>
      </c>
      <c r="P3667" s="5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11">
        <v>1200</v>
      </c>
      <c r="E3668" s="5">
        <v>1200</v>
      </c>
      <c r="F3668" s="1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100</v>
      </c>
      <c r="P3668" s="5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11">
        <v>3000</v>
      </c>
      <c r="E3669" s="5">
        <v>3095.11</v>
      </c>
      <c r="F3669" s="1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104</v>
      </c>
      <c r="P3669" s="5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11">
        <v>1000</v>
      </c>
      <c r="E3670" s="5">
        <v>1035</v>
      </c>
      <c r="F3670" s="1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104</v>
      </c>
      <c r="P3670" s="5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11">
        <v>1000</v>
      </c>
      <c r="E3671" s="5">
        <v>1382</v>
      </c>
      <c r="F3671" s="1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139</v>
      </c>
      <c r="P3671" s="5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11">
        <v>220</v>
      </c>
      <c r="E3672" s="5">
        <v>241</v>
      </c>
      <c r="F3672" s="1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110</v>
      </c>
      <c r="P3672" s="5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11">
        <v>3500</v>
      </c>
      <c r="E3673" s="5">
        <v>3530</v>
      </c>
      <c r="F3673" s="1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101</v>
      </c>
      <c r="P3673" s="5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11">
        <v>3000</v>
      </c>
      <c r="E3674" s="5">
        <v>3046</v>
      </c>
      <c r="F3674" s="1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102</v>
      </c>
      <c r="P3674" s="5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11">
        <v>4000</v>
      </c>
      <c r="E3675" s="5">
        <v>4545</v>
      </c>
      <c r="F3675" s="1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114</v>
      </c>
      <c r="P3675" s="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11">
        <v>4500</v>
      </c>
      <c r="E3676" s="5">
        <v>4500</v>
      </c>
      <c r="F3676" s="1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100</v>
      </c>
      <c r="P3676" s="5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11">
        <v>50</v>
      </c>
      <c r="E3677" s="5">
        <v>70</v>
      </c>
      <c r="F3677" s="1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140</v>
      </c>
      <c r="P3677" s="5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11">
        <v>800</v>
      </c>
      <c r="E3678" s="5">
        <v>1030</v>
      </c>
      <c r="F3678" s="1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129</v>
      </c>
      <c r="P3678" s="5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11">
        <v>12000</v>
      </c>
      <c r="E3679" s="5">
        <v>12348.5</v>
      </c>
      <c r="F3679" s="1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103</v>
      </c>
      <c r="P3679" s="5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11">
        <v>2000</v>
      </c>
      <c r="E3680" s="5">
        <v>2050</v>
      </c>
      <c r="F3680" s="1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103</v>
      </c>
      <c r="P3680" s="5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11">
        <v>2000</v>
      </c>
      <c r="E3681" s="5">
        <v>2202</v>
      </c>
      <c r="F3681" s="1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111</v>
      </c>
      <c r="P3681" s="5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11">
        <v>3000</v>
      </c>
      <c r="E3682" s="5">
        <v>3383</v>
      </c>
      <c r="F3682" s="1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113</v>
      </c>
      <c r="P3682" s="5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11">
        <v>1000</v>
      </c>
      <c r="E3683" s="5">
        <v>1119</v>
      </c>
      <c r="F3683" s="1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112</v>
      </c>
      <c r="P3683" s="5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11">
        <v>3000</v>
      </c>
      <c r="E3684" s="5">
        <v>4176</v>
      </c>
      <c r="F3684" s="1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140</v>
      </c>
      <c r="P3684" s="5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11">
        <v>3500</v>
      </c>
      <c r="E3685" s="5">
        <v>3880</v>
      </c>
      <c r="F3685" s="1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111</v>
      </c>
      <c r="P3685" s="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11">
        <v>750</v>
      </c>
      <c r="E3686" s="5">
        <v>1043</v>
      </c>
      <c r="F3686" s="1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140</v>
      </c>
      <c r="P3686" s="5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11">
        <v>5000</v>
      </c>
      <c r="E3687" s="5">
        <v>5285</v>
      </c>
      <c r="F3687" s="1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106</v>
      </c>
      <c r="P3687" s="5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11">
        <v>350</v>
      </c>
      <c r="E3688" s="5">
        <v>355</v>
      </c>
      <c r="F3688" s="1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102</v>
      </c>
      <c r="P3688" s="5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11">
        <v>5000</v>
      </c>
      <c r="E3689" s="5">
        <v>5012.25</v>
      </c>
      <c r="F3689" s="1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101</v>
      </c>
      <c r="P3689" s="5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11">
        <v>3000</v>
      </c>
      <c r="E3690" s="5">
        <v>3275</v>
      </c>
      <c r="F3690" s="1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110</v>
      </c>
      <c r="P3690" s="5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11">
        <v>3000</v>
      </c>
      <c r="E3691" s="5">
        <v>3550</v>
      </c>
      <c r="F3691" s="1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119</v>
      </c>
      <c r="P3691" s="5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11">
        <v>1500</v>
      </c>
      <c r="E3692" s="5">
        <v>1800</v>
      </c>
      <c r="F3692" s="1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120</v>
      </c>
      <c r="P3692" s="5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11">
        <v>40000</v>
      </c>
      <c r="E3693" s="5">
        <v>51184</v>
      </c>
      <c r="F3693" s="1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128</v>
      </c>
      <c r="P3693" s="5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11">
        <v>1000</v>
      </c>
      <c r="E3694" s="5">
        <v>1260</v>
      </c>
      <c r="F3694" s="1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126</v>
      </c>
      <c r="P3694" s="5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11">
        <v>333</v>
      </c>
      <c r="E3695" s="5">
        <v>430</v>
      </c>
      <c r="F3695" s="1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130</v>
      </c>
      <c r="P3695" s="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11">
        <v>3500</v>
      </c>
      <c r="E3696" s="5">
        <v>3760</v>
      </c>
      <c r="F3696" s="1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108</v>
      </c>
      <c r="P3696" s="5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11">
        <v>4000</v>
      </c>
      <c r="E3697" s="5">
        <v>4005</v>
      </c>
      <c r="F3697" s="1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101</v>
      </c>
      <c r="P3697" s="5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11">
        <v>2000</v>
      </c>
      <c r="E3698" s="5">
        <v>3100</v>
      </c>
      <c r="F3698" s="1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155</v>
      </c>
      <c r="P3698" s="5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11">
        <v>2000</v>
      </c>
      <c r="E3699" s="5">
        <v>2160</v>
      </c>
      <c r="F3699" s="1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108</v>
      </c>
      <c r="P3699" s="5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11">
        <v>5000</v>
      </c>
      <c r="E3700" s="5">
        <v>5526</v>
      </c>
      <c r="F3700" s="1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111</v>
      </c>
      <c r="P3700" s="5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11">
        <v>2500</v>
      </c>
      <c r="E3701" s="5">
        <v>2520</v>
      </c>
      <c r="F3701" s="1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101</v>
      </c>
      <c r="P3701" s="5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11">
        <v>500</v>
      </c>
      <c r="E3702" s="5">
        <v>606</v>
      </c>
      <c r="F3702" s="1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122</v>
      </c>
      <c r="P3702" s="5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11">
        <v>1500</v>
      </c>
      <c r="E3703" s="5">
        <v>1505</v>
      </c>
      <c r="F3703" s="1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101</v>
      </c>
      <c r="P3703" s="5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11">
        <v>3000</v>
      </c>
      <c r="E3704" s="5">
        <v>3275</v>
      </c>
      <c r="F3704" s="1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110</v>
      </c>
      <c r="P3704" s="5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11">
        <v>1050</v>
      </c>
      <c r="E3705" s="5">
        <v>1296</v>
      </c>
      <c r="F3705" s="1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124</v>
      </c>
      <c r="P3705" s="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11">
        <v>300</v>
      </c>
      <c r="E3706" s="5">
        <v>409.01</v>
      </c>
      <c r="F3706" s="1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137</v>
      </c>
      <c r="P3706" s="5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11">
        <v>2827</v>
      </c>
      <c r="E3707" s="5">
        <v>2925</v>
      </c>
      <c r="F3707" s="1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104</v>
      </c>
      <c r="P3707" s="5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11">
        <v>1500</v>
      </c>
      <c r="E3708" s="5">
        <v>1820</v>
      </c>
      <c r="F3708" s="1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122</v>
      </c>
      <c r="P3708" s="5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11">
        <v>1000</v>
      </c>
      <c r="E3709" s="5">
        <v>1860</v>
      </c>
      <c r="F3709" s="1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186</v>
      </c>
      <c r="P3709" s="5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11">
        <v>700</v>
      </c>
      <c r="E3710" s="5">
        <v>2100</v>
      </c>
      <c r="F3710" s="1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300</v>
      </c>
      <c r="P3710" s="5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11">
        <v>1000</v>
      </c>
      <c r="E3711" s="5">
        <v>1082.5</v>
      </c>
      <c r="F3711" s="1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109</v>
      </c>
      <c r="P3711" s="5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11">
        <v>1300</v>
      </c>
      <c r="E3712" s="5">
        <v>1835</v>
      </c>
      <c r="F3712" s="1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142</v>
      </c>
      <c r="P3712" s="5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11">
        <v>500</v>
      </c>
      <c r="E3713" s="5">
        <v>570</v>
      </c>
      <c r="F3713" s="1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114</v>
      </c>
      <c r="P3713" s="5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11">
        <v>7500</v>
      </c>
      <c r="E3714" s="5">
        <v>11530</v>
      </c>
      <c r="F3714" s="1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154</v>
      </c>
      <c r="P3714" s="5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11">
        <v>2000</v>
      </c>
      <c r="E3715" s="5">
        <v>2030</v>
      </c>
      <c r="F3715" s="1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ROUNDUP(IF(($E3715-$D3715)/($D3715)&gt;0,(($E3715-$D3715)/($D3715)+1)*100,(1+($E3715-$D3715)/($D3715))*100),0)</f>
        <v>102</v>
      </c>
      <c r="P3715" s="5">
        <f t="shared" ref="P3715:P3778" si="233">$E3715/$L3715</f>
        <v>106.84210526315789</v>
      </c>
      <c r="Q3715" t="str">
        <f t="shared" ref="Q3715:Q3778" si="234">LEFT($N3715,FIND("/",$N3715)-1)</f>
        <v>theater</v>
      </c>
      <c r="R3715" t="str">
        <f t="shared" ref="R3715:R3778" si="235">RIGHT($N3715,LEN($N3715)-FIND("/",$N3715))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11">
        <v>10000</v>
      </c>
      <c r="E3716" s="5">
        <v>10235</v>
      </c>
      <c r="F3716" s="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103</v>
      </c>
      <c r="P3716" s="5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11">
        <v>3500</v>
      </c>
      <c r="E3717" s="5">
        <v>3590</v>
      </c>
      <c r="F3717" s="1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103</v>
      </c>
      <c r="P3717" s="5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11">
        <v>800</v>
      </c>
      <c r="E3718" s="5">
        <v>1246</v>
      </c>
      <c r="F3718" s="1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156</v>
      </c>
      <c r="P3718" s="5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11">
        <v>4000</v>
      </c>
      <c r="E3719" s="5">
        <v>4030</v>
      </c>
      <c r="F3719" s="1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101</v>
      </c>
      <c r="P3719" s="5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11">
        <v>500</v>
      </c>
      <c r="E3720" s="5">
        <v>1197</v>
      </c>
      <c r="F3720" s="1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240</v>
      </c>
      <c r="P3720" s="5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11">
        <v>200</v>
      </c>
      <c r="E3721" s="5">
        <v>420</v>
      </c>
      <c r="F3721" s="1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210</v>
      </c>
      <c r="P3721" s="5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11">
        <v>3300</v>
      </c>
      <c r="E3722" s="5">
        <v>3449</v>
      </c>
      <c r="F3722" s="1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105</v>
      </c>
      <c r="P3722" s="5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11">
        <v>5000</v>
      </c>
      <c r="E3723" s="5">
        <v>5040</v>
      </c>
      <c r="F3723" s="1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101</v>
      </c>
      <c r="P3723" s="5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11">
        <v>1500</v>
      </c>
      <c r="E3724" s="5">
        <v>1668</v>
      </c>
      <c r="F3724" s="1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112</v>
      </c>
      <c r="P3724" s="5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11">
        <v>4500</v>
      </c>
      <c r="E3725" s="5">
        <v>4592</v>
      </c>
      <c r="F3725" s="1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103</v>
      </c>
      <c r="P3725" s="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11">
        <v>4300</v>
      </c>
      <c r="E3726" s="5">
        <v>4409.55</v>
      </c>
      <c r="F3726" s="1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103</v>
      </c>
      <c r="P3726" s="5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11">
        <v>300</v>
      </c>
      <c r="E3727" s="5">
        <v>381</v>
      </c>
      <c r="F3727" s="1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127</v>
      </c>
      <c r="P3727" s="5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11">
        <v>850</v>
      </c>
      <c r="E3728" s="5">
        <v>2879</v>
      </c>
      <c r="F3728" s="1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339</v>
      </c>
      <c r="P3728" s="5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11">
        <v>2000</v>
      </c>
      <c r="E3729" s="5">
        <v>2015</v>
      </c>
      <c r="F3729" s="1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101</v>
      </c>
      <c r="P3729" s="5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11">
        <v>20000</v>
      </c>
      <c r="E3730" s="5">
        <v>1862</v>
      </c>
      <c r="F3730" s="1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10</v>
      </c>
      <c r="P3730" s="5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11">
        <v>5000</v>
      </c>
      <c r="E3731" s="5">
        <v>362</v>
      </c>
      <c r="F3731" s="1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8</v>
      </c>
      <c r="P3731" s="5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11">
        <v>1000</v>
      </c>
      <c r="E3732" s="5">
        <v>100</v>
      </c>
      <c r="F3732" s="1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10</v>
      </c>
      <c r="P3732" s="5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11">
        <v>5500</v>
      </c>
      <c r="E3733" s="5">
        <v>620</v>
      </c>
      <c r="F3733" s="1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12</v>
      </c>
      <c r="P3733" s="5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11">
        <v>850</v>
      </c>
      <c r="E3734" s="5">
        <v>131</v>
      </c>
      <c r="F3734" s="1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16</v>
      </c>
      <c r="P3734" s="5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11">
        <v>1500</v>
      </c>
      <c r="E3735" s="5">
        <v>0</v>
      </c>
      <c r="F3735" s="1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s="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11">
        <v>1500</v>
      </c>
      <c r="E3736" s="5">
        <v>427</v>
      </c>
      <c r="F3736" s="1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29</v>
      </c>
      <c r="P3736" s="5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11">
        <v>150</v>
      </c>
      <c r="E3737" s="5">
        <v>20</v>
      </c>
      <c r="F3737" s="1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14</v>
      </c>
      <c r="P3737" s="5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11">
        <v>1500</v>
      </c>
      <c r="E3738" s="5">
        <v>10</v>
      </c>
      <c r="F3738" s="1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1</v>
      </c>
      <c r="P3738" s="5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11">
        <v>700</v>
      </c>
      <c r="E3739" s="5">
        <v>150</v>
      </c>
      <c r="F3739" s="1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22</v>
      </c>
      <c r="P3739" s="5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11">
        <v>1500</v>
      </c>
      <c r="E3740" s="5">
        <v>270</v>
      </c>
      <c r="F3740" s="1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18</v>
      </c>
      <c r="P3740" s="5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11">
        <v>4000</v>
      </c>
      <c r="E3741" s="5">
        <v>805</v>
      </c>
      <c r="F3741" s="1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21</v>
      </c>
      <c r="P3741" s="5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11">
        <v>2000</v>
      </c>
      <c r="E3742" s="5">
        <v>358</v>
      </c>
      <c r="F3742" s="1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18</v>
      </c>
      <c r="P3742" s="5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11">
        <v>20000</v>
      </c>
      <c r="E3743" s="5">
        <v>0</v>
      </c>
      <c r="F3743" s="1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s="5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11">
        <v>5000</v>
      </c>
      <c r="E3744" s="5">
        <v>100</v>
      </c>
      <c r="F3744" s="1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2</v>
      </c>
      <c r="P3744" s="5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11">
        <v>2200</v>
      </c>
      <c r="E3745" s="5">
        <v>0</v>
      </c>
      <c r="F3745" s="1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s="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11">
        <v>1200</v>
      </c>
      <c r="E3746" s="5">
        <v>0</v>
      </c>
      <c r="F3746" s="1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s="5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11">
        <v>100</v>
      </c>
      <c r="E3747" s="5">
        <v>10</v>
      </c>
      <c r="F3747" s="1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10</v>
      </c>
      <c r="P3747" s="5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11">
        <v>8500</v>
      </c>
      <c r="E3748" s="5">
        <v>202</v>
      </c>
      <c r="F3748" s="1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3</v>
      </c>
      <c r="P3748" s="5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11">
        <v>2500</v>
      </c>
      <c r="E3749" s="5">
        <v>25</v>
      </c>
      <c r="F3749" s="1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1</v>
      </c>
      <c r="P3749" s="5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11">
        <v>5000</v>
      </c>
      <c r="E3750" s="5">
        <v>5176</v>
      </c>
      <c r="F3750" s="1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104</v>
      </c>
      <c r="P3750" s="5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11">
        <v>500</v>
      </c>
      <c r="E3751" s="5">
        <v>525</v>
      </c>
      <c r="F3751" s="1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105</v>
      </c>
      <c r="P3751" s="5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11">
        <v>6000</v>
      </c>
      <c r="E3752" s="5">
        <v>6027</v>
      </c>
      <c r="F3752" s="1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101</v>
      </c>
      <c r="P3752" s="5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11">
        <v>1000</v>
      </c>
      <c r="E3753" s="5">
        <v>1326</v>
      </c>
      <c r="F3753" s="1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133</v>
      </c>
      <c r="P3753" s="5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11">
        <v>500</v>
      </c>
      <c r="E3754" s="5">
        <v>565</v>
      </c>
      <c r="F3754" s="1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113</v>
      </c>
      <c r="P3754" s="5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11">
        <v>5000</v>
      </c>
      <c r="E3755" s="5">
        <v>5167</v>
      </c>
      <c r="F3755" s="1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104</v>
      </c>
      <c r="P3755" s="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11">
        <v>2500</v>
      </c>
      <c r="E3756" s="5">
        <v>3000</v>
      </c>
      <c r="F3756" s="1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120</v>
      </c>
      <c r="P3756" s="5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11">
        <v>550</v>
      </c>
      <c r="E3757" s="5">
        <v>713</v>
      </c>
      <c r="F3757" s="1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130</v>
      </c>
      <c r="P3757" s="5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11">
        <v>4500</v>
      </c>
      <c r="E3758" s="5">
        <v>4550</v>
      </c>
      <c r="F3758" s="1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102</v>
      </c>
      <c r="P3758" s="5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11">
        <v>3500</v>
      </c>
      <c r="E3759" s="5">
        <v>3798</v>
      </c>
      <c r="F3759" s="1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109</v>
      </c>
      <c r="P3759" s="5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11">
        <v>1500</v>
      </c>
      <c r="E3760" s="5">
        <v>1535</v>
      </c>
      <c r="F3760" s="1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103</v>
      </c>
      <c r="P3760" s="5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11">
        <v>4000</v>
      </c>
      <c r="E3761" s="5">
        <v>4409.7700000000004</v>
      </c>
      <c r="F3761" s="1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111</v>
      </c>
      <c r="P3761" s="5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11">
        <v>5000</v>
      </c>
      <c r="E3762" s="5">
        <v>5050.7700000000004</v>
      </c>
      <c r="F3762" s="1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102</v>
      </c>
      <c r="P3762" s="5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11">
        <v>500</v>
      </c>
      <c r="E3763" s="5">
        <v>500</v>
      </c>
      <c r="F3763" s="1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100</v>
      </c>
      <c r="P3763" s="5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11">
        <v>1250</v>
      </c>
      <c r="E3764" s="5">
        <v>1328</v>
      </c>
      <c r="F3764" s="1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107</v>
      </c>
      <c r="P3764" s="5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11">
        <v>5000</v>
      </c>
      <c r="E3765" s="5">
        <v>5000</v>
      </c>
      <c r="F3765" s="1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100</v>
      </c>
      <c r="P3765" s="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11">
        <v>1500</v>
      </c>
      <c r="E3766" s="5">
        <v>1500</v>
      </c>
      <c r="F3766" s="1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100</v>
      </c>
      <c r="P3766" s="5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11">
        <v>7000</v>
      </c>
      <c r="E3767" s="5">
        <v>7942</v>
      </c>
      <c r="F3767" s="1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114</v>
      </c>
      <c r="P3767" s="5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11">
        <v>10000</v>
      </c>
      <c r="E3768" s="5">
        <v>10265.01</v>
      </c>
      <c r="F3768" s="1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103</v>
      </c>
      <c r="P3768" s="5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11">
        <v>2000</v>
      </c>
      <c r="E3769" s="5">
        <v>2335</v>
      </c>
      <c r="F3769" s="1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117</v>
      </c>
      <c r="P3769" s="5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11">
        <v>4000</v>
      </c>
      <c r="E3770" s="5">
        <v>4306.1099999999997</v>
      </c>
      <c r="F3770" s="1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108</v>
      </c>
      <c r="P3770" s="5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11">
        <v>1100</v>
      </c>
      <c r="E3771" s="5">
        <v>1100</v>
      </c>
      <c r="F3771" s="1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100</v>
      </c>
      <c r="P3771" s="5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11">
        <v>2000</v>
      </c>
      <c r="E3772" s="5">
        <v>2000</v>
      </c>
      <c r="F3772" s="1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100</v>
      </c>
      <c r="P3772" s="5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11">
        <v>1000</v>
      </c>
      <c r="E3773" s="5">
        <v>1460</v>
      </c>
      <c r="F3773" s="1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146</v>
      </c>
      <c r="P3773" s="5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11">
        <v>5000</v>
      </c>
      <c r="E3774" s="5">
        <v>5510</v>
      </c>
      <c r="F3774" s="1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111</v>
      </c>
      <c r="P3774" s="5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11">
        <v>5000</v>
      </c>
      <c r="E3775" s="5">
        <v>5410</v>
      </c>
      <c r="F3775" s="1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109</v>
      </c>
      <c r="P3775" s="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11">
        <v>2500</v>
      </c>
      <c r="E3776" s="5">
        <v>2500</v>
      </c>
      <c r="F3776" s="1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100</v>
      </c>
      <c r="P3776" s="5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11">
        <v>2000</v>
      </c>
      <c r="E3777" s="5">
        <v>2005</v>
      </c>
      <c r="F3777" s="1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101</v>
      </c>
      <c r="P3777" s="5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11">
        <v>8000</v>
      </c>
      <c r="E3778" s="5">
        <v>8537</v>
      </c>
      <c r="F3778" s="1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107</v>
      </c>
      <c r="P3778" s="5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11">
        <v>2000</v>
      </c>
      <c r="E3779" s="5">
        <v>2864</v>
      </c>
      <c r="F3779" s="1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ROUNDUP(IF(($E3779-$D3779)/($D3779)&gt;0,(($E3779-$D3779)/($D3779)+1)*100,(1+($E3779-$D3779)/($D3779))*100),0)</f>
        <v>144</v>
      </c>
      <c r="P3779" s="5">
        <f t="shared" ref="P3779:P3842" si="237">$E3779/$L3779</f>
        <v>48.542372881355931</v>
      </c>
      <c r="Q3779" t="str">
        <f t="shared" ref="Q3779:Q3842" si="238">LEFT($N3779,FIND("/",$N3779)-1)</f>
        <v>theater</v>
      </c>
      <c r="R3779" t="str">
        <f t="shared" ref="R3779:R3842" si="239">RIGHT($N3779,LEN($N3779)-FIND("/",$N3779))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11">
        <v>2400</v>
      </c>
      <c r="E3780" s="5">
        <v>2521</v>
      </c>
      <c r="F3780" s="1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106</v>
      </c>
      <c r="P3780" s="5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11">
        <v>15000</v>
      </c>
      <c r="E3781" s="5">
        <v>15597</v>
      </c>
      <c r="F3781" s="1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104</v>
      </c>
      <c r="P3781" s="5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11">
        <v>2500</v>
      </c>
      <c r="E3782" s="5">
        <v>3000</v>
      </c>
      <c r="F3782" s="1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120</v>
      </c>
      <c r="P3782" s="5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11">
        <v>4500</v>
      </c>
      <c r="E3783" s="5">
        <v>4935</v>
      </c>
      <c r="F3783" s="1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110</v>
      </c>
      <c r="P3783" s="5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11">
        <v>2000</v>
      </c>
      <c r="E3784" s="5">
        <v>2035</v>
      </c>
      <c r="F3784" s="1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102</v>
      </c>
      <c r="P3784" s="5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11">
        <v>1200</v>
      </c>
      <c r="E3785" s="5">
        <v>1547</v>
      </c>
      <c r="F3785" s="1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129</v>
      </c>
      <c r="P3785" s="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11">
        <v>1000</v>
      </c>
      <c r="E3786" s="5">
        <v>1150</v>
      </c>
      <c r="F3786" s="1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115</v>
      </c>
      <c r="P3786" s="5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11">
        <v>2000</v>
      </c>
      <c r="E3787" s="5">
        <v>3015</v>
      </c>
      <c r="F3787" s="1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151</v>
      </c>
      <c r="P3787" s="5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11">
        <v>6000</v>
      </c>
      <c r="E3788" s="5">
        <v>6658</v>
      </c>
      <c r="F3788" s="1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111</v>
      </c>
      <c r="P3788" s="5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11">
        <v>350</v>
      </c>
      <c r="E3789" s="5">
        <v>351</v>
      </c>
      <c r="F3789" s="1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101</v>
      </c>
      <c r="P3789" s="5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11">
        <v>75000</v>
      </c>
      <c r="E3790" s="5">
        <v>500</v>
      </c>
      <c r="F3790" s="1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1</v>
      </c>
      <c r="P3790" s="5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11">
        <v>3550</v>
      </c>
      <c r="E3791" s="5">
        <v>116</v>
      </c>
      <c r="F3791" s="1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4</v>
      </c>
      <c r="P3791" s="5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11">
        <v>15000</v>
      </c>
      <c r="E3792" s="5">
        <v>0</v>
      </c>
      <c r="F3792" s="1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s="5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11">
        <v>1500</v>
      </c>
      <c r="E3793" s="5">
        <v>0</v>
      </c>
      <c r="F3793" s="1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s="5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11">
        <v>12500</v>
      </c>
      <c r="E3794" s="5">
        <v>35</v>
      </c>
      <c r="F3794" s="1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1</v>
      </c>
      <c r="P3794" s="5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11">
        <v>7000</v>
      </c>
      <c r="E3795" s="5">
        <v>4176</v>
      </c>
      <c r="F3795" s="1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60</v>
      </c>
      <c r="P3795" s="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11">
        <v>5000</v>
      </c>
      <c r="E3796" s="5">
        <v>50</v>
      </c>
      <c r="F3796" s="1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1</v>
      </c>
      <c r="P3796" s="5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11">
        <v>600</v>
      </c>
      <c r="E3797" s="5">
        <v>10</v>
      </c>
      <c r="F3797" s="1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2</v>
      </c>
      <c r="P3797" s="5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11">
        <v>22500</v>
      </c>
      <c r="E3798" s="5">
        <v>1</v>
      </c>
      <c r="F3798" s="1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1</v>
      </c>
      <c r="P3798" s="5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11">
        <v>6000</v>
      </c>
      <c r="E3799" s="5">
        <v>5380</v>
      </c>
      <c r="F3799" s="1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90</v>
      </c>
      <c r="P3799" s="5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11">
        <v>70000</v>
      </c>
      <c r="E3800" s="5">
        <v>1025</v>
      </c>
      <c r="F3800" s="1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2</v>
      </c>
      <c r="P3800" s="5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11">
        <v>10000</v>
      </c>
      <c r="E3801" s="5">
        <v>402</v>
      </c>
      <c r="F3801" s="1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5</v>
      </c>
      <c r="P3801" s="5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11">
        <v>22000</v>
      </c>
      <c r="E3802" s="5">
        <v>881</v>
      </c>
      <c r="F3802" s="1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5</v>
      </c>
      <c r="P3802" s="5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11">
        <v>5000</v>
      </c>
      <c r="E3803" s="5">
        <v>426</v>
      </c>
      <c r="F3803" s="1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9</v>
      </c>
      <c r="P3803" s="5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11">
        <v>3000</v>
      </c>
      <c r="E3804" s="5">
        <v>0</v>
      </c>
      <c r="F3804" s="1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s="5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11">
        <v>12000</v>
      </c>
      <c r="E3805" s="5">
        <v>2358</v>
      </c>
      <c r="F3805" s="1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20</v>
      </c>
      <c r="P3805" s="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11">
        <v>8000</v>
      </c>
      <c r="E3806" s="5">
        <v>0</v>
      </c>
      <c r="F3806" s="1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s="5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11">
        <v>150000</v>
      </c>
      <c r="E3807" s="5">
        <v>3</v>
      </c>
      <c r="F3807" s="1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1</v>
      </c>
      <c r="P3807" s="5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11">
        <v>7500</v>
      </c>
      <c r="E3808" s="5">
        <v>5</v>
      </c>
      <c r="F3808" s="1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1</v>
      </c>
      <c r="P3808" s="5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11">
        <v>1500</v>
      </c>
      <c r="E3809" s="5">
        <v>455</v>
      </c>
      <c r="F3809" s="1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31</v>
      </c>
      <c r="P3809" s="5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11">
        <v>1000</v>
      </c>
      <c r="E3810" s="5">
        <v>1000</v>
      </c>
      <c r="F3810" s="1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100</v>
      </c>
      <c r="P3810" s="5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11">
        <v>2000</v>
      </c>
      <c r="E3811" s="5">
        <v>2025</v>
      </c>
      <c r="F3811" s="1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102</v>
      </c>
      <c r="P3811" s="5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11">
        <v>1500</v>
      </c>
      <c r="E3812" s="5">
        <v>1826</v>
      </c>
      <c r="F3812" s="1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122</v>
      </c>
      <c r="P3812" s="5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11">
        <v>250</v>
      </c>
      <c r="E3813" s="5">
        <v>825</v>
      </c>
      <c r="F3813" s="1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330</v>
      </c>
      <c r="P3813" s="5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11">
        <v>2000</v>
      </c>
      <c r="E3814" s="5">
        <v>2191</v>
      </c>
      <c r="F3814" s="1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110</v>
      </c>
      <c r="P3814" s="5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11">
        <v>2100</v>
      </c>
      <c r="E3815" s="5">
        <v>2119.9899999999998</v>
      </c>
      <c r="F3815" s="1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101</v>
      </c>
      <c r="P3815" s="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11">
        <v>1500</v>
      </c>
      <c r="E3816" s="5">
        <v>2102</v>
      </c>
      <c r="F3816" s="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141</v>
      </c>
      <c r="P3816" s="5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11">
        <v>1000</v>
      </c>
      <c r="E3817" s="5">
        <v>1000.01</v>
      </c>
      <c r="F3817" s="1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101</v>
      </c>
      <c r="P3817" s="5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11">
        <v>1500</v>
      </c>
      <c r="E3818" s="5">
        <v>1788.57</v>
      </c>
      <c r="F3818" s="1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120</v>
      </c>
      <c r="P3818" s="5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11">
        <v>2000</v>
      </c>
      <c r="E3819" s="5">
        <v>2145</v>
      </c>
      <c r="F3819" s="1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108</v>
      </c>
      <c r="P3819" s="5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11">
        <v>250</v>
      </c>
      <c r="E3820" s="5">
        <v>570</v>
      </c>
      <c r="F3820" s="1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228</v>
      </c>
      <c r="P3820" s="5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11">
        <v>1000</v>
      </c>
      <c r="E3821" s="5">
        <v>1064</v>
      </c>
      <c r="F3821" s="1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107</v>
      </c>
      <c r="P3821" s="5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11">
        <v>300</v>
      </c>
      <c r="E3822" s="5">
        <v>430</v>
      </c>
      <c r="F3822" s="1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144</v>
      </c>
      <c r="P3822" s="5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11">
        <v>3500</v>
      </c>
      <c r="E3823" s="5">
        <v>3659</v>
      </c>
      <c r="F3823" s="1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105</v>
      </c>
      <c r="P3823" s="5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11">
        <v>5000</v>
      </c>
      <c r="E3824" s="5">
        <v>5501</v>
      </c>
      <c r="F3824" s="1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111</v>
      </c>
      <c r="P3824" s="5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11">
        <v>2500</v>
      </c>
      <c r="E3825" s="5">
        <v>2650</v>
      </c>
      <c r="F3825" s="1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106</v>
      </c>
      <c r="P3825" s="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11">
        <v>250</v>
      </c>
      <c r="E3826" s="5">
        <v>270</v>
      </c>
      <c r="F3826" s="1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108</v>
      </c>
      <c r="P3826" s="5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11">
        <v>5000</v>
      </c>
      <c r="E3827" s="5">
        <v>5271</v>
      </c>
      <c r="F3827" s="1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106</v>
      </c>
      <c r="P3827" s="5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11">
        <v>600</v>
      </c>
      <c r="E3828" s="5">
        <v>715</v>
      </c>
      <c r="F3828" s="1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120</v>
      </c>
      <c r="P3828" s="5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11">
        <v>3000</v>
      </c>
      <c r="E3829" s="5">
        <v>4580</v>
      </c>
      <c r="F3829" s="1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153</v>
      </c>
      <c r="P3829" s="5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11">
        <v>5000</v>
      </c>
      <c r="E3830" s="5">
        <v>5000</v>
      </c>
      <c r="F3830" s="1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100</v>
      </c>
      <c r="P3830" s="5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11">
        <v>500</v>
      </c>
      <c r="E3831" s="5">
        <v>501</v>
      </c>
      <c r="F3831" s="1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101</v>
      </c>
      <c r="P3831" s="5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11">
        <v>100</v>
      </c>
      <c r="E3832" s="5">
        <v>225</v>
      </c>
      <c r="F3832" s="1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225</v>
      </c>
      <c r="P3832" s="5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11">
        <v>500</v>
      </c>
      <c r="E3833" s="5">
        <v>530.11</v>
      </c>
      <c r="F3833" s="1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107</v>
      </c>
      <c r="P3833" s="5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11">
        <v>1200</v>
      </c>
      <c r="E3834" s="5">
        <v>1256</v>
      </c>
      <c r="F3834" s="1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105</v>
      </c>
      <c r="P3834" s="5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11">
        <v>1200</v>
      </c>
      <c r="E3835" s="5">
        <v>1400</v>
      </c>
      <c r="F3835" s="1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117</v>
      </c>
      <c r="P3835" s="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11">
        <v>3000</v>
      </c>
      <c r="E3836" s="5">
        <v>3271</v>
      </c>
      <c r="F3836" s="1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110</v>
      </c>
      <c r="P3836" s="5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11">
        <v>200</v>
      </c>
      <c r="E3837" s="5">
        <v>320</v>
      </c>
      <c r="F3837" s="1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160</v>
      </c>
      <c r="P3837" s="5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11">
        <v>800</v>
      </c>
      <c r="E3838" s="5">
        <v>900</v>
      </c>
      <c r="F3838" s="1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113</v>
      </c>
      <c r="P3838" s="5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11">
        <v>2000</v>
      </c>
      <c r="E3839" s="5">
        <v>2042</v>
      </c>
      <c r="F3839" s="1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103</v>
      </c>
      <c r="P3839" s="5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11">
        <v>100000</v>
      </c>
      <c r="E3840" s="5">
        <v>100824</v>
      </c>
      <c r="F3840" s="1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101</v>
      </c>
      <c r="P3840" s="5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11">
        <v>2000</v>
      </c>
      <c r="E3841" s="5">
        <v>2025</v>
      </c>
      <c r="F3841" s="1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102</v>
      </c>
      <c r="P3841" s="5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11">
        <v>1</v>
      </c>
      <c r="E3842" s="5">
        <v>65</v>
      </c>
      <c r="F3842" s="1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6500</v>
      </c>
      <c r="P3842" s="5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11">
        <v>10000</v>
      </c>
      <c r="E3843" s="5">
        <v>872</v>
      </c>
      <c r="F3843" s="1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ROUNDUP(IF(($E3843-$D3843)/($D3843)&gt;0,(($E3843-$D3843)/($D3843)+1)*100,(1+($E3843-$D3843)/($D3843))*100),0)</f>
        <v>9</v>
      </c>
      <c r="P3843" s="5">
        <f t="shared" ref="P3843:P3906" si="241">$E3843/$L3843</f>
        <v>25.647058823529413</v>
      </c>
      <c r="Q3843" t="str">
        <f t="shared" ref="Q3843:Q3906" si="242">LEFT($N3843,FIND("/",$N3843)-1)</f>
        <v>theater</v>
      </c>
      <c r="R3843" t="str">
        <f t="shared" ref="R3843:R3906" si="243">RIGHT($N3843,LEN($N3843)-FIND("/",$N3843))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11">
        <v>5000</v>
      </c>
      <c r="E3844" s="5">
        <v>1097</v>
      </c>
      <c r="F3844" s="1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22</v>
      </c>
      <c r="P3844" s="5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11">
        <v>5000</v>
      </c>
      <c r="E3845" s="5">
        <v>1065</v>
      </c>
      <c r="F3845" s="1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22</v>
      </c>
      <c r="P3845" s="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11">
        <v>9800</v>
      </c>
      <c r="E3846" s="5">
        <v>4066</v>
      </c>
      <c r="F3846" s="1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42</v>
      </c>
      <c r="P3846" s="5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11">
        <v>40000</v>
      </c>
      <c r="E3847" s="5">
        <v>842</v>
      </c>
      <c r="F3847" s="1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3</v>
      </c>
      <c r="P3847" s="5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11">
        <v>7000</v>
      </c>
      <c r="E3848" s="5">
        <v>189</v>
      </c>
      <c r="F3848" s="1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3</v>
      </c>
      <c r="P3848" s="5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11">
        <v>10500</v>
      </c>
      <c r="E3849" s="5">
        <v>1697</v>
      </c>
      <c r="F3849" s="1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17</v>
      </c>
      <c r="P3849" s="5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11">
        <v>13000</v>
      </c>
      <c r="E3850" s="5">
        <v>2129</v>
      </c>
      <c r="F3850" s="1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17</v>
      </c>
      <c r="P3850" s="5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11">
        <v>30000</v>
      </c>
      <c r="E3851" s="5">
        <v>2113</v>
      </c>
      <c r="F3851" s="1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8</v>
      </c>
      <c r="P3851" s="5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11">
        <v>1000</v>
      </c>
      <c r="E3852" s="5">
        <v>38</v>
      </c>
      <c r="F3852" s="1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4</v>
      </c>
      <c r="P3852" s="5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11">
        <v>2500</v>
      </c>
      <c r="E3853" s="5">
        <v>852</v>
      </c>
      <c r="F3853" s="1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35</v>
      </c>
      <c r="P3853" s="5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11">
        <v>10000</v>
      </c>
      <c r="E3854" s="5">
        <v>20</v>
      </c>
      <c r="F3854" s="1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1</v>
      </c>
      <c r="P3854" s="5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11">
        <v>100000</v>
      </c>
      <c r="E3855" s="5">
        <v>26</v>
      </c>
      <c r="F3855" s="1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1</v>
      </c>
      <c r="P3855" s="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11">
        <v>11000</v>
      </c>
      <c r="E3856" s="5">
        <v>1788</v>
      </c>
      <c r="F3856" s="1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17</v>
      </c>
      <c r="P3856" s="5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11">
        <v>1000</v>
      </c>
      <c r="E3857" s="5">
        <v>25</v>
      </c>
      <c r="F3857" s="1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3</v>
      </c>
      <c r="P3857" s="5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11">
        <v>5000</v>
      </c>
      <c r="E3858" s="5">
        <v>1</v>
      </c>
      <c r="F3858" s="1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1</v>
      </c>
      <c r="P3858" s="5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11">
        <v>5000</v>
      </c>
      <c r="E3859" s="5">
        <v>260</v>
      </c>
      <c r="F3859" s="1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6</v>
      </c>
      <c r="P3859" s="5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11">
        <v>500</v>
      </c>
      <c r="E3860" s="5">
        <v>10</v>
      </c>
      <c r="F3860" s="1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2</v>
      </c>
      <c r="P3860" s="5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11">
        <v>2500</v>
      </c>
      <c r="E3861" s="5">
        <v>1</v>
      </c>
      <c r="F3861" s="1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1</v>
      </c>
      <c r="P3861" s="5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11">
        <v>6000</v>
      </c>
      <c r="E3862" s="5">
        <v>1060</v>
      </c>
      <c r="F3862" s="1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18</v>
      </c>
      <c r="P3862" s="5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11">
        <v>2000</v>
      </c>
      <c r="E3863" s="5">
        <v>100</v>
      </c>
      <c r="F3863" s="1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5</v>
      </c>
      <c r="P3863" s="5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11">
        <v>7500</v>
      </c>
      <c r="E3864" s="5">
        <v>1</v>
      </c>
      <c r="F3864" s="1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</v>
      </c>
      <c r="P3864" s="5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11">
        <v>6000</v>
      </c>
      <c r="E3865" s="5">
        <v>0</v>
      </c>
      <c r="F3865" s="1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s="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11">
        <v>5000</v>
      </c>
      <c r="E3866" s="5">
        <v>60</v>
      </c>
      <c r="F3866" s="1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2</v>
      </c>
      <c r="P3866" s="5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11">
        <v>2413</v>
      </c>
      <c r="E3867" s="5">
        <v>650</v>
      </c>
      <c r="F3867" s="1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27</v>
      </c>
      <c r="P3867" s="5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11">
        <v>2000</v>
      </c>
      <c r="E3868" s="5">
        <v>11</v>
      </c>
      <c r="F3868" s="1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1</v>
      </c>
      <c r="P3868" s="5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11">
        <v>2000</v>
      </c>
      <c r="E3869" s="5">
        <v>251</v>
      </c>
      <c r="F3869" s="1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13</v>
      </c>
      <c r="P3869" s="5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11">
        <v>5000</v>
      </c>
      <c r="E3870" s="5">
        <v>10</v>
      </c>
      <c r="F3870" s="1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1</v>
      </c>
      <c r="P3870" s="5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11">
        <v>13111</v>
      </c>
      <c r="E3871" s="5">
        <v>452</v>
      </c>
      <c r="F3871" s="1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4</v>
      </c>
      <c r="P3871" s="5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11">
        <v>10000</v>
      </c>
      <c r="E3872" s="5">
        <v>1500</v>
      </c>
      <c r="F3872" s="1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15</v>
      </c>
      <c r="P3872" s="5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11">
        <v>1500</v>
      </c>
      <c r="E3873" s="5">
        <v>40</v>
      </c>
      <c r="F3873" s="1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3</v>
      </c>
      <c r="P3873" s="5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11">
        <v>15000</v>
      </c>
      <c r="E3874" s="5">
        <v>0</v>
      </c>
      <c r="F3874" s="1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s="5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11">
        <v>5500</v>
      </c>
      <c r="E3875" s="5">
        <v>0</v>
      </c>
      <c r="F3875" s="1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s="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11">
        <v>620</v>
      </c>
      <c r="E3876" s="5">
        <v>0</v>
      </c>
      <c r="F3876" s="1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s="5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11">
        <v>30000</v>
      </c>
      <c r="E3877" s="5">
        <v>0</v>
      </c>
      <c r="F3877" s="1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s="5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11">
        <v>3900</v>
      </c>
      <c r="E3878" s="5">
        <v>2059</v>
      </c>
      <c r="F3878" s="1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53</v>
      </c>
      <c r="P3878" s="5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11">
        <v>25000</v>
      </c>
      <c r="E3879" s="5">
        <v>1241</v>
      </c>
      <c r="F3879" s="1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5</v>
      </c>
      <c r="P3879" s="5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11">
        <v>18000</v>
      </c>
      <c r="E3880" s="5">
        <v>10</v>
      </c>
      <c r="F3880" s="1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1</v>
      </c>
      <c r="P3880" s="5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11">
        <v>15000</v>
      </c>
      <c r="E3881" s="5">
        <v>0</v>
      </c>
      <c r="F3881" s="1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s="5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11">
        <v>7500</v>
      </c>
      <c r="E3882" s="5">
        <v>980</v>
      </c>
      <c r="F3882" s="1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14</v>
      </c>
      <c r="P3882" s="5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11">
        <v>500</v>
      </c>
      <c r="E3883" s="5">
        <v>25</v>
      </c>
      <c r="F3883" s="1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5</v>
      </c>
      <c r="P3883" s="5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11">
        <v>30000</v>
      </c>
      <c r="E3884" s="5">
        <v>0</v>
      </c>
      <c r="F3884" s="1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s="5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11">
        <v>15000</v>
      </c>
      <c r="E3885" s="5">
        <v>0</v>
      </c>
      <c r="F3885" s="1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s="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11">
        <v>10000</v>
      </c>
      <c r="E3886" s="5">
        <v>0</v>
      </c>
      <c r="F3886" s="1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s="5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11">
        <v>375000</v>
      </c>
      <c r="E3887" s="5">
        <v>0</v>
      </c>
      <c r="F3887" s="1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s="5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 s="11">
        <v>10000</v>
      </c>
      <c r="E3888" s="5">
        <v>0</v>
      </c>
      <c r="F3888" s="1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s="5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11">
        <v>2000</v>
      </c>
      <c r="E3889" s="5">
        <v>35</v>
      </c>
      <c r="F3889" s="1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2</v>
      </c>
      <c r="P3889" s="5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11">
        <v>2000</v>
      </c>
      <c r="E3890" s="5">
        <v>542</v>
      </c>
      <c r="F3890" s="1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28</v>
      </c>
      <c r="P3890" s="5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11">
        <v>8000</v>
      </c>
      <c r="E3891" s="5">
        <v>118</v>
      </c>
      <c r="F3891" s="1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2</v>
      </c>
      <c r="P3891" s="5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11">
        <v>15000</v>
      </c>
      <c r="E3892" s="5">
        <v>2524</v>
      </c>
      <c r="F3892" s="1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17</v>
      </c>
      <c r="P3892" s="5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11">
        <v>800</v>
      </c>
      <c r="E3893" s="5">
        <v>260</v>
      </c>
      <c r="F3893" s="1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33</v>
      </c>
      <c r="P3893" s="5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11">
        <v>1000</v>
      </c>
      <c r="E3894" s="5">
        <v>0</v>
      </c>
      <c r="F3894" s="1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s="5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11">
        <v>50000</v>
      </c>
      <c r="E3895" s="5">
        <v>10775</v>
      </c>
      <c r="F3895" s="1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22</v>
      </c>
      <c r="P3895" s="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11">
        <v>15000</v>
      </c>
      <c r="E3896" s="5">
        <v>520</v>
      </c>
      <c r="F3896" s="1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4</v>
      </c>
      <c r="P3896" s="5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11">
        <v>1000</v>
      </c>
      <c r="E3897" s="5">
        <v>50</v>
      </c>
      <c r="F3897" s="1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5</v>
      </c>
      <c r="P3897" s="5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11">
        <v>1600</v>
      </c>
      <c r="E3898" s="5">
        <v>170</v>
      </c>
      <c r="F3898" s="1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11</v>
      </c>
      <c r="P3898" s="5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11">
        <v>2500</v>
      </c>
      <c r="E3899" s="5">
        <v>440</v>
      </c>
      <c r="F3899" s="1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18</v>
      </c>
      <c r="P3899" s="5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11">
        <v>2500</v>
      </c>
      <c r="E3900" s="5">
        <v>814</v>
      </c>
      <c r="F3900" s="1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33</v>
      </c>
      <c r="P3900" s="5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11">
        <v>10000</v>
      </c>
      <c r="E3901" s="5">
        <v>125</v>
      </c>
      <c r="F3901" s="1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2</v>
      </c>
      <c r="P3901" s="5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11">
        <v>2500</v>
      </c>
      <c r="E3902" s="5">
        <v>135</v>
      </c>
      <c r="F3902" s="1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6</v>
      </c>
      <c r="P3902" s="5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11">
        <v>3000</v>
      </c>
      <c r="E3903" s="5">
        <v>25</v>
      </c>
      <c r="F3903" s="1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1</v>
      </c>
      <c r="P3903" s="5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11">
        <v>3000</v>
      </c>
      <c r="E3904" s="5">
        <v>1465</v>
      </c>
      <c r="F3904" s="1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49</v>
      </c>
      <c r="P3904" s="5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11">
        <v>1500</v>
      </c>
      <c r="E3905" s="5">
        <v>0</v>
      </c>
      <c r="F3905" s="1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s="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11">
        <v>10000</v>
      </c>
      <c r="E3906" s="5">
        <v>3</v>
      </c>
      <c r="F3906" s="1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1</v>
      </c>
      <c r="P3906" s="5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11">
        <v>1500</v>
      </c>
      <c r="E3907" s="5">
        <v>173</v>
      </c>
      <c r="F3907" s="1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ROUNDUP(IF(($E3907-$D3907)/($D3907)&gt;0,(($E3907-$D3907)/($D3907)+1)*100,(1+($E3907-$D3907)/($D3907))*100),0)</f>
        <v>12</v>
      </c>
      <c r="P3907" s="5">
        <f t="shared" ref="P3907:P3970" si="245">$E3907/$L3907</f>
        <v>24.714285714285715</v>
      </c>
      <c r="Q3907" t="str">
        <f t="shared" ref="Q3907:Q3970" si="246">LEFT($N3907,FIND("/",$N3907)-1)</f>
        <v>theater</v>
      </c>
      <c r="R3907" t="str">
        <f t="shared" ref="R3907:R3970" si="247">RIGHT($N3907,LEN($N3907)-FIND("/",$N3907))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11">
        <v>1500</v>
      </c>
      <c r="E3908" s="5">
        <v>1010</v>
      </c>
      <c r="F3908" s="1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68</v>
      </c>
      <c r="P3908" s="5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11">
        <v>1000</v>
      </c>
      <c r="E3909" s="5">
        <v>153</v>
      </c>
      <c r="F3909" s="1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16</v>
      </c>
      <c r="P3909" s="5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11">
        <v>750</v>
      </c>
      <c r="E3910" s="5">
        <v>65</v>
      </c>
      <c r="F3910" s="1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9</v>
      </c>
      <c r="P3910" s="5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11">
        <v>60000</v>
      </c>
      <c r="E3911" s="5">
        <v>135</v>
      </c>
      <c r="F3911" s="1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1</v>
      </c>
      <c r="P3911" s="5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11">
        <v>6000</v>
      </c>
      <c r="E3912" s="5">
        <v>185</v>
      </c>
      <c r="F3912" s="1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4</v>
      </c>
      <c r="P3912" s="5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11">
        <v>8000</v>
      </c>
      <c r="E3913" s="5">
        <v>2993</v>
      </c>
      <c r="F3913" s="1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38</v>
      </c>
      <c r="P3913" s="5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11">
        <v>15000</v>
      </c>
      <c r="E3914" s="5">
        <v>1</v>
      </c>
      <c r="F3914" s="1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1</v>
      </c>
      <c r="P3914" s="5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11">
        <v>10000</v>
      </c>
      <c r="E3915" s="5">
        <v>1000</v>
      </c>
      <c r="F3915" s="1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10</v>
      </c>
      <c r="P3915" s="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11">
        <v>2500</v>
      </c>
      <c r="E3916" s="5">
        <v>909</v>
      </c>
      <c r="F3916" s="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37</v>
      </c>
      <c r="P3916" s="5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11">
        <v>1500</v>
      </c>
      <c r="E3917" s="5">
        <v>5</v>
      </c>
      <c r="F3917" s="1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1</v>
      </c>
      <c r="P3917" s="5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11">
        <v>2000</v>
      </c>
      <c r="E3918" s="5">
        <v>0</v>
      </c>
      <c r="F3918" s="1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s="5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11">
        <v>3500</v>
      </c>
      <c r="E3919" s="5">
        <v>10</v>
      </c>
      <c r="F3919" s="1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1</v>
      </c>
      <c r="P3919" s="5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11">
        <v>60000</v>
      </c>
      <c r="E3920" s="5">
        <v>120</v>
      </c>
      <c r="F3920" s="1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1</v>
      </c>
      <c r="P3920" s="5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11">
        <v>5000</v>
      </c>
      <c r="E3921" s="5">
        <v>90</v>
      </c>
      <c r="F3921" s="1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2</v>
      </c>
      <c r="P3921" s="5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11">
        <v>2500</v>
      </c>
      <c r="E3922" s="5">
        <v>135</v>
      </c>
      <c r="F3922" s="1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6</v>
      </c>
      <c r="P3922" s="5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11">
        <v>3000</v>
      </c>
      <c r="E3923" s="5">
        <v>0</v>
      </c>
      <c r="F3923" s="1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s="5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11">
        <v>750</v>
      </c>
      <c r="E3924" s="5">
        <v>61</v>
      </c>
      <c r="F3924" s="1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9</v>
      </c>
      <c r="P3924" s="5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11">
        <v>11500</v>
      </c>
      <c r="E3925" s="5">
        <v>1384</v>
      </c>
      <c r="F3925" s="1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13</v>
      </c>
      <c r="P3925" s="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11">
        <v>15000</v>
      </c>
      <c r="E3926" s="5">
        <v>2290</v>
      </c>
      <c r="F3926" s="1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16</v>
      </c>
      <c r="P3926" s="5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11">
        <v>150</v>
      </c>
      <c r="E3927" s="5">
        <v>15</v>
      </c>
      <c r="F3927" s="1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10</v>
      </c>
      <c r="P3927" s="5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11">
        <v>5000</v>
      </c>
      <c r="E3928" s="5">
        <v>15</v>
      </c>
      <c r="F3928" s="1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1</v>
      </c>
      <c r="P3928" s="5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11">
        <v>2500</v>
      </c>
      <c r="E3929" s="5">
        <v>25</v>
      </c>
      <c r="F3929" s="1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1</v>
      </c>
      <c r="P3929" s="5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11">
        <v>5000</v>
      </c>
      <c r="E3930" s="5">
        <v>651</v>
      </c>
      <c r="F3930" s="1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14</v>
      </c>
      <c r="P3930" s="5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11">
        <v>20000</v>
      </c>
      <c r="E3931" s="5">
        <v>453</v>
      </c>
      <c r="F3931" s="1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3</v>
      </c>
      <c r="P3931" s="5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11">
        <v>10000</v>
      </c>
      <c r="E3932" s="5">
        <v>0</v>
      </c>
      <c r="F3932" s="1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s="5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11">
        <v>8000</v>
      </c>
      <c r="E3933" s="5">
        <v>0</v>
      </c>
      <c r="F3933" s="1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s="5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11">
        <v>12000</v>
      </c>
      <c r="E3934" s="5">
        <v>1</v>
      </c>
      <c r="F3934" s="1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1</v>
      </c>
      <c r="P3934" s="5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11">
        <v>7000</v>
      </c>
      <c r="E3935" s="5">
        <v>1102</v>
      </c>
      <c r="F3935" s="1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16</v>
      </c>
      <c r="P3935" s="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11">
        <v>5000</v>
      </c>
      <c r="E3936" s="5">
        <v>550</v>
      </c>
      <c r="F3936" s="1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11</v>
      </c>
      <c r="P3936" s="5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11">
        <v>3000</v>
      </c>
      <c r="E3937" s="5">
        <v>1315</v>
      </c>
      <c r="F3937" s="1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44</v>
      </c>
      <c r="P3937" s="5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11">
        <v>20000</v>
      </c>
      <c r="E3938" s="5">
        <v>0</v>
      </c>
      <c r="F3938" s="1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s="5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11">
        <v>2885</v>
      </c>
      <c r="E3939" s="5">
        <v>2485</v>
      </c>
      <c r="F3939" s="1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87</v>
      </c>
      <c r="P3939" s="5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11">
        <v>3255</v>
      </c>
      <c r="E3940" s="5">
        <v>397</v>
      </c>
      <c r="F3940" s="1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13</v>
      </c>
      <c r="P3940" s="5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11">
        <v>5000</v>
      </c>
      <c r="E3941" s="5">
        <v>5</v>
      </c>
      <c r="F3941" s="1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1</v>
      </c>
      <c r="P3941" s="5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11">
        <v>5000</v>
      </c>
      <c r="E3942" s="5">
        <v>11</v>
      </c>
      <c r="F3942" s="1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1</v>
      </c>
      <c r="P3942" s="5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11">
        <v>5500</v>
      </c>
      <c r="E3943" s="5">
        <v>50</v>
      </c>
      <c r="F3943" s="1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1</v>
      </c>
      <c r="P3943" s="5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11">
        <v>1200</v>
      </c>
      <c r="E3944" s="5">
        <v>0</v>
      </c>
      <c r="F3944" s="1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s="5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11">
        <v>5000</v>
      </c>
      <c r="E3945" s="5">
        <v>1782</v>
      </c>
      <c r="F3945" s="1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36</v>
      </c>
      <c r="P3945" s="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11">
        <v>5000</v>
      </c>
      <c r="E3946" s="5">
        <v>0</v>
      </c>
      <c r="F3946" s="1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s="5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11">
        <v>2000</v>
      </c>
      <c r="E3947" s="5">
        <v>5</v>
      </c>
      <c r="F3947" s="1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1</v>
      </c>
      <c r="P3947" s="5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11">
        <v>6000</v>
      </c>
      <c r="E3948" s="5">
        <v>195</v>
      </c>
      <c r="F3948" s="1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4</v>
      </c>
      <c r="P3948" s="5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11">
        <v>3000</v>
      </c>
      <c r="E3949" s="5">
        <v>101</v>
      </c>
      <c r="F3949" s="1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4</v>
      </c>
      <c r="P3949" s="5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11">
        <v>30000</v>
      </c>
      <c r="E3950" s="5">
        <v>0</v>
      </c>
      <c r="F3950" s="1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5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11">
        <v>10000</v>
      </c>
      <c r="E3951" s="5">
        <v>1577</v>
      </c>
      <c r="F3951" s="1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16</v>
      </c>
      <c r="P3951" s="5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11">
        <v>4000</v>
      </c>
      <c r="E3952" s="5">
        <v>25</v>
      </c>
      <c r="F3952" s="1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1</v>
      </c>
      <c r="P3952" s="5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11">
        <v>200000</v>
      </c>
      <c r="E3953" s="5">
        <v>1</v>
      </c>
      <c r="F3953" s="1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1</v>
      </c>
      <c r="P3953" s="5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11">
        <v>26000</v>
      </c>
      <c r="E3954" s="5">
        <v>25</v>
      </c>
      <c r="F3954" s="1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1</v>
      </c>
      <c r="P3954" s="5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11">
        <v>17600</v>
      </c>
      <c r="E3955" s="5">
        <v>0</v>
      </c>
      <c r="F3955" s="1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s="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11">
        <v>25000</v>
      </c>
      <c r="E3956" s="5">
        <v>0</v>
      </c>
      <c r="F3956" s="1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s="5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11">
        <v>1750</v>
      </c>
      <c r="E3957" s="5">
        <v>425</v>
      </c>
      <c r="F3957" s="1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25</v>
      </c>
      <c r="P3957" s="5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11">
        <v>5500</v>
      </c>
      <c r="E3958" s="5">
        <v>0</v>
      </c>
      <c r="F3958" s="1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s="5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11">
        <v>28000</v>
      </c>
      <c r="E3959" s="5">
        <v>7</v>
      </c>
      <c r="F3959" s="1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1</v>
      </c>
      <c r="P3959" s="5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11">
        <v>2000</v>
      </c>
      <c r="E3960" s="5">
        <v>641</v>
      </c>
      <c r="F3960" s="1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33</v>
      </c>
      <c r="P3960" s="5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11">
        <v>1200</v>
      </c>
      <c r="E3961" s="5">
        <v>292</v>
      </c>
      <c r="F3961" s="1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25</v>
      </c>
      <c r="P3961" s="5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11">
        <v>3000</v>
      </c>
      <c r="E3962" s="5">
        <v>45</v>
      </c>
      <c r="F3962" s="1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2</v>
      </c>
      <c r="P3962" s="5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11">
        <v>5000</v>
      </c>
      <c r="E3963" s="5">
        <v>21</v>
      </c>
      <c r="F3963" s="1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1</v>
      </c>
      <c r="P3963" s="5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11">
        <v>1400</v>
      </c>
      <c r="E3964" s="5">
        <v>45</v>
      </c>
      <c r="F3964" s="1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4</v>
      </c>
      <c r="P3964" s="5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11">
        <v>10000</v>
      </c>
      <c r="E3965" s="5">
        <v>0</v>
      </c>
      <c r="F3965" s="1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s="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11">
        <v>2000</v>
      </c>
      <c r="E3966" s="5">
        <v>126</v>
      </c>
      <c r="F3966" s="1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7</v>
      </c>
      <c r="P3966" s="5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11">
        <v>2000</v>
      </c>
      <c r="E3967" s="5">
        <v>285</v>
      </c>
      <c r="F3967" s="1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15</v>
      </c>
      <c r="P3967" s="5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11">
        <v>7500</v>
      </c>
      <c r="E3968" s="5">
        <v>45</v>
      </c>
      <c r="F3968" s="1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1</v>
      </c>
      <c r="P3968" s="5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11">
        <v>1700</v>
      </c>
      <c r="E3969" s="5">
        <v>410</v>
      </c>
      <c r="F3969" s="1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25</v>
      </c>
      <c r="P3969" s="5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11">
        <v>5000</v>
      </c>
      <c r="E3970" s="5">
        <v>527</v>
      </c>
      <c r="F3970" s="1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11</v>
      </c>
      <c r="P3970" s="5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11">
        <v>2825</v>
      </c>
      <c r="E3971" s="5">
        <v>211</v>
      </c>
      <c r="F3971" s="1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ROUNDUP(IF(($E3971-$D3971)/($D3971)&gt;0,(($E3971-$D3971)/($D3971)+1)*100,(1+($E3971-$D3971)/($D3971))*100),0)</f>
        <v>8</v>
      </c>
      <c r="P3971" s="5">
        <f t="shared" ref="P3971:P4034" si="249">$E3971/$L3971</f>
        <v>35.166666666666664</v>
      </c>
      <c r="Q3971" t="str">
        <f t="shared" ref="Q3971:Q4034" si="250">LEFT($N3971,FIND("/",$N3971)-1)</f>
        <v>theater</v>
      </c>
      <c r="R3971" t="str">
        <f t="shared" ref="R3971:R4034" si="251">RIGHT($N3971,LEN($N3971)-FIND("/",$N3971))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11">
        <v>15000</v>
      </c>
      <c r="E3972" s="5">
        <v>11</v>
      </c>
      <c r="F3972" s="1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1</v>
      </c>
      <c r="P3972" s="5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11">
        <v>14000</v>
      </c>
      <c r="E3973" s="5">
        <v>136</v>
      </c>
      <c r="F3973" s="1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1</v>
      </c>
      <c r="P3973" s="5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11">
        <v>1000</v>
      </c>
      <c r="E3974" s="5">
        <v>211</v>
      </c>
      <c r="F3974" s="1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22</v>
      </c>
      <c r="P3974" s="5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11">
        <v>5000</v>
      </c>
      <c r="E3975" s="5">
        <v>3905</v>
      </c>
      <c r="F3975" s="1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79</v>
      </c>
      <c r="P3975" s="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11">
        <v>1000</v>
      </c>
      <c r="E3976" s="5">
        <v>320</v>
      </c>
      <c r="F3976" s="1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32</v>
      </c>
      <c r="P3976" s="5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11">
        <v>678</v>
      </c>
      <c r="E3977" s="5">
        <v>0</v>
      </c>
      <c r="F3977" s="1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s="5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11">
        <v>1300</v>
      </c>
      <c r="E3978" s="5">
        <v>620</v>
      </c>
      <c r="F3978" s="1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48</v>
      </c>
      <c r="P3978" s="5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11">
        <v>90000</v>
      </c>
      <c r="E3979" s="5">
        <v>1305</v>
      </c>
      <c r="F3979" s="1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2</v>
      </c>
      <c r="P3979" s="5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11">
        <v>2000</v>
      </c>
      <c r="E3980" s="5">
        <v>214</v>
      </c>
      <c r="F3980" s="1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11</v>
      </c>
      <c r="P3980" s="5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11">
        <v>6000</v>
      </c>
      <c r="E3981" s="5">
        <v>110</v>
      </c>
      <c r="F3981" s="1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2</v>
      </c>
      <c r="P3981" s="5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11">
        <v>2500</v>
      </c>
      <c r="E3982" s="5">
        <v>450</v>
      </c>
      <c r="F3982" s="1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18</v>
      </c>
      <c r="P3982" s="5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11">
        <v>30000</v>
      </c>
      <c r="E3983" s="5">
        <v>1225</v>
      </c>
      <c r="F3983" s="1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5</v>
      </c>
      <c r="P3983" s="5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11">
        <v>850</v>
      </c>
      <c r="E3984" s="5">
        <v>170</v>
      </c>
      <c r="F3984" s="1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20</v>
      </c>
      <c r="P3984" s="5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11">
        <v>11140</v>
      </c>
      <c r="E3985" s="5">
        <v>3877</v>
      </c>
      <c r="F3985" s="1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35</v>
      </c>
      <c r="P3985" s="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11">
        <v>1500</v>
      </c>
      <c r="E3986" s="5">
        <v>95</v>
      </c>
      <c r="F3986" s="1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7</v>
      </c>
      <c r="P3986" s="5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11">
        <v>2000</v>
      </c>
      <c r="E3987" s="5">
        <v>641</v>
      </c>
      <c r="F3987" s="1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33</v>
      </c>
      <c r="P3987" s="5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11">
        <v>5000</v>
      </c>
      <c r="E3988" s="5">
        <v>488</v>
      </c>
      <c r="F3988" s="1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10</v>
      </c>
      <c r="P3988" s="5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11">
        <v>400</v>
      </c>
      <c r="E3989" s="5">
        <v>151</v>
      </c>
      <c r="F3989" s="1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38</v>
      </c>
      <c r="P3989" s="5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11">
        <v>1500</v>
      </c>
      <c r="E3990" s="5">
        <v>32</v>
      </c>
      <c r="F3990" s="1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3</v>
      </c>
      <c r="P3990" s="5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11">
        <v>3000</v>
      </c>
      <c r="E3991" s="5">
        <v>0</v>
      </c>
      <c r="F3991" s="1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s="5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11">
        <v>1650</v>
      </c>
      <c r="E3992" s="5">
        <v>69</v>
      </c>
      <c r="F3992" s="1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5</v>
      </c>
      <c r="P3992" s="5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11">
        <v>500</v>
      </c>
      <c r="E3993" s="5">
        <v>100</v>
      </c>
      <c r="F3993" s="1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20</v>
      </c>
      <c r="P3993" s="5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11">
        <v>10000</v>
      </c>
      <c r="E3994" s="5">
        <v>541</v>
      </c>
      <c r="F3994" s="1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6</v>
      </c>
      <c r="P3994" s="5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11">
        <v>50000</v>
      </c>
      <c r="E3995" s="5">
        <v>3</v>
      </c>
      <c r="F3995" s="1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1</v>
      </c>
      <c r="P3995" s="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11">
        <v>2000</v>
      </c>
      <c r="E3996" s="5">
        <v>5</v>
      </c>
      <c r="F3996" s="1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1</v>
      </c>
      <c r="P3996" s="5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11">
        <v>200</v>
      </c>
      <c r="E3997" s="5">
        <v>70</v>
      </c>
      <c r="F3997" s="1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35</v>
      </c>
      <c r="P3997" s="5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11">
        <v>3000</v>
      </c>
      <c r="E3998" s="5">
        <v>497</v>
      </c>
      <c r="F3998" s="1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17</v>
      </c>
      <c r="P3998" s="5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11">
        <v>3000</v>
      </c>
      <c r="E3999" s="5">
        <v>0</v>
      </c>
      <c r="F3999" s="1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s="5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11">
        <v>1250</v>
      </c>
      <c r="E4000" s="5">
        <v>715</v>
      </c>
      <c r="F4000" s="1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58</v>
      </c>
      <c r="P4000" s="5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11">
        <v>7000</v>
      </c>
      <c r="E4001" s="5">
        <v>1156</v>
      </c>
      <c r="F4001" s="1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17</v>
      </c>
      <c r="P4001" s="5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11">
        <v>8000</v>
      </c>
      <c r="E4002" s="5">
        <v>10</v>
      </c>
      <c r="F4002" s="1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1</v>
      </c>
      <c r="P4002" s="5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11">
        <v>1200</v>
      </c>
      <c r="E4003" s="5">
        <v>453</v>
      </c>
      <c r="F4003" s="1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38</v>
      </c>
      <c r="P4003" s="5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11">
        <v>1250</v>
      </c>
      <c r="E4004" s="5">
        <v>23</v>
      </c>
      <c r="F4004" s="1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2</v>
      </c>
      <c r="P4004" s="5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11">
        <v>2000</v>
      </c>
      <c r="E4005" s="5">
        <v>201</v>
      </c>
      <c r="F4005" s="1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11</v>
      </c>
      <c r="P4005" s="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11">
        <v>500</v>
      </c>
      <c r="E4006" s="5">
        <v>1</v>
      </c>
      <c r="F4006" s="1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1</v>
      </c>
      <c r="P4006" s="5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11">
        <v>3000</v>
      </c>
      <c r="E4007" s="5">
        <v>40</v>
      </c>
      <c r="F4007" s="1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2</v>
      </c>
      <c r="P4007" s="5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11">
        <v>30000</v>
      </c>
      <c r="E4008" s="5">
        <v>2</v>
      </c>
      <c r="F4008" s="1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1</v>
      </c>
      <c r="P4008" s="5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11">
        <v>2000</v>
      </c>
      <c r="E4009" s="5">
        <v>5</v>
      </c>
      <c r="F4009" s="1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1</v>
      </c>
      <c r="P4009" s="5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11">
        <v>1000</v>
      </c>
      <c r="E4010" s="5">
        <v>60</v>
      </c>
      <c r="F4010" s="1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7</v>
      </c>
      <c r="P4010" s="5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11">
        <v>1930</v>
      </c>
      <c r="E4011" s="5">
        <v>75</v>
      </c>
      <c r="F4011" s="1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4</v>
      </c>
      <c r="P4011" s="5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11">
        <v>7200</v>
      </c>
      <c r="E4012" s="5">
        <v>1742</v>
      </c>
      <c r="F4012" s="1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25</v>
      </c>
      <c r="P4012" s="5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11">
        <v>250</v>
      </c>
      <c r="E4013" s="5">
        <v>19</v>
      </c>
      <c r="F4013" s="1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8</v>
      </c>
      <c r="P4013" s="5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11">
        <v>575</v>
      </c>
      <c r="E4014" s="5">
        <v>0</v>
      </c>
      <c r="F4014" s="1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s="5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11">
        <v>2000</v>
      </c>
      <c r="E4015" s="5">
        <v>26</v>
      </c>
      <c r="F4015" s="1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2</v>
      </c>
      <c r="P4015" s="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11">
        <v>9000</v>
      </c>
      <c r="E4016" s="5">
        <v>0</v>
      </c>
      <c r="F4016" s="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s="5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11">
        <v>7000</v>
      </c>
      <c r="E4017" s="5">
        <v>1</v>
      </c>
      <c r="F4017" s="1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</v>
      </c>
      <c r="P4017" s="5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11">
        <v>500</v>
      </c>
      <c r="E4018" s="5">
        <v>70</v>
      </c>
      <c r="F4018" s="1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14</v>
      </c>
      <c r="P4018" s="5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11">
        <v>10000</v>
      </c>
      <c r="E4019" s="5">
        <v>105</v>
      </c>
      <c r="F4019" s="1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2</v>
      </c>
      <c r="P4019" s="5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11">
        <v>1500</v>
      </c>
      <c r="E4020" s="5">
        <v>130</v>
      </c>
      <c r="F4020" s="1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9</v>
      </c>
      <c r="P4020" s="5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11">
        <v>3500</v>
      </c>
      <c r="E4021" s="5">
        <v>29</v>
      </c>
      <c r="F4021" s="1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1</v>
      </c>
      <c r="P4021" s="5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11">
        <v>600</v>
      </c>
      <c r="E4022" s="5">
        <v>100</v>
      </c>
      <c r="F4022" s="1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17</v>
      </c>
      <c r="P4022" s="5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11">
        <v>15000</v>
      </c>
      <c r="E4023" s="5">
        <v>125</v>
      </c>
      <c r="F4023" s="1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1</v>
      </c>
      <c r="P4023" s="5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11">
        <v>18000</v>
      </c>
      <c r="E4024" s="5">
        <v>12521</v>
      </c>
      <c r="F4024" s="1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70</v>
      </c>
      <c r="P4024" s="5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11">
        <v>7000</v>
      </c>
      <c r="E4025" s="5">
        <v>0</v>
      </c>
      <c r="F4025" s="1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s="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11">
        <v>800</v>
      </c>
      <c r="E4026" s="5">
        <v>10</v>
      </c>
      <c r="F4026" s="1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2</v>
      </c>
      <c r="P4026" s="5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11">
        <v>5000</v>
      </c>
      <c r="E4027" s="5">
        <v>250</v>
      </c>
      <c r="F4027" s="1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5</v>
      </c>
      <c r="P4027" s="5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11">
        <v>4000</v>
      </c>
      <c r="E4028" s="5">
        <v>0</v>
      </c>
      <c r="F4028" s="1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s="5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11">
        <v>3000</v>
      </c>
      <c r="E4029" s="5">
        <v>215</v>
      </c>
      <c r="F4029" s="1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8</v>
      </c>
      <c r="P4029" s="5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11">
        <v>2000</v>
      </c>
      <c r="E4030" s="5">
        <v>561</v>
      </c>
      <c r="F4030" s="1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29</v>
      </c>
      <c r="P4030" s="5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11">
        <v>20000</v>
      </c>
      <c r="E4031" s="5">
        <v>0</v>
      </c>
      <c r="F4031" s="1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s="5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11">
        <v>2500</v>
      </c>
      <c r="E4032" s="5">
        <v>400</v>
      </c>
      <c r="F4032" s="1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16</v>
      </c>
      <c r="P4032" s="5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11">
        <v>5000</v>
      </c>
      <c r="E4033" s="5">
        <v>0</v>
      </c>
      <c r="F4033" s="1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s="5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11">
        <v>6048</v>
      </c>
      <c r="E4034" s="5">
        <v>413</v>
      </c>
      <c r="F4034" s="1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7</v>
      </c>
      <c r="P4034" s="5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11">
        <v>23900</v>
      </c>
      <c r="E4035" s="5">
        <v>6141.99</v>
      </c>
      <c r="F4035" s="1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ROUNDUP(IF(($E4035-$D4035)/($D4035)&gt;0,(($E4035-$D4035)/($D4035)+1)*100,(1+($E4035-$D4035)/($D4035))*100),0)</f>
        <v>26</v>
      </c>
      <c r="P4035" s="5">
        <f t="shared" ref="P4035:P4098" si="253">$E4035/$L4035</f>
        <v>65.340319148936175</v>
      </c>
      <c r="Q4035" t="str">
        <f t="shared" ref="Q4035:Q4098" si="254">LEFT($N4035,FIND("/",$N4035)-1)</f>
        <v>theater</v>
      </c>
      <c r="R4035" t="str">
        <f t="shared" ref="R4035:R4098" si="255">RIGHT($N4035,LEN($N4035)-FIND("/",$N4035))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11">
        <v>13500</v>
      </c>
      <c r="E4036" s="5">
        <v>200</v>
      </c>
      <c r="F4036" s="1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2</v>
      </c>
      <c r="P4036" s="5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11">
        <v>10000</v>
      </c>
      <c r="E4037" s="5">
        <v>3685</v>
      </c>
      <c r="F4037" s="1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37</v>
      </c>
      <c r="P4037" s="5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11">
        <v>6000</v>
      </c>
      <c r="E4038" s="5">
        <v>2823</v>
      </c>
      <c r="F4038" s="1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48</v>
      </c>
      <c r="P4038" s="5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11">
        <v>700</v>
      </c>
      <c r="E4039" s="5">
        <v>80</v>
      </c>
      <c r="F4039" s="1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12</v>
      </c>
      <c r="P4039" s="5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11">
        <v>2500</v>
      </c>
      <c r="E4040" s="5">
        <v>301</v>
      </c>
      <c r="F4040" s="1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13</v>
      </c>
      <c r="P4040" s="5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11">
        <v>500</v>
      </c>
      <c r="E4041" s="5">
        <v>300</v>
      </c>
      <c r="F4041" s="1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60</v>
      </c>
      <c r="P4041" s="5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11">
        <v>8000</v>
      </c>
      <c r="E4042" s="5">
        <v>2500</v>
      </c>
      <c r="F4042" s="1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32</v>
      </c>
      <c r="P4042" s="5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11">
        <v>5000</v>
      </c>
      <c r="E4043" s="5">
        <v>21</v>
      </c>
      <c r="F4043" s="1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1</v>
      </c>
      <c r="P4043" s="5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11">
        <v>10000</v>
      </c>
      <c r="E4044" s="5">
        <v>21</v>
      </c>
      <c r="F4044" s="1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1</v>
      </c>
      <c r="P4044" s="5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11">
        <v>300</v>
      </c>
      <c r="E4045" s="5">
        <v>0</v>
      </c>
      <c r="F4045" s="1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s="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11">
        <v>600</v>
      </c>
      <c r="E4046" s="5">
        <v>225</v>
      </c>
      <c r="F4046" s="1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38</v>
      </c>
      <c r="P4046" s="5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11">
        <v>5000</v>
      </c>
      <c r="E4047" s="5">
        <v>1</v>
      </c>
      <c r="F4047" s="1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1</v>
      </c>
      <c r="P4047" s="5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11">
        <v>5600</v>
      </c>
      <c r="E4048" s="5">
        <v>460</v>
      </c>
      <c r="F4048" s="1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9</v>
      </c>
      <c r="P4048" s="5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11">
        <v>5000</v>
      </c>
      <c r="E4049" s="5">
        <v>110</v>
      </c>
      <c r="F4049" s="1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3</v>
      </c>
      <c r="P4049" s="5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11">
        <v>17000</v>
      </c>
      <c r="E4050" s="5">
        <v>3001</v>
      </c>
      <c r="F4050" s="1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18</v>
      </c>
      <c r="P4050" s="5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11">
        <v>20000</v>
      </c>
      <c r="E4051" s="5">
        <v>16</v>
      </c>
      <c r="F4051" s="1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1</v>
      </c>
      <c r="P4051" s="5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11">
        <v>1500</v>
      </c>
      <c r="E4052" s="5">
        <v>1</v>
      </c>
      <c r="F4052" s="1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1</v>
      </c>
      <c r="P4052" s="5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11">
        <v>500</v>
      </c>
      <c r="E4053" s="5">
        <v>0</v>
      </c>
      <c r="F4053" s="1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s="5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11">
        <v>3000</v>
      </c>
      <c r="E4054" s="5">
        <v>1126</v>
      </c>
      <c r="F4054" s="1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38</v>
      </c>
      <c r="P4054" s="5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11">
        <v>500</v>
      </c>
      <c r="E4055" s="5">
        <v>110</v>
      </c>
      <c r="F4055" s="1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22</v>
      </c>
      <c r="P4055" s="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11">
        <v>8880</v>
      </c>
      <c r="E4056" s="5">
        <v>0</v>
      </c>
      <c r="F4056" s="1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s="5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11">
        <v>5000</v>
      </c>
      <c r="E4057" s="5">
        <v>881</v>
      </c>
      <c r="F4057" s="1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18</v>
      </c>
      <c r="P4057" s="5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11">
        <v>1500</v>
      </c>
      <c r="E4058" s="5">
        <v>795</v>
      </c>
      <c r="F4058" s="1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53</v>
      </c>
      <c r="P4058" s="5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11">
        <v>3500</v>
      </c>
      <c r="E4059" s="5">
        <v>775</v>
      </c>
      <c r="F4059" s="1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23</v>
      </c>
      <c r="P4059" s="5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11">
        <v>3750</v>
      </c>
      <c r="E4060" s="5">
        <v>95</v>
      </c>
      <c r="F4060" s="1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3</v>
      </c>
      <c r="P4060" s="5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11">
        <v>10000</v>
      </c>
      <c r="E4061" s="5">
        <v>250</v>
      </c>
      <c r="F4061" s="1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3</v>
      </c>
      <c r="P4061" s="5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11">
        <v>10000</v>
      </c>
      <c r="E4062" s="5">
        <v>285</v>
      </c>
      <c r="F4062" s="1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3</v>
      </c>
      <c r="P4062" s="5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11">
        <v>525</v>
      </c>
      <c r="E4063" s="5">
        <v>0</v>
      </c>
      <c r="F4063" s="1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s="5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11">
        <v>20000</v>
      </c>
      <c r="E4064" s="5">
        <v>490</v>
      </c>
      <c r="F4064" s="1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3</v>
      </c>
      <c r="P4064" s="5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11">
        <v>9500</v>
      </c>
      <c r="E4065" s="5">
        <v>135</v>
      </c>
      <c r="F4065" s="1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2</v>
      </c>
      <c r="P4065" s="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11">
        <v>2000</v>
      </c>
      <c r="E4066" s="5">
        <v>385</v>
      </c>
      <c r="F4066" s="1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20</v>
      </c>
      <c r="P4066" s="5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11">
        <v>4000</v>
      </c>
      <c r="E4067" s="5">
        <v>27</v>
      </c>
      <c r="F4067" s="1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1</v>
      </c>
      <c r="P4067" s="5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11">
        <v>15000</v>
      </c>
      <c r="E4068" s="5">
        <v>25</v>
      </c>
      <c r="F4068" s="1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1</v>
      </c>
      <c r="P4068" s="5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11">
        <v>5000</v>
      </c>
      <c r="E4069" s="5">
        <v>3045</v>
      </c>
      <c r="F4069" s="1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61</v>
      </c>
      <c r="P4069" s="5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11">
        <v>3495</v>
      </c>
      <c r="E4070" s="5">
        <v>34.950000000000003</v>
      </c>
      <c r="F4070" s="1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1</v>
      </c>
      <c r="P4070" s="5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11">
        <v>1250</v>
      </c>
      <c r="E4071" s="5">
        <v>430</v>
      </c>
      <c r="F4071" s="1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35</v>
      </c>
      <c r="P4071" s="5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11">
        <v>1000</v>
      </c>
      <c r="E4072" s="5">
        <v>165</v>
      </c>
      <c r="F4072" s="1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17</v>
      </c>
      <c r="P4072" s="5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11">
        <v>20000</v>
      </c>
      <c r="E4073" s="5">
        <v>0</v>
      </c>
      <c r="F4073" s="1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s="5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11">
        <v>1000</v>
      </c>
      <c r="E4074" s="5">
        <v>4</v>
      </c>
      <c r="F4074" s="1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1</v>
      </c>
      <c r="P4074" s="5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11">
        <v>3500</v>
      </c>
      <c r="E4075" s="5">
        <v>37</v>
      </c>
      <c r="F4075" s="1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2</v>
      </c>
      <c r="P4075" s="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11">
        <v>2750</v>
      </c>
      <c r="E4076" s="5">
        <v>735</v>
      </c>
      <c r="F4076" s="1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27</v>
      </c>
      <c r="P4076" s="5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11">
        <v>2000</v>
      </c>
      <c r="E4077" s="5">
        <v>576</v>
      </c>
      <c r="F4077" s="1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29</v>
      </c>
      <c r="P4077" s="5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11">
        <v>700</v>
      </c>
      <c r="E4078" s="5">
        <v>0</v>
      </c>
      <c r="F4078" s="1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s="5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11">
        <v>15000</v>
      </c>
      <c r="E4079" s="5">
        <v>1335</v>
      </c>
      <c r="F4079" s="1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9</v>
      </c>
      <c r="P4079" s="5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11">
        <v>250</v>
      </c>
      <c r="E4080" s="5">
        <v>0</v>
      </c>
      <c r="F4080" s="1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s="5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11">
        <v>3000</v>
      </c>
      <c r="E4081" s="5">
        <v>5</v>
      </c>
      <c r="F4081" s="1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1</v>
      </c>
      <c r="P4081" s="5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11">
        <v>3000</v>
      </c>
      <c r="E4082" s="5">
        <v>0</v>
      </c>
      <c r="F4082" s="1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s="5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11">
        <v>2224</v>
      </c>
      <c r="E4083" s="5">
        <v>350</v>
      </c>
      <c r="F4083" s="1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16</v>
      </c>
      <c r="P4083" s="5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11">
        <v>150</v>
      </c>
      <c r="E4084" s="5">
        <v>3</v>
      </c>
      <c r="F4084" s="1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2</v>
      </c>
      <c r="P4084" s="5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11">
        <v>3500</v>
      </c>
      <c r="E4085" s="5">
        <v>759</v>
      </c>
      <c r="F4085" s="1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22</v>
      </c>
      <c r="P4085" s="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11">
        <v>3000</v>
      </c>
      <c r="E4086" s="5">
        <v>10</v>
      </c>
      <c r="F4086" s="1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1</v>
      </c>
      <c r="P4086" s="5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11">
        <v>3500</v>
      </c>
      <c r="E4087" s="5">
        <v>10</v>
      </c>
      <c r="F4087" s="1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1</v>
      </c>
      <c r="P4087" s="5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11">
        <v>1000</v>
      </c>
      <c r="E4088" s="5">
        <v>47</v>
      </c>
      <c r="F4088" s="1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5</v>
      </c>
      <c r="P4088" s="5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11">
        <v>9600</v>
      </c>
      <c r="E4089" s="5">
        <v>0</v>
      </c>
      <c r="F4089" s="1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s="5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11">
        <v>2000</v>
      </c>
      <c r="E4090" s="5">
        <v>216</v>
      </c>
      <c r="F4090" s="1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11</v>
      </c>
      <c r="P4090" s="5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11">
        <v>5000</v>
      </c>
      <c r="E4091" s="5">
        <v>240</v>
      </c>
      <c r="F4091" s="1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5</v>
      </c>
      <c r="P4091" s="5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11">
        <v>1000</v>
      </c>
      <c r="E4092" s="5">
        <v>32</v>
      </c>
      <c r="F4092" s="1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4</v>
      </c>
      <c r="P4092" s="5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11">
        <v>1600</v>
      </c>
      <c r="E4093" s="5">
        <v>204</v>
      </c>
      <c r="F4093" s="1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13</v>
      </c>
      <c r="P4093" s="5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11">
        <v>110000</v>
      </c>
      <c r="E4094" s="5">
        <v>20</v>
      </c>
      <c r="F4094" s="1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</v>
      </c>
      <c r="P4094" s="5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11">
        <v>2500</v>
      </c>
      <c r="E4095" s="5">
        <v>60</v>
      </c>
      <c r="F4095" s="1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3</v>
      </c>
      <c r="P4095" s="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11">
        <v>2000</v>
      </c>
      <c r="E4096" s="5">
        <v>730</v>
      </c>
      <c r="F4096" s="1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37</v>
      </c>
      <c r="P4096" s="5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11">
        <v>30000</v>
      </c>
      <c r="E4097" s="5">
        <v>800</v>
      </c>
      <c r="F4097" s="1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3</v>
      </c>
      <c r="P4097" s="5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11">
        <v>3500</v>
      </c>
      <c r="E4098" s="5">
        <v>400</v>
      </c>
      <c r="F4098" s="1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12</v>
      </c>
      <c r="P4098" s="5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11">
        <v>10000</v>
      </c>
      <c r="E4099" s="5">
        <v>0</v>
      </c>
      <c r="F4099" s="1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ROUNDUP(IF(($E4099-$D4099)/($D4099)&gt;0,(($E4099-$D4099)/($D4099)+1)*100,(1+($E4099-$D4099)/($D4099))*100),0)</f>
        <v>0</v>
      </c>
      <c r="P4099" s="5" t="e">
        <f t="shared" ref="P4099:P4115" si="257">$E4099/$L4099</f>
        <v>#DIV/0!</v>
      </c>
      <c r="Q4099" t="str">
        <f t="shared" ref="Q4099:Q4115" si="258">LEFT($N4099,FIND("/",$N4099)-1)</f>
        <v>theater</v>
      </c>
      <c r="R4099" t="str">
        <f t="shared" ref="R4099:R4115" si="259">RIGHT($N4099,LEN($N4099)-FIND("/",$N4099))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11">
        <v>75000</v>
      </c>
      <c r="E4100" s="5">
        <v>0</v>
      </c>
      <c r="F4100" s="1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s="5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11">
        <v>4500</v>
      </c>
      <c r="E4101" s="5">
        <v>50</v>
      </c>
      <c r="F4101" s="1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2</v>
      </c>
      <c r="P4101" s="5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11">
        <v>270</v>
      </c>
      <c r="E4102" s="5">
        <v>0</v>
      </c>
      <c r="F4102" s="1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s="5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11">
        <v>600</v>
      </c>
      <c r="E4103" s="5">
        <v>0</v>
      </c>
      <c r="F4103" s="1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s="5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11">
        <v>500</v>
      </c>
      <c r="E4104" s="5">
        <v>137</v>
      </c>
      <c r="F4104" s="1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28</v>
      </c>
      <c r="P4104" s="5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11">
        <v>1000</v>
      </c>
      <c r="E4105" s="5">
        <v>100</v>
      </c>
      <c r="F4105" s="1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10</v>
      </c>
      <c r="P4105" s="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11">
        <v>3000</v>
      </c>
      <c r="E4106" s="5">
        <v>641</v>
      </c>
      <c r="F4106" s="1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22</v>
      </c>
      <c r="P4106" s="5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11">
        <v>33000</v>
      </c>
      <c r="E4107" s="5">
        <v>2300</v>
      </c>
      <c r="F4107" s="1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7</v>
      </c>
      <c r="P4107" s="5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11">
        <v>5000</v>
      </c>
      <c r="E4108" s="5">
        <v>3530</v>
      </c>
      <c r="F4108" s="1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71</v>
      </c>
      <c r="P4108" s="5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11">
        <v>2000</v>
      </c>
      <c r="E4109" s="5">
        <v>41</v>
      </c>
      <c r="F4109" s="1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3</v>
      </c>
      <c r="P4109" s="5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11">
        <v>3000</v>
      </c>
      <c r="E4110" s="5">
        <v>59</v>
      </c>
      <c r="F4110" s="1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2</v>
      </c>
      <c r="P4110" s="5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11">
        <v>500</v>
      </c>
      <c r="E4111" s="5">
        <v>0</v>
      </c>
      <c r="F4111" s="1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s="5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11">
        <v>300</v>
      </c>
      <c r="E4112" s="5">
        <v>86</v>
      </c>
      <c r="F4112" s="1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29</v>
      </c>
      <c r="P4112" s="5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11">
        <v>3000</v>
      </c>
      <c r="E4113" s="5">
        <v>94</v>
      </c>
      <c r="F4113" s="1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4</v>
      </c>
      <c r="P4113" s="5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11">
        <v>2500</v>
      </c>
      <c r="E4114" s="5">
        <v>1</v>
      </c>
      <c r="F4114" s="1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1</v>
      </c>
      <c r="P4114" s="5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11">
        <v>1500</v>
      </c>
      <c r="E4115" s="5">
        <v>3</v>
      </c>
      <c r="F4115" s="1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1</v>
      </c>
      <c r="P4115" s="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F1:F4115" xr:uid="{8621721E-0897-4EA1-B237-84E8FD7B031A}"/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F65CE-BF5B-426C-BB59-0F9F3C49998D}">
  <dimension ref="A1:F14"/>
  <sheetViews>
    <sheetView workbookViewId="0">
      <selection activeCell="D29" sqref="D29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7" t="s">
        <v>8223</v>
      </c>
      <c r="B1" t="s">
        <v>8323</v>
      </c>
    </row>
    <row r="3" spans="1:6" x14ac:dyDescent="0.3">
      <c r="A3" s="17" t="s">
        <v>8322</v>
      </c>
      <c r="B3" s="17" t="s">
        <v>8321</v>
      </c>
    </row>
    <row r="4" spans="1:6" x14ac:dyDescent="0.3">
      <c r="A4" s="1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8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8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8" t="s">
        <v>8319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8" t="s">
        <v>8314</v>
      </c>
      <c r="B8" s="11"/>
      <c r="C8" s="11"/>
      <c r="D8" s="11">
        <v>24</v>
      </c>
      <c r="E8" s="11"/>
      <c r="F8" s="11">
        <v>24</v>
      </c>
    </row>
    <row r="9" spans="1:6" x14ac:dyDescent="0.3">
      <c r="A9" s="18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8" t="s">
        <v>8320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8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8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8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8" t="s">
        <v>8311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233FE-E74A-4CD8-8626-80429A9E8293}">
  <dimension ref="A1:D43"/>
  <sheetViews>
    <sheetView workbookViewId="0">
      <selection activeCell="E11" sqref="E11"/>
    </sheetView>
  </sheetViews>
  <sheetFormatPr defaultRowHeight="14.4" x14ac:dyDescent="0.3"/>
  <cols>
    <col min="1" max="1" width="32.44140625" bestFit="1" customWidth="1"/>
    <col min="2" max="2" width="15.5546875" bestFit="1" customWidth="1"/>
    <col min="3" max="3" width="5.6640625" bestFit="1" customWidth="1"/>
    <col min="4" max="6" width="10.77734375" bestFit="1" customWidth="1"/>
    <col min="10" max="10" width="9.33203125" bestFit="1" customWidth="1"/>
    <col min="11" max="11" width="12" bestFit="1" customWidth="1"/>
    <col min="12" max="12" width="9.109375" bestFit="1" customWidth="1"/>
    <col min="13" max="13" width="10.33203125" bestFit="1" customWidth="1"/>
    <col min="14" max="15" width="13.6640625" bestFit="1" customWidth="1"/>
  </cols>
  <sheetData>
    <row r="1" spans="1:4" x14ac:dyDescent="0.3">
      <c r="A1" s="17" t="s">
        <v>8223</v>
      </c>
      <c r="B1" t="s">
        <v>8323</v>
      </c>
    </row>
    <row r="2" spans="1:4" x14ac:dyDescent="0.3">
      <c r="A2" s="17" t="s">
        <v>8308</v>
      </c>
      <c r="B2" t="s">
        <v>8323</v>
      </c>
    </row>
    <row r="4" spans="1:4" x14ac:dyDescent="0.3">
      <c r="A4" s="17" t="s">
        <v>8361</v>
      </c>
      <c r="B4" s="17" t="s">
        <v>8321</v>
      </c>
    </row>
    <row r="5" spans="1:4" x14ac:dyDescent="0.3">
      <c r="A5" s="17" t="s">
        <v>8310</v>
      </c>
      <c r="B5" t="s">
        <v>8219</v>
      </c>
      <c r="C5" t="s">
        <v>8221</v>
      </c>
      <c r="D5" t="s">
        <v>8311</v>
      </c>
    </row>
    <row r="6" spans="1:4" x14ac:dyDescent="0.3">
      <c r="A6" s="18" t="s">
        <v>8324</v>
      </c>
      <c r="B6" s="11"/>
      <c r="C6" s="11">
        <v>100</v>
      </c>
      <c r="D6" s="11">
        <v>100</v>
      </c>
    </row>
    <row r="7" spans="1:4" x14ac:dyDescent="0.3">
      <c r="A7" s="18" t="s">
        <v>8325</v>
      </c>
      <c r="B7" s="11"/>
      <c r="C7" s="11">
        <v>40</v>
      </c>
      <c r="D7" s="11">
        <v>40</v>
      </c>
    </row>
    <row r="8" spans="1:4" x14ac:dyDescent="0.3">
      <c r="A8" s="18" t="s">
        <v>8326</v>
      </c>
      <c r="B8" s="11">
        <v>40</v>
      </c>
      <c r="C8" s="11"/>
      <c r="D8" s="11">
        <v>40</v>
      </c>
    </row>
    <row r="9" spans="1:4" x14ac:dyDescent="0.3">
      <c r="A9" s="18" t="s">
        <v>8327</v>
      </c>
      <c r="B9" s="11">
        <v>180</v>
      </c>
      <c r="C9" s="11"/>
      <c r="D9" s="11">
        <v>180</v>
      </c>
    </row>
    <row r="10" spans="1:4" x14ac:dyDescent="0.3">
      <c r="A10" s="18" t="s">
        <v>8328</v>
      </c>
      <c r="B10" s="11"/>
      <c r="C10" s="11">
        <v>80</v>
      </c>
      <c r="D10" s="11">
        <v>80</v>
      </c>
    </row>
    <row r="11" spans="1:4" x14ac:dyDescent="0.3">
      <c r="A11" s="18" t="s">
        <v>8329</v>
      </c>
      <c r="B11" s="11">
        <v>40</v>
      </c>
      <c r="C11" s="11"/>
      <c r="D11" s="11">
        <v>40</v>
      </c>
    </row>
    <row r="12" spans="1:4" x14ac:dyDescent="0.3">
      <c r="A12" s="18" t="s">
        <v>8330</v>
      </c>
      <c r="B12" s="11"/>
      <c r="C12" s="11">
        <v>40</v>
      </c>
      <c r="D12" s="11">
        <v>40</v>
      </c>
    </row>
    <row r="13" spans="1:4" x14ac:dyDescent="0.3">
      <c r="A13" s="18" t="s">
        <v>8331</v>
      </c>
      <c r="B13" s="11"/>
      <c r="C13" s="11">
        <v>40</v>
      </c>
      <c r="D13" s="11">
        <v>40</v>
      </c>
    </row>
    <row r="14" spans="1:4" x14ac:dyDescent="0.3">
      <c r="A14" s="18" t="s">
        <v>8332</v>
      </c>
      <c r="B14" s="11"/>
      <c r="C14" s="11">
        <v>120</v>
      </c>
      <c r="D14" s="11">
        <v>120</v>
      </c>
    </row>
    <row r="15" spans="1:4" x14ac:dyDescent="0.3">
      <c r="A15" s="18" t="s">
        <v>8333</v>
      </c>
      <c r="B15" s="11"/>
      <c r="C15" s="11">
        <v>20</v>
      </c>
      <c r="D15" s="11">
        <v>20</v>
      </c>
    </row>
    <row r="16" spans="1:4" x14ac:dyDescent="0.3">
      <c r="A16" s="18" t="s">
        <v>8334</v>
      </c>
      <c r="B16" s="11">
        <v>140</v>
      </c>
      <c r="C16" s="11"/>
      <c r="D16" s="11">
        <v>140</v>
      </c>
    </row>
    <row r="17" spans="1:4" x14ac:dyDescent="0.3">
      <c r="A17" s="18" t="s">
        <v>8335</v>
      </c>
      <c r="B17" s="11">
        <v>140</v>
      </c>
      <c r="C17" s="11">
        <v>20</v>
      </c>
      <c r="D17" s="11">
        <v>160</v>
      </c>
    </row>
    <row r="18" spans="1:4" x14ac:dyDescent="0.3">
      <c r="A18" s="18" t="s">
        <v>8336</v>
      </c>
      <c r="B18" s="11"/>
      <c r="C18" s="11">
        <v>60</v>
      </c>
      <c r="D18" s="11">
        <v>60</v>
      </c>
    </row>
    <row r="19" spans="1:4" x14ac:dyDescent="0.3">
      <c r="A19" s="18" t="s">
        <v>8337</v>
      </c>
      <c r="B19" s="11">
        <v>9</v>
      </c>
      <c r="C19" s="11">
        <v>11</v>
      </c>
      <c r="D19" s="11">
        <v>20</v>
      </c>
    </row>
    <row r="20" spans="1:4" x14ac:dyDescent="0.3">
      <c r="A20" s="18" t="s">
        <v>8338</v>
      </c>
      <c r="B20" s="11">
        <v>20</v>
      </c>
      <c r="C20" s="11"/>
      <c r="D20" s="11">
        <v>20</v>
      </c>
    </row>
    <row r="21" spans="1:4" x14ac:dyDescent="0.3">
      <c r="A21" s="18" t="s">
        <v>8339</v>
      </c>
      <c r="B21" s="11"/>
      <c r="C21" s="11">
        <v>40</v>
      </c>
      <c r="D21" s="11">
        <v>40</v>
      </c>
    </row>
    <row r="22" spans="1:4" x14ac:dyDescent="0.3">
      <c r="A22" s="18" t="s">
        <v>8340</v>
      </c>
      <c r="B22" s="11">
        <v>60</v>
      </c>
      <c r="C22" s="11">
        <v>60</v>
      </c>
      <c r="D22" s="11">
        <v>120</v>
      </c>
    </row>
    <row r="23" spans="1:4" x14ac:dyDescent="0.3">
      <c r="A23" s="18" t="s">
        <v>8341</v>
      </c>
      <c r="B23" s="11"/>
      <c r="C23" s="11">
        <v>20</v>
      </c>
      <c r="D23" s="11">
        <v>20</v>
      </c>
    </row>
    <row r="24" spans="1:4" x14ac:dyDescent="0.3">
      <c r="A24" s="18" t="s">
        <v>8342</v>
      </c>
      <c r="B24" s="11">
        <v>60</v>
      </c>
      <c r="C24" s="11"/>
      <c r="D24" s="11">
        <v>60</v>
      </c>
    </row>
    <row r="25" spans="1:4" x14ac:dyDescent="0.3">
      <c r="A25" s="18" t="s">
        <v>8343</v>
      </c>
      <c r="B25" s="11"/>
      <c r="C25" s="11">
        <v>20</v>
      </c>
      <c r="D25" s="11">
        <v>20</v>
      </c>
    </row>
    <row r="26" spans="1:4" x14ac:dyDescent="0.3">
      <c r="A26" s="18" t="s">
        <v>8344</v>
      </c>
      <c r="B26" s="11">
        <v>103</v>
      </c>
      <c r="C26" s="11">
        <v>57</v>
      </c>
      <c r="D26" s="11">
        <v>160</v>
      </c>
    </row>
    <row r="27" spans="1:4" x14ac:dyDescent="0.3">
      <c r="A27" s="18" t="s">
        <v>8345</v>
      </c>
      <c r="B27" s="11"/>
      <c r="C27" s="11">
        <v>20</v>
      </c>
      <c r="D27" s="11">
        <v>20</v>
      </c>
    </row>
    <row r="28" spans="1:4" x14ac:dyDescent="0.3">
      <c r="A28" s="18" t="s">
        <v>8346</v>
      </c>
      <c r="B28" s="11">
        <v>694</v>
      </c>
      <c r="C28" s="11">
        <v>353</v>
      </c>
      <c r="D28" s="11">
        <v>1047</v>
      </c>
    </row>
    <row r="29" spans="1:4" x14ac:dyDescent="0.3">
      <c r="A29" s="18" t="s">
        <v>8347</v>
      </c>
      <c r="B29" s="11">
        <v>40</v>
      </c>
      <c r="C29" s="11"/>
      <c r="D29" s="11">
        <v>40</v>
      </c>
    </row>
    <row r="30" spans="1:4" x14ac:dyDescent="0.3">
      <c r="A30" s="18" t="s">
        <v>8348</v>
      </c>
      <c r="B30" s="11">
        <v>20</v>
      </c>
      <c r="C30" s="11"/>
      <c r="D30" s="11">
        <v>20</v>
      </c>
    </row>
    <row r="31" spans="1:4" x14ac:dyDescent="0.3">
      <c r="A31" s="18" t="s">
        <v>8349</v>
      </c>
      <c r="B31" s="11"/>
      <c r="C31" s="11">
        <v>20</v>
      </c>
      <c r="D31" s="11">
        <v>20</v>
      </c>
    </row>
    <row r="32" spans="1:4" x14ac:dyDescent="0.3">
      <c r="A32" s="18" t="s">
        <v>8350</v>
      </c>
      <c r="B32" s="11">
        <v>260</v>
      </c>
      <c r="C32" s="11"/>
      <c r="D32" s="11">
        <v>260</v>
      </c>
    </row>
    <row r="33" spans="1:4" x14ac:dyDescent="0.3">
      <c r="A33" s="18" t="s">
        <v>8351</v>
      </c>
      <c r="B33" s="11">
        <v>60</v>
      </c>
      <c r="C33" s="11"/>
      <c r="D33" s="11">
        <v>60</v>
      </c>
    </row>
    <row r="34" spans="1:4" x14ac:dyDescent="0.3">
      <c r="A34" s="18" t="s">
        <v>8352</v>
      </c>
      <c r="B34" s="11">
        <v>34</v>
      </c>
      <c r="C34" s="11"/>
      <c r="D34" s="11">
        <v>34</v>
      </c>
    </row>
    <row r="35" spans="1:4" x14ac:dyDescent="0.3">
      <c r="A35" s="18" t="s">
        <v>8353</v>
      </c>
      <c r="B35" s="11">
        <v>40</v>
      </c>
      <c r="C35" s="11">
        <v>2</v>
      </c>
      <c r="D35" s="11">
        <v>42</v>
      </c>
    </row>
    <row r="36" spans="1:4" x14ac:dyDescent="0.3">
      <c r="A36" s="18" t="s">
        <v>8354</v>
      </c>
      <c r="B36" s="11">
        <v>85</v>
      </c>
      <c r="C36" s="11">
        <v>80</v>
      </c>
      <c r="D36" s="11">
        <v>165</v>
      </c>
    </row>
    <row r="37" spans="1:4" x14ac:dyDescent="0.3">
      <c r="A37" s="18" t="s">
        <v>8355</v>
      </c>
      <c r="B37" s="11">
        <v>80</v>
      </c>
      <c r="C37" s="11"/>
      <c r="D37" s="11">
        <v>80</v>
      </c>
    </row>
    <row r="38" spans="1:4" x14ac:dyDescent="0.3">
      <c r="A38" s="18" t="s">
        <v>8356</v>
      </c>
      <c r="B38" s="11">
        <v>60</v>
      </c>
      <c r="C38" s="11"/>
      <c r="D38" s="11">
        <v>60</v>
      </c>
    </row>
    <row r="39" spans="1:4" x14ac:dyDescent="0.3">
      <c r="A39" s="18" t="s">
        <v>8357</v>
      </c>
      <c r="B39" s="11"/>
      <c r="C39" s="11">
        <v>47</v>
      </c>
      <c r="D39" s="11">
        <v>47</v>
      </c>
    </row>
    <row r="40" spans="1:4" x14ac:dyDescent="0.3">
      <c r="A40" s="18" t="s">
        <v>8358</v>
      </c>
      <c r="B40" s="11"/>
      <c r="C40" s="11">
        <v>100</v>
      </c>
      <c r="D40" s="11">
        <v>100</v>
      </c>
    </row>
    <row r="41" spans="1:4" x14ac:dyDescent="0.3">
      <c r="A41" s="18" t="s">
        <v>8359</v>
      </c>
      <c r="B41" s="11">
        <v>20</v>
      </c>
      <c r="C41" s="11">
        <v>120</v>
      </c>
      <c r="D41" s="11">
        <v>140</v>
      </c>
    </row>
    <row r="42" spans="1:4" x14ac:dyDescent="0.3">
      <c r="A42" s="18" t="s">
        <v>8360</v>
      </c>
      <c r="B42" s="11"/>
      <c r="C42" s="11">
        <v>60</v>
      </c>
      <c r="D42" s="11">
        <v>60</v>
      </c>
    </row>
    <row r="43" spans="1:4" x14ac:dyDescent="0.3">
      <c r="A43" s="18" t="s">
        <v>8311</v>
      </c>
      <c r="B43" s="11">
        <v>2185</v>
      </c>
      <c r="C43" s="11">
        <v>1530</v>
      </c>
      <c r="D43" s="11">
        <v>3715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0D242-311A-4F02-AA3F-6A19F2F60140}">
  <dimension ref="A1:T4115"/>
  <sheetViews>
    <sheetView topLeftCell="E1" zoomScale="55" zoomScaleNormal="55" workbookViewId="0">
      <selection activeCell="T9" sqref="T9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21875" style="5" bestFit="1" customWidth="1"/>
    <col min="5" max="5" width="16.44140625" style="5" customWidth="1"/>
    <col min="6" max="6" width="21.33203125" style="1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33203125" style="11" bestFit="1" customWidth="1"/>
    <col min="16" max="16" width="22.109375" style="5" bestFit="1" customWidth="1"/>
    <col min="17" max="17" width="11.77734375" bestFit="1" customWidth="1"/>
    <col min="18" max="18" width="17.6640625" bestFit="1" customWidth="1"/>
    <col min="19" max="19" width="28.44140625" bestFit="1" customWidth="1"/>
    <col min="20" max="20" width="30.21875" customWidth="1"/>
  </cols>
  <sheetData>
    <row r="1" spans="1:20" s="9" customFormat="1" ht="46.2" customHeight="1" x14ac:dyDescent="0.3">
      <c r="A1" s="6" t="s">
        <v>0</v>
      </c>
      <c r="B1" s="7" t="s">
        <v>1</v>
      </c>
      <c r="C1" s="7" t="s">
        <v>4110</v>
      </c>
      <c r="D1" s="8" t="s">
        <v>8216</v>
      </c>
      <c r="E1" s="8" t="s">
        <v>8217</v>
      </c>
      <c r="F1" s="15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12" t="s">
        <v>8306</v>
      </c>
      <c r="P1" s="10" t="s">
        <v>8307</v>
      </c>
      <c r="Q1" s="14" t="s">
        <v>8308</v>
      </c>
      <c r="R1" s="14" t="s">
        <v>8309</v>
      </c>
      <c r="S1" s="6" t="s">
        <v>8362</v>
      </c>
      <c r="T1" s="6" t="s">
        <v>8363</v>
      </c>
    </row>
    <row r="2" spans="1:20" ht="43.2" x14ac:dyDescent="0.3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s="1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ROUNDUP(IF(($E2-$D2)/($D2)&gt;0,(($E2-$D2)/($D2)+1)*100,(1+($E2-$D2)/($D2))*100),0)</f>
        <v>137</v>
      </c>
      <c r="P2" s="5">
        <f>$E2/$L2</f>
        <v>63.917582417582416</v>
      </c>
      <c r="Q2" t="str">
        <f>LEFT($N2,FIND("/",$N2)-1)</f>
        <v>film &amp; video</v>
      </c>
      <c r="R2" t="str">
        <f>RIGHT($N2,LEN($N2)-FIND("/",$N2))</f>
        <v>television</v>
      </c>
      <c r="S2" s="19">
        <f>((($J2/60)/60)/24)+DATE(1970,1,1)</f>
        <v>42177.007071759261</v>
      </c>
      <c r="T2" s="19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s="1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ROUNDUP(IF(($E3-$D3)/($D3)&gt;0,(($E3-$D3)/($D3)+1)*100,(1+($E3-$D3)/($D3))*100),0)</f>
        <v>143</v>
      </c>
      <c r="P3" s="5">
        <f t="shared" ref="P3:P66" si="1">$E3/$L3</f>
        <v>185.48101265822785</v>
      </c>
      <c r="Q3" t="str">
        <f t="shared" ref="Q3:Q66" si="2">LEFT($N3,FIND("/",$N3)-1)</f>
        <v>film &amp; video</v>
      </c>
      <c r="R3" t="str">
        <f t="shared" ref="R3:R66" si="3">RIGHT($N3,LEN($N3)-FIND("/",$N3))</f>
        <v>television</v>
      </c>
      <c r="S3" s="19">
        <f t="shared" ref="S3:S66" si="4">((($J3/60)/60)/24)+DATE(1970,1,1)</f>
        <v>42766.600497685184</v>
      </c>
      <c r="T3" s="19">
        <f t="shared" ref="T3:T66" si="5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s="1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9">
        <f t="shared" si="4"/>
        <v>42405.702349537038</v>
      </c>
      <c r="T4" s="1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s="1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104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9">
        <f t="shared" si="4"/>
        <v>41828.515127314815</v>
      </c>
      <c r="T5" s="1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s="1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123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9">
        <f t="shared" si="4"/>
        <v>42327.834247685183</v>
      </c>
      <c r="T6" s="1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s="1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110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9">
        <f t="shared" si="4"/>
        <v>42563.932951388888</v>
      </c>
      <c r="T7" s="1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s="1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107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9">
        <f t="shared" si="4"/>
        <v>41794.072337962964</v>
      </c>
      <c r="T8" s="1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s="1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102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9">
        <f t="shared" si="4"/>
        <v>42516.047071759262</v>
      </c>
      <c r="T9" s="1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s="1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101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9">
        <f t="shared" si="4"/>
        <v>42468.94458333333</v>
      </c>
      <c r="T10" s="1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s="1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126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9">
        <f t="shared" si="4"/>
        <v>42447.103518518517</v>
      </c>
      <c r="T11" s="1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s="1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101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9">
        <f t="shared" si="4"/>
        <v>41780.068043981482</v>
      </c>
      <c r="T12" s="1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s="1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9">
        <f t="shared" si="4"/>
        <v>42572.778495370367</v>
      </c>
      <c r="T13" s="1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s="1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166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9">
        <f t="shared" si="4"/>
        <v>41791.713252314818</v>
      </c>
      <c r="T14" s="1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s="1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160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9">
        <f t="shared" si="4"/>
        <v>42508.677187499998</v>
      </c>
      <c r="T15" s="1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s="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101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9">
        <f t="shared" si="4"/>
        <v>41808.02648148148</v>
      </c>
      <c r="T16" s="1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s="1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107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9">
        <f t="shared" si="4"/>
        <v>42256.391875000001</v>
      </c>
      <c r="T17" s="1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s="1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101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9">
        <f t="shared" si="4"/>
        <v>41760.796423611115</v>
      </c>
      <c r="T18" s="1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s="1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101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9">
        <f t="shared" si="4"/>
        <v>41917.731736111113</v>
      </c>
      <c r="T19" s="1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s="1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107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9">
        <f t="shared" si="4"/>
        <v>41869.542314814818</v>
      </c>
      <c r="T20" s="1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s="1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146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9">
        <f t="shared" si="4"/>
        <v>42175.816365740742</v>
      </c>
      <c r="T21" s="1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s="1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101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9">
        <f t="shared" si="4"/>
        <v>42200.758240740746</v>
      </c>
      <c r="T22" s="1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s="1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110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9">
        <f t="shared" si="4"/>
        <v>41878.627187500002</v>
      </c>
      <c r="T23" s="1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s="1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118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9">
        <f t="shared" si="4"/>
        <v>41989.91134259259</v>
      </c>
      <c r="T24" s="1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s="1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119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9">
        <f t="shared" si="4"/>
        <v>42097.778946759259</v>
      </c>
      <c r="T25" s="1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s="1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109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9">
        <f t="shared" si="4"/>
        <v>42229.820173611108</v>
      </c>
      <c r="T26" s="1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s="1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134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9">
        <f t="shared" si="4"/>
        <v>42318.025011574078</v>
      </c>
      <c r="T27" s="1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s="1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156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9">
        <f t="shared" si="4"/>
        <v>41828.515555555554</v>
      </c>
      <c r="T28" s="1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s="1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112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9">
        <f t="shared" si="4"/>
        <v>41929.164733796293</v>
      </c>
      <c r="T29" s="1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s="1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9">
        <f t="shared" si="4"/>
        <v>42324.96393518518</v>
      </c>
      <c r="T30" s="1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s="1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9">
        <f t="shared" si="4"/>
        <v>41812.67324074074</v>
      </c>
      <c r="T31" s="1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s="1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102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9">
        <f t="shared" si="4"/>
        <v>41842.292997685188</v>
      </c>
      <c r="T32" s="1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s="1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9">
        <f t="shared" si="4"/>
        <v>42376.79206018518</v>
      </c>
      <c r="T33" s="1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s="1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101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9">
        <f t="shared" si="4"/>
        <v>42461.627511574072</v>
      </c>
      <c r="T34" s="1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s="1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103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9">
        <f t="shared" si="4"/>
        <v>42286.660891203705</v>
      </c>
      <c r="T35" s="1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s="1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131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9">
        <f t="shared" si="4"/>
        <v>41841.321770833332</v>
      </c>
      <c r="T36" s="1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s="1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167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9">
        <f t="shared" si="4"/>
        <v>42098.291828703703</v>
      </c>
      <c r="T37" s="1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s="1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143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9">
        <f t="shared" si="4"/>
        <v>42068.307002314818</v>
      </c>
      <c r="T38" s="1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s="1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184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9">
        <f t="shared" si="4"/>
        <v>42032.693043981482</v>
      </c>
      <c r="T39" s="1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s="1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111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9">
        <f t="shared" si="4"/>
        <v>41375.057222222218</v>
      </c>
      <c r="T40" s="1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s="1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9">
        <f t="shared" si="4"/>
        <v>41754.047083333331</v>
      </c>
      <c r="T41" s="1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s="1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102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9">
        <f t="shared" si="4"/>
        <v>41789.21398148148</v>
      </c>
      <c r="T42" s="1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s="1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9">
        <f t="shared" si="4"/>
        <v>41887.568912037037</v>
      </c>
      <c r="T43" s="1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s="1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142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9">
        <f t="shared" si="4"/>
        <v>41971.639189814814</v>
      </c>
      <c r="T44" s="1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s="1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309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9">
        <f t="shared" si="4"/>
        <v>41802.790347222224</v>
      </c>
      <c r="T45" s="1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s="1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9">
        <f t="shared" si="4"/>
        <v>41874.098807870374</v>
      </c>
      <c r="T46" s="1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s="1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9">
        <f t="shared" si="4"/>
        <v>42457.623923611114</v>
      </c>
      <c r="T47" s="1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s="1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105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9">
        <f t="shared" si="4"/>
        <v>42323.964976851858</v>
      </c>
      <c r="T48" s="1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s="1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108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9">
        <f t="shared" si="4"/>
        <v>41932.819525462961</v>
      </c>
      <c r="T49" s="1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s="1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108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9">
        <f t="shared" si="4"/>
        <v>42033.516898148147</v>
      </c>
      <c r="T50" s="1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s="1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9">
        <f t="shared" si="4"/>
        <v>42271.176446759258</v>
      </c>
      <c r="T51" s="1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s="1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9">
        <f t="shared" si="4"/>
        <v>41995.752986111111</v>
      </c>
      <c r="T52" s="1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s="1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129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9">
        <f t="shared" si="4"/>
        <v>42196.928668981483</v>
      </c>
      <c r="T53" s="1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s="1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117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9">
        <f t="shared" si="4"/>
        <v>41807.701921296299</v>
      </c>
      <c r="T54" s="1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s="1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110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9">
        <f t="shared" si="4"/>
        <v>41719.549131944441</v>
      </c>
      <c r="T55" s="1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s="1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9">
        <f t="shared" si="4"/>
        <v>42333.713206018518</v>
      </c>
      <c r="T56" s="1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s="1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129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9">
        <f t="shared" si="4"/>
        <v>42496.968935185185</v>
      </c>
      <c r="T57" s="1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s="1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108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9">
        <f t="shared" si="4"/>
        <v>42149.548888888887</v>
      </c>
      <c r="T58" s="1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s="1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102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9">
        <f t="shared" si="4"/>
        <v>42089.83289351852</v>
      </c>
      <c r="T59" s="1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s="1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103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9">
        <f t="shared" si="4"/>
        <v>41932.745046296295</v>
      </c>
      <c r="T60" s="1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s="1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9">
        <f t="shared" si="4"/>
        <v>42230.23583333334</v>
      </c>
      <c r="T61" s="1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s="1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104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9">
        <f t="shared" si="4"/>
        <v>41701.901817129627</v>
      </c>
      <c r="T62" s="1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s="1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149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9">
        <f t="shared" si="4"/>
        <v>41409.814317129632</v>
      </c>
      <c r="T63" s="1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s="1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155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9">
        <f t="shared" si="4"/>
        <v>41311.799513888887</v>
      </c>
      <c r="T64" s="1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s="1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114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9">
        <f t="shared" si="4"/>
        <v>41612.912187499998</v>
      </c>
      <c r="T65" s="1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s="1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9">
        <f t="shared" si="4"/>
        <v>41433.01829861111</v>
      </c>
      <c r="T66" s="1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s="1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ROUNDUP(IF(($E67-$D67)/($D67)&gt;0,(($E67-$D67)/($D67)+1)*100,(1+($E67-$D67)/($D67))*100),0)</f>
        <v>108</v>
      </c>
      <c r="P67" s="5">
        <f t="shared" ref="P67:P130" si="7">$E67/$L67</f>
        <v>132.05263157894737</v>
      </c>
      <c r="Q67" t="str">
        <f t="shared" ref="Q67:Q130" si="8">LEFT($N67,FIND("/",$N67)-1)</f>
        <v>film &amp; video</v>
      </c>
      <c r="R67" t="str">
        <f t="shared" ref="R67:R130" si="9">RIGHT($N67,LEN($N67)-FIND("/",$N67))</f>
        <v>shorts</v>
      </c>
      <c r="S67" s="19">
        <f t="shared" ref="S67:S130" si="10">((($J67/60)/60)/24)+DATE(1970,1,1)</f>
        <v>41835.821226851855</v>
      </c>
      <c r="T67" s="19">
        <f t="shared" ref="T67:T130" si="11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s="1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9">
        <f t="shared" si="10"/>
        <v>42539.849768518514</v>
      </c>
      <c r="T68" s="1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s="1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117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9">
        <f t="shared" si="10"/>
        <v>41075.583379629628</v>
      </c>
      <c r="T69" s="1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s="1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128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9">
        <f t="shared" si="10"/>
        <v>41663.569340277776</v>
      </c>
      <c r="T70" s="1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s="1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111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9">
        <f t="shared" si="10"/>
        <v>40786.187789351854</v>
      </c>
      <c r="T71" s="1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s="1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128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9">
        <f t="shared" si="10"/>
        <v>40730.896354166667</v>
      </c>
      <c r="T72" s="1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s="1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9">
        <f t="shared" si="10"/>
        <v>40997.271493055552</v>
      </c>
      <c r="T73" s="1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s="1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9">
        <f t="shared" si="10"/>
        <v>41208.010196759256</v>
      </c>
      <c r="T74" s="1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s="1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9">
        <f t="shared" si="10"/>
        <v>40587.75675925926</v>
      </c>
      <c r="T75" s="1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s="1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113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9">
        <f t="shared" si="10"/>
        <v>42360.487210648149</v>
      </c>
      <c r="T76" s="1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s="1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116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9">
        <f t="shared" si="10"/>
        <v>41357.209166666667</v>
      </c>
      <c r="T77" s="1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s="1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9">
        <f t="shared" si="10"/>
        <v>40844.691643518519</v>
      </c>
      <c r="T78" s="1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s="1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393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9">
        <f t="shared" si="10"/>
        <v>40997.144872685189</v>
      </c>
      <c r="T79" s="1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s="1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9">
        <f t="shared" si="10"/>
        <v>42604.730567129634</v>
      </c>
      <c r="T80" s="1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s="1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9">
        <f t="shared" si="10"/>
        <v>41724.776539351849</v>
      </c>
      <c r="T81" s="1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s="1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108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9">
        <f t="shared" si="10"/>
        <v>41583.083981481483</v>
      </c>
      <c r="T82" s="1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s="1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9">
        <f t="shared" si="10"/>
        <v>41100.158877314818</v>
      </c>
      <c r="T83" s="1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s="1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101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9">
        <f t="shared" si="10"/>
        <v>40795.820150462961</v>
      </c>
      <c r="T84" s="1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s="1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103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9">
        <f t="shared" si="10"/>
        <v>42042.615613425922</v>
      </c>
      <c r="T85" s="1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s="1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9">
        <f t="shared" si="10"/>
        <v>40648.757939814815</v>
      </c>
      <c r="T86" s="1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s="1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126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9">
        <f t="shared" si="10"/>
        <v>40779.125428240739</v>
      </c>
      <c r="T87" s="1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s="1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9">
        <f t="shared" si="10"/>
        <v>42291.556076388893</v>
      </c>
      <c r="T88" s="1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s="1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9">
        <f t="shared" si="10"/>
        <v>40322.53938657407</v>
      </c>
      <c r="T89" s="1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s="1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9">
        <f t="shared" si="10"/>
        <v>41786.65892361111</v>
      </c>
      <c r="T90" s="1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s="1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116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9">
        <f t="shared" si="10"/>
        <v>41402.752222222225</v>
      </c>
      <c r="T91" s="1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s="1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101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9">
        <f t="shared" si="10"/>
        <v>40706.297442129631</v>
      </c>
      <c r="T92" s="1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s="1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9">
        <f t="shared" si="10"/>
        <v>40619.402361111112</v>
      </c>
      <c r="T93" s="1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s="1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106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9">
        <f t="shared" si="10"/>
        <v>42721.198877314819</v>
      </c>
      <c r="T94" s="1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s="1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9">
        <f t="shared" si="10"/>
        <v>41065.858067129629</v>
      </c>
      <c r="T95" s="1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s="1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9">
        <f t="shared" si="10"/>
        <v>41716.717847222222</v>
      </c>
      <c r="T96" s="1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s="1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9">
        <f t="shared" si="10"/>
        <v>40935.005104166667</v>
      </c>
      <c r="T97" s="1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s="1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115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9">
        <f t="shared" si="10"/>
        <v>40324.662511574075</v>
      </c>
      <c r="T98" s="1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s="1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107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9">
        <f t="shared" si="10"/>
        <v>40706.135208333333</v>
      </c>
      <c r="T99" s="1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s="1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107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9">
        <f t="shared" si="10"/>
        <v>41214.79483796296</v>
      </c>
      <c r="T100" s="1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s="1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107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9">
        <f t="shared" si="10"/>
        <v>41631.902766203704</v>
      </c>
      <c r="T101" s="1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s="1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9">
        <f t="shared" si="10"/>
        <v>41197.753310185188</v>
      </c>
      <c r="T102" s="1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s="1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9">
        <f t="shared" si="10"/>
        <v>41274.776736111111</v>
      </c>
      <c r="T103" s="1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s="1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128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9">
        <f t="shared" si="10"/>
        <v>40505.131168981483</v>
      </c>
      <c r="T104" s="1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s="1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9">
        <f t="shared" si="10"/>
        <v>41682.805902777778</v>
      </c>
      <c r="T105" s="1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s="1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9">
        <f t="shared" si="10"/>
        <v>40612.695208333331</v>
      </c>
      <c r="T106" s="1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s="1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108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9">
        <f t="shared" si="10"/>
        <v>42485.724768518514</v>
      </c>
      <c r="T107" s="1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s="1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101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9">
        <f t="shared" si="10"/>
        <v>40987.776631944449</v>
      </c>
      <c r="T108" s="1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s="1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103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9">
        <f t="shared" si="10"/>
        <v>40635.982488425929</v>
      </c>
      <c r="T109" s="1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s="1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247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9">
        <f t="shared" si="10"/>
        <v>41365.613078703704</v>
      </c>
      <c r="T110" s="1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s="1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220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9">
        <f t="shared" si="10"/>
        <v>40570.025810185187</v>
      </c>
      <c r="T111" s="1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s="1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131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9">
        <f t="shared" si="10"/>
        <v>41557.949687500004</v>
      </c>
      <c r="T112" s="1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s="1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155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9">
        <f t="shared" si="10"/>
        <v>42125.333182870367</v>
      </c>
      <c r="T113" s="1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s="1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9">
        <f t="shared" si="10"/>
        <v>41718.043032407404</v>
      </c>
      <c r="T114" s="1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s="1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9">
        <f t="shared" si="10"/>
        <v>40753.758425925924</v>
      </c>
      <c r="T115" s="1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s="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9">
        <f t="shared" si="10"/>
        <v>40861.27416666667</v>
      </c>
      <c r="T116" s="1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s="1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141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9">
        <f t="shared" si="10"/>
        <v>40918.738935185182</v>
      </c>
      <c r="T117" s="1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s="1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114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9">
        <f t="shared" si="10"/>
        <v>40595.497164351851</v>
      </c>
      <c r="T118" s="1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s="1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101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9">
        <f t="shared" si="10"/>
        <v>40248.834999999999</v>
      </c>
      <c r="T119" s="1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s="1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114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9">
        <f t="shared" si="10"/>
        <v>40723.053657407407</v>
      </c>
      <c r="T120" s="1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s="1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105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9">
        <f t="shared" si="10"/>
        <v>40739.069282407407</v>
      </c>
      <c r="T121" s="1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s="1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9">
        <f t="shared" si="10"/>
        <v>42616.049849537041</v>
      </c>
      <c r="T122" s="1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s="1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1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9">
        <f t="shared" si="10"/>
        <v>42096.704976851848</v>
      </c>
      <c r="T123" s="1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s="1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9">
        <f t="shared" si="10"/>
        <v>42593.431793981479</v>
      </c>
      <c r="T124" s="1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s="1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1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9">
        <f t="shared" si="10"/>
        <v>41904.781990740739</v>
      </c>
      <c r="T125" s="1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s="1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9">
        <f t="shared" si="10"/>
        <v>42114.928726851853</v>
      </c>
      <c r="T126" s="1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s="1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9">
        <f t="shared" si="10"/>
        <v>42709.993981481486</v>
      </c>
      <c r="T127" s="1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s="1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6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9">
        <f t="shared" si="10"/>
        <v>42135.589548611111</v>
      </c>
      <c r="T128" s="1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s="1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3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9">
        <f t="shared" si="10"/>
        <v>42067.62431712963</v>
      </c>
      <c r="T129" s="1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s="1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9">
        <f t="shared" si="10"/>
        <v>42628.22792824074</v>
      </c>
      <c r="T130" s="1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s="1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ROUNDUP(IF(($E131-$D131)/($D131)&gt;0,(($E131-$D131)/($D131)+1)*100,(1+($E131-$D131)/($D131))*100),0)</f>
        <v>0</v>
      </c>
      <c r="P131" s="5" t="e">
        <f t="shared" ref="P131:P194" si="13">$E131/$L131</f>
        <v>#DIV/0!</v>
      </c>
      <c r="Q131" t="str">
        <f t="shared" ref="Q131:Q194" si="14">LEFT($N131,FIND("/",$N131)-1)</f>
        <v>film &amp; video</v>
      </c>
      <c r="R131" t="str">
        <f t="shared" ref="R131:R194" si="15">RIGHT($N131,LEN($N131)-FIND("/",$N131))</f>
        <v>science fiction</v>
      </c>
      <c r="S131" s="19">
        <f t="shared" ref="S131:S194" si="16">((($J131/60)/60)/24)+DATE(1970,1,1)</f>
        <v>41882.937303240738</v>
      </c>
      <c r="T131" s="19">
        <f t="shared" ref="T131:T194" si="17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s="1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9">
        <f t="shared" si="16"/>
        <v>41778.915416666663</v>
      </c>
      <c r="T132" s="1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s="1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9">
        <f t="shared" si="16"/>
        <v>42541.837511574078</v>
      </c>
      <c r="T133" s="1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s="1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10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9">
        <f t="shared" si="16"/>
        <v>41905.812581018516</v>
      </c>
      <c r="T134" s="1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s="1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9">
        <f t="shared" si="16"/>
        <v>42491.80768518518</v>
      </c>
      <c r="T135" s="1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s="1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9">
        <f t="shared" si="16"/>
        <v>42221.909930555557</v>
      </c>
      <c r="T136" s="1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s="1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9">
        <f t="shared" si="16"/>
        <v>41788.381909722222</v>
      </c>
      <c r="T137" s="1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s="1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9">
        <f t="shared" si="16"/>
        <v>42096.410115740742</v>
      </c>
      <c r="T138" s="1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s="1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9">
        <f t="shared" si="16"/>
        <v>42239.573993055557</v>
      </c>
      <c r="T139" s="1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s="1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4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9">
        <f t="shared" si="16"/>
        <v>42186.257418981477</v>
      </c>
      <c r="T140" s="1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s="1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9">
        <f t="shared" si="16"/>
        <v>42187.920972222222</v>
      </c>
      <c r="T141" s="1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s="1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9">
        <f t="shared" si="16"/>
        <v>42053.198287037041</v>
      </c>
      <c r="T142" s="1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s="1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11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9">
        <f t="shared" si="16"/>
        <v>42110.153043981481</v>
      </c>
      <c r="T143" s="1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s="1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1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9">
        <f t="shared" si="16"/>
        <v>41938.893263888887</v>
      </c>
      <c r="T144" s="1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s="1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9">
        <f t="shared" si="16"/>
        <v>42559.064143518524</v>
      </c>
      <c r="T145" s="1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s="1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28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9">
        <f t="shared" si="16"/>
        <v>42047.762407407412</v>
      </c>
      <c r="T146" s="1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s="1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8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9">
        <f t="shared" si="16"/>
        <v>42200.542268518519</v>
      </c>
      <c r="T147" s="1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s="1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1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9">
        <f t="shared" si="16"/>
        <v>42693.016180555554</v>
      </c>
      <c r="T148" s="1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s="1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9">
        <f t="shared" si="16"/>
        <v>41969.767824074079</v>
      </c>
      <c r="T149" s="1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s="1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1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9">
        <f t="shared" si="16"/>
        <v>42397.281666666662</v>
      </c>
      <c r="T150" s="1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s="1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1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9">
        <f t="shared" si="16"/>
        <v>41968.172106481477</v>
      </c>
      <c r="T151" s="1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s="1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24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9">
        <f t="shared" si="16"/>
        <v>42090.161828703705</v>
      </c>
      <c r="T152" s="1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s="1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1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9">
        <f t="shared" si="16"/>
        <v>42113.550821759258</v>
      </c>
      <c r="T153" s="1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s="1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1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9">
        <f t="shared" si="16"/>
        <v>41875.077546296299</v>
      </c>
      <c r="T154" s="1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s="1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9">
        <f t="shared" si="16"/>
        <v>41933.586157407408</v>
      </c>
      <c r="T155" s="1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s="1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3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9">
        <f t="shared" si="16"/>
        <v>42115.547395833331</v>
      </c>
      <c r="T156" s="1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s="1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1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9">
        <f t="shared" si="16"/>
        <v>42168.559432870374</v>
      </c>
      <c r="T157" s="1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s="1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9">
        <f t="shared" si="16"/>
        <v>41794.124953703707</v>
      </c>
      <c r="T158" s="1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s="1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1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9">
        <f t="shared" si="16"/>
        <v>42396.911712962959</v>
      </c>
      <c r="T159" s="1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s="1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9">
        <f t="shared" si="16"/>
        <v>41904.07671296296</v>
      </c>
      <c r="T160" s="1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s="1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1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9">
        <f t="shared" si="16"/>
        <v>42514.434548611112</v>
      </c>
      <c r="T161" s="1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s="1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9">
        <f t="shared" si="16"/>
        <v>42171.913090277783</v>
      </c>
      <c r="T162" s="1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s="1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9">
        <f t="shared" si="16"/>
        <v>41792.687442129631</v>
      </c>
      <c r="T163" s="1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s="1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9">
        <f t="shared" si="16"/>
        <v>41835.126805555556</v>
      </c>
      <c r="T164" s="1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s="1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9">
        <f t="shared" si="16"/>
        <v>42243.961273148147</v>
      </c>
      <c r="T165" s="1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s="1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1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9">
        <f t="shared" si="16"/>
        <v>41841.762743055559</v>
      </c>
      <c r="T166" s="1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s="1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9">
        <f t="shared" si="16"/>
        <v>42351.658842592587</v>
      </c>
      <c r="T167" s="1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s="1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9">
        <f t="shared" si="16"/>
        <v>42721.075949074075</v>
      </c>
      <c r="T168" s="1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s="1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9">
        <f t="shared" si="16"/>
        <v>42160.927488425921</v>
      </c>
      <c r="T169" s="1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s="1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9">
        <f t="shared" si="16"/>
        <v>42052.83530092593</v>
      </c>
      <c r="T170" s="1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s="1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23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9">
        <f t="shared" si="16"/>
        <v>41900.505312499998</v>
      </c>
      <c r="T171" s="1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s="1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4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9">
        <f t="shared" si="16"/>
        <v>42216.977812500001</v>
      </c>
      <c r="T172" s="1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s="1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1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9">
        <f t="shared" si="16"/>
        <v>42534.180717592593</v>
      </c>
      <c r="T173" s="1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s="1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9">
        <f t="shared" si="16"/>
        <v>42047.394942129627</v>
      </c>
      <c r="T174" s="1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s="1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9">
        <f t="shared" si="16"/>
        <v>42033.573009259257</v>
      </c>
      <c r="T175" s="1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s="1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9">
        <f t="shared" si="16"/>
        <v>42072.758981481486</v>
      </c>
      <c r="T176" s="1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s="1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7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9">
        <f t="shared" si="16"/>
        <v>41855.777905092589</v>
      </c>
      <c r="T177" s="1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s="1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9">
        <f t="shared" si="16"/>
        <v>42191.824062500003</v>
      </c>
      <c r="T178" s="1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s="1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9">
        <f t="shared" si="16"/>
        <v>42070.047754629632</v>
      </c>
      <c r="T179" s="1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s="1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9">
        <f t="shared" si="16"/>
        <v>42304.955381944441</v>
      </c>
      <c r="T180" s="1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s="1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9">
        <f t="shared" si="16"/>
        <v>42403.080497685187</v>
      </c>
      <c r="T181" s="1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s="1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9">
        <f t="shared" si="16"/>
        <v>42067.991238425922</v>
      </c>
      <c r="T182" s="1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s="1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9">
        <f t="shared" si="16"/>
        <v>42147.741840277777</v>
      </c>
      <c r="T183" s="1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s="1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9">
        <f t="shared" si="16"/>
        <v>42712.011944444443</v>
      </c>
      <c r="T184" s="1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s="1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9">
        <f t="shared" si="16"/>
        <v>41939.810300925928</v>
      </c>
      <c r="T185" s="1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s="1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9">
        <f t="shared" si="16"/>
        <v>41825.791226851856</v>
      </c>
      <c r="T186" s="1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s="1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9">
        <f t="shared" si="16"/>
        <v>42570.91133101852</v>
      </c>
      <c r="T187" s="1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s="1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9">
        <f t="shared" si="16"/>
        <v>42767.812893518523</v>
      </c>
      <c r="T188" s="1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s="1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9">
        <f t="shared" si="16"/>
        <v>42182.234456018516</v>
      </c>
      <c r="T189" s="1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s="1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9">
        <f t="shared" si="16"/>
        <v>41857.18304398148</v>
      </c>
      <c r="T190" s="1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s="1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1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9">
        <f t="shared" si="16"/>
        <v>42556.690706018519</v>
      </c>
      <c r="T191" s="1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s="1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1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9">
        <f t="shared" si="16"/>
        <v>42527.650995370372</v>
      </c>
      <c r="T192" s="1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s="1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9">
        <f t="shared" si="16"/>
        <v>42239.441412037035</v>
      </c>
      <c r="T193" s="1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s="1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9">
        <f t="shared" si="16"/>
        <v>41899.792037037041</v>
      </c>
      <c r="T194" s="1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s="1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ROUNDUP(IF(($E195-$D195)/($D195)&gt;0,(($E195-$D195)/($D195)+1)*100,(1+($E195-$D195)/($D195))*100),0)</f>
        <v>0</v>
      </c>
      <c r="P195" s="5" t="e">
        <f t="shared" ref="P195:P258" si="19">$E195/$L195</f>
        <v>#DIV/0!</v>
      </c>
      <c r="Q195" t="str">
        <f t="shared" ref="Q195:Q258" si="20">LEFT($N195,FIND("/",$N195)-1)</f>
        <v>film &amp; video</v>
      </c>
      <c r="R195" t="str">
        <f t="shared" ref="R195:R258" si="21">RIGHT($N195,LEN($N195)-FIND("/",$N195))</f>
        <v>drama</v>
      </c>
      <c r="S195" s="19">
        <f t="shared" ref="S195:S258" si="22">((($J195/60)/60)/24)+DATE(1970,1,1)</f>
        <v>41911.934791666667</v>
      </c>
      <c r="T195" s="19">
        <f t="shared" ref="T195:T258" si="23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s="1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1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9">
        <f t="shared" si="22"/>
        <v>42375.996886574074</v>
      </c>
      <c r="T196" s="1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s="1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9">
        <f t="shared" si="22"/>
        <v>42135.67050925926</v>
      </c>
      <c r="T197" s="1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s="1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42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9">
        <f t="shared" si="22"/>
        <v>42259.542800925927</v>
      </c>
      <c r="T198" s="1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s="1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11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9">
        <f t="shared" si="22"/>
        <v>42741.848379629635</v>
      </c>
      <c r="T199" s="1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s="1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9">
        <f t="shared" si="22"/>
        <v>41887.383356481485</v>
      </c>
      <c r="T200" s="1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s="1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9">
        <f t="shared" si="22"/>
        <v>42584.123865740738</v>
      </c>
      <c r="T201" s="1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s="1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27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9">
        <f t="shared" si="22"/>
        <v>41867.083368055559</v>
      </c>
      <c r="T202" s="1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s="1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59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9">
        <f t="shared" si="22"/>
        <v>42023.818622685183</v>
      </c>
      <c r="T203" s="1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s="1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9">
        <f t="shared" si="22"/>
        <v>42255.927824074075</v>
      </c>
      <c r="T204" s="1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s="1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9">
        <f t="shared" si="22"/>
        <v>41973.847962962958</v>
      </c>
      <c r="T205" s="1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s="1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51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9">
        <f t="shared" si="22"/>
        <v>42556.583368055552</v>
      </c>
      <c r="T206" s="1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s="1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17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9">
        <f t="shared" si="22"/>
        <v>42248.632199074069</v>
      </c>
      <c r="T207" s="1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s="1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9">
        <f t="shared" si="22"/>
        <v>42567.004432870366</v>
      </c>
      <c r="T208" s="1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s="1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16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9">
        <f t="shared" si="22"/>
        <v>41978.197199074071</v>
      </c>
      <c r="T209" s="1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s="1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9">
        <f t="shared" si="22"/>
        <v>41959.369988425926</v>
      </c>
      <c r="T210" s="1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s="1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9">
        <f t="shared" si="22"/>
        <v>42165.922858796301</v>
      </c>
      <c r="T211" s="1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s="1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26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9">
        <f t="shared" si="22"/>
        <v>42249.064722222218</v>
      </c>
      <c r="T212" s="1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s="1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45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9">
        <f t="shared" si="22"/>
        <v>42236.159918981488</v>
      </c>
      <c r="T213" s="1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s="1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9">
        <f t="shared" si="22"/>
        <v>42416.881018518514</v>
      </c>
      <c r="T214" s="1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s="1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1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9">
        <f t="shared" si="22"/>
        <v>42202.594293981485</v>
      </c>
      <c r="T215" s="1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s="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1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9">
        <f t="shared" si="22"/>
        <v>42009.64061342593</v>
      </c>
      <c r="T216" s="1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s="1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1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9">
        <f t="shared" si="22"/>
        <v>42375.230115740742</v>
      </c>
      <c r="T217" s="1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s="1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56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9">
        <f t="shared" si="22"/>
        <v>42066.958761574075</v>
      </c>
      <c r="T218" s="1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s="1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12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9">
        <f t="shared" si="22"/>
        <v>41970.64061342593</v>
      </c>
      <c r="T219" s="1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s="1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9">
        <f t="shared" si="22"/>
        <v>42079.628344907411</v>
      </c>
      <c r="T220" s="1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s="1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18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9">
        <f t="shared" si="22"/>
        <v>42429.326678240745</v>
      </c>
      <c r="T221" s="1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s="1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9">
        <f t="shared" si="22"/>
        <v>42195.643865740742</v>
      </c>
      <c r="T222" s="1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s="1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9">
        <f t="shared" si="22"/>
        <v>42031.837546296301</v>
      </c>
      <c r="T223" s="1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s="1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9">
        <f t="shared" si="22"/>
        <v>42031.769884259258</v>
      </c>
      <c r="T224" s="1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s="1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9">
        <f t="shared" si="22"/>
        <v>42482.048032407409</v>
      </c>
      <c r="T225" s="1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s="1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9">
        <f t="shared" si="22"/>
        <v>42135.235254629632</v>
      </c>
      <c r="T226" s="1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s="1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9">
        <f t="shared" si="22"/>
        <v>42438.961273148147</v>
      </c>
      <c r="T227" s="1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s="1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9">
        <f t="shared" si="22"/>
        <v>42106.666018518517</v>
      </c>
      <c r="T228" s="1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s="1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9">
        <f t="shared" si="22"/>
        <v>42164.893993055557</v>
      </c>
      <c r="T229" s="1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s="1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9">
        <f t="shared" si="22"/>
        <v>42096.686400462961</v>
      </c>
      <c r="T230" s="1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s="1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9">
        <f t="shared" si="22"/>
        <v>42383.933993055558</v>
      </c>
      <c r="T231" s="1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s="1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1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9">
        <f t="shared" si="22"/>
        <v>42129.777210648142</v>
      </c>
      <c r="T232" s="1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s="1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9">
        <f t="shared" si="22"/>
        <v>42341.958923611113</v>
      </c>
      <c r="T233" s="1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s="1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3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9">
        <f t="shared" si="22"/>
        <v>42032.82576388889</v>
      </c>
      <c r="T234" s="1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s="1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9">
        <f t="shared" si="22"/>
        <v>42612.911712962959</v>
      </c>
      <c r="T235" s="1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s="1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9">
        <f t="shared" si="22"/>
        <v>42136.035405092596</v>
      </c>
      <c r="T236" s="1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s="1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9">
        <f t="shared" si="22"/>
        <v>42164.908530092594</v>
      </c>
      <c r="T237" s="1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s="1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9">
        <f t="shared" si="22"/>
        <v>42321.08447916666</v>
      </c>
      <c r="T238" s="1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s="1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1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9">
        <f t="shared" si="22"/>
        <v>42377.577187499999</v>
      </c>
      <c r="T239" s="1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s="1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9">
        <f t="shared" si="22"/>
        <v>42713.962499999994</v>
      </c>
      <c r="T240" s="1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s="1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9">
        <f t="shared" si="22"/>
        <v>42297.110300925924</v>
      </c>
      <c r="T241" s="1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s="1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108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9">
        <f t="shared" si="22"/>
        <v>41354.708460648151</v>
      </c>
      <c r="T242" s="1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s="1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113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9">
        <f t="shared" si="22"/>
        <v>41949.697962962964</v>
      </c>
      <c r="T243" s="1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s="1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114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9">
        <f t="shared" si="22"/>
        <v>40862.492939814816</v>
      </c>
      <c r="T244" s="1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s="1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103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9">
        <f t="shared" si="22"/>
        <v>41662.047500000001</v>
      </c>
      <c r="T245" s="1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s="1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114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9">
        <f t="shared" si="22"/>
        <v>40213.323599537034</v>
      </c>
      <c r="T246" s="1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s="1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104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9">
        <f t="shared" si="22"/>
        <v>41107.053067129629</v>
      </c>
      <c r="T247" s="1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s="1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306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9">
        <f t="shared" si="22"/>
        <v>40480.363483796296</v>
      </c>
      <c r="T248" s="1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s="1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135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9">
        <f t="shared" si="22"/>
        <v>40430.604328703703</v>
      </c>
      <c r="T249" s="1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s="1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102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9">
        <f t="shared" si="22"/>
        <v>40870.774409722224</v>
      </c>
      <c r="T250" s="1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s="1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113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9">
        <f t="shared" si="22"/>
        <v>40332.923842592594</v>
      </c>
      <c r="T251" s="1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s="1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106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9">
        <f t="shared" si="22"/>
        <v>41401.565868055557</v>
      </c>
      <c r="T252" s="1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s="1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126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9">
        <f t="shared" si="22"/>
        <v>41013.787569444445</v>
      </c>
      <c r="T253" s="1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s="1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185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9">
        <f t="shared" si="22"/>
        <v>40266.662708333337</v>
      </c>
      <c r="T254" s="1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s="1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101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9">
        <f t="shared" si="22"/>
        <v>40924.650868055556</v>
      </c>
      <c r="T255" s="1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s="1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117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9">
        <f t="shared" si="22"/>
        <v>42263.952662037031</v>
      </c>
      <c r="T256" s="1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s="1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107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9">
        <f t="shared" si="22"/>
        <v>40588.526412037041</v>
      </c>
      <c r="T257" s="1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s="1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140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9">
        <f t="shared" si="22"/>
        <v>41319.769293981481</v>
      </c>
      <c r="T258" s="1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s="1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ROUNDUP(IF(($E259-$D259)/($D259)&gt;0,(($E259-$D259)/($D259)+1)*100,(1+($E259-$D259)/($D259))*100),0)</f>
        <v>107</v>
      </c>
      <c r="P259" s="5">
        <f t="shared" ref="P259:P322" si="25">$E259/$L259</f>
        <v>66.70405357142856</v>
      </c>
      <c r="Q259" t="str">
        <f t="shared" ref="Q259:Q322" si="26">LEFT($N259,FIND("/",$N259)-1)</f>
        <v>film &amp; video</v>
      </c>
      <c r="R259" t="str">
        <f t="shared" ref="R259:R322" si="27">RIGHT($N259,LEN($N259)-FIND("/",$N259))</f>
        <v>documentary</v>
      </c>
      <c r="S259" s="19">
        <f t="shared" ref="S259:S322" si="28">((($J259/60)/60)/24)+DATE(1970,1,1)</f>
        <v>42479.626875000002</v>
      </c>
      <c r="T259" s="19">
        <f t="shared" ref="T259:T322" si="2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s="1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192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9">
        <f t="shared" si="28"/>
        <v>40682.051689814813</v>
      </c>
      <c r="T260" s="1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s="1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9">
        <f t="shared" si="28"/>
        <v>42072.738067129627</v>
      </c>
      <c r="T261" s="1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s="1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107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9">
        <f t="shared" si="28"/>
        <v>40330.755543981482</v>
      </c>
      <c r="T262" s="1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s="1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108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9">
        <f t="shared" si="28"/>
        <v>41017.885462962964</v>
      </c>
      <c r="T263" s="1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s="1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9">
        <f t="shared" si="28"/>
        <v>40555.24800925926</v>
      </c>
      <c r="T264" s="1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s="1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9">
        <f t="shared" si="28"/>
        <v>41149.954791666663</v>
      </c>
      <c r="T265" s="1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s="1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9">
        <f t="shared" si="28"/>
        <v>41010.620312500003</v>
      </c>
      <c r="T266" s="1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s="1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112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9">
        <f t="shared" si="28"/>
        <v>40267.245717592588</v>
      </c>
      <c r="T267" s="1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s="1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146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9">
        <f t="shared" si="28"/>
        <v>40205.174849537041</v>
      </c>
      <c r="T268" s="1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s="1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132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9">
        <f t="shared" si="28"/>
        <v>41785.452534722222</v>
      </c>
      <c r="T269" s="1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s="1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112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9">
        <f t="shared" si="28"/>
        <v>40809.15252314815</v>
      </c>
      <c r="T270" s="1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s="1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148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9">
        <f t="shared" si="28"/>
        <v>42758.197013888886</v>
      </c>
      <c r="T271" s="1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s="1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153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9">
        <f t="shared" si="28"/>
        <v>40637.866550925923</v>
      </c>
      <c r="T272" s="1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s="1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105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9">
        <f t="shared" si="28"/>
        <v>41612.10024305556</v>
      </c>
      <c r="T273" s="1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s="1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9">
        <f t="shared" si="28"/>
        <v>40235.900358796294</v>
      </c>
      <c r="T274" s="1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s="1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9">
        <f t="shared" si="28"/>
        <v>40697.498449074075</v>
      </c>
      <c r="T275" s="1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s="1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9">
        <f t="shared" si="28"/>
        <v>40969.912372685183</v>
      </c>
      <c r="T276" s="1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s="1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109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9">
        <f t="shared" si="28"/>
        <v>41193.032013888893</v>
      </c>
      <c r="T277" s="1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s="1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148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9">
        <f t="shared" si="28"/>
        <v>40967.081874999996</v>
      </c>
      <c r="T278" s="1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s="1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111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9">
        <f t="shared" si="28"/>
        <v>42117.891423611116</v>
      </c>
      <c r="T279" s="1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s="1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151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9">
        <f t="shared" si="28"/>
        <v>41164.040960648148</v>
      </c>
      <c r="T280" s="1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s="1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158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9">
        <f t="shared" si="28"/>
        <v>42759.244166666671</v>
      </c>
      <c r="T281" s="1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s="1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157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9">
        <f t="shared" si="28"/>
        <v>41744.590682870366</v>
      </c>
      <c r="T282" s="1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s="1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121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9">
        <f t="shared" si="28"/>
        <v>39950.163344907407</v>
      </c>
      <c r="T283" s="1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s="1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102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9">
        <f t="shared" si="28"/>
        <v>40194.920046296298</v>
      </c>
      <c r="T284" s="1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s="1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9">
        <f t="shared" si="28"/>
        <v>40675.71</v>
      </c>
      <c r="T285" s="1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s="1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9">
        <f t="shared" si="28"/>
        <v>40904.738194444442</v>
      </c>
      <c r="T286" s="1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s="1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229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9">
        <f t="shared" si="28"/>
        <v>41506.756111111114</v>
      </c>
      <c r="T287" s="1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s="1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110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9">
        <f t="shared" si="28"/>
        <v>41313.816249999996</v>
      </c>
      <c r="T288" s="1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s="1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177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9">
        <f t="shared" si="28"/>
        <v>41184.277986111112</v>
      </c>
      <c r="T289" s="1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s="1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104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9">
        <f t="shared" si="28"/>
        <v>41051.168900462959</v>
      </c>
      <c r="T290" s="1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s="1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105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9">
        <f t="shared" si="28"/>
        <v>41550.456412037034</v>
      </c>
      <c r="T291" s="1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s="1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107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9">
        <f t="shared" si="28"/>
        <v>40526.36917824074</v>
      </c>
      <c r="T292" s="1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s="1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121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9">
        <f t="shared" si="28"/>
        <v>41376.769050925926</v>
      </c>
      <c r="T293" s="1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s="1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102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9">
        <f t="shared" si="28"/>
        <v>40812.803229166668</v>
      </c>
      <c r="T294" s="1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s="1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102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9">
        <f t="shared" si="28"/>
        <v>41719.667986111112</v>
      </c>
      <c r="T295" s="1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s="1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9">
        <f t="shared" si="28"/>
        <v>40343.084421296298</v>
      </c>
      <c r="T296" s="1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s="1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134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9">
        <f t="shared" si="28"/>
        <v>41519.004733796297</v>
      </c>
      <c r="T297" s="1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s="1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119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9">
        <f t="shared" si="28"/>
        <v>41134.475497685184</v>
      </c>
      <c r="T298" s="1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s="1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101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9">
        <f t="shared" si="28"/>
        <v>42089.72802083334</v>
      </c>
      <c r="T299" s="1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s="1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9">
        <f t="shared" si="28"/>
        <v>41709.463518518518</v>
      </c>
      <c r="T300" s="1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s="1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9">
        <f t="shared" si="28"/>
        <v>40469.225231481483</v>
      </c>
      <c r="T301" s="1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s="1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102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9">
        <f t="shared" si="28"/>
        <v>40626.959930555553</v>
      </c>
      <c r="T302" s="1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s="1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9">
        <f t="shared" si="28"/>
        <v>41312.737673611111</v>
      </c>
      <c r="T303" s="1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s="1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101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9">
        <f t="shared" si="28"/>
        <v>40933.856921296298</v>
      </c>
      <c r="T304" s="1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s="1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138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9">
        <f t="shared" si="28"/>
        <v>41032.071134259262</v>
      </c>
      <c r="T305" s="1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s="1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9">
        <f t="shared" si="28"/>
        <v>41114.094872685186</v>
      </c>
      <c r="T306" s="1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s="1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9">
        <f t="shared" si="28"/>
        <v>40948.630196759259</v>
      </c>
      <c r="T307" s="1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s="1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293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9">
        <f t="shared" si="28"/>
        <v>41333.837187500001</v>
      </c>
      <c r="T308" s="1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s="1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112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9">
        <f t="shared" si="28"/>
        <v>41282.944456018515</v>
      </c>
      <c r="T309" s="1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s="1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9">
        <f t="shared" si="28"/>
        <v>40567.694560185184</v>
      </c>
      <c r="T310" s="1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s="1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119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9">
        <f t="shared" si="28"/>
        <v>41134.751550925925</v>
      </c>
      <c r="T311" s="1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s="1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105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9">
        <f t="shared" si="28"/>
        <v>40821.183136574073</v>
      </c>
      <c r="T312" s="1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s="1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9">
        <f t="shared" si="28"/>
        <v>40868.219814814816</v>
      </c>
      <c r="T313" s="1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s="1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112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9">
        <f t="shared" si="28"/>
        <v>41348.877685185187</v>
      </c>
      <c r="T314" s="1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s="1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105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9">
        <f t="shared" si="28"/>
        <v>40357.227939814817</v>
      </c>
      <c r="T315" s="1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s="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386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9">
        <f t="shared" si="28"/>
        <v>41304.833194444444</v>
      </c>
      <c r="T316" s="1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s="1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102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9">
        <f t="shared" si="28"/>
        <v>41113.77238425926</v>
      </c>
      <c r="T317" s="1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s="1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114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9">
        <f t="shared" si="28"/>
        <v>41950.923576388886</v>
      </c>
      <c r="T318" s="1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s="1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101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9">
        <f t="shared" si="28"/>
        <v>41589.676886574074</v>
      </c>
      <c r="T319" s="1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s="1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284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9">
        <f t="shared" si="28"/>
        <v>41330.038784722223</v>
      </c>
      <c r="T320" s="1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s="1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113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9">
        <f t="shared" si="28"/>
        <v>40123.83829861111</v>
      </c>
      <c r="T321" s="1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s="1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107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9">
        <f t="shared" si="28"/>
        <v>42331.551307870366</v>
      </c>
      <c r="T322" s="1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s="1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ROUNDUP(IF(($E323-$D323)/($D323)&gt;0,(($E323-$D323)/($D323)+1)*100,(1+($E323-$D323)/($D323))*100),0)</f>
        <v>103</v>
      </c>
      <c r="P323" s="5">
        <f t="shared" ref="P323:P386" si="31">$E323/$L323</f>
        <v>106.62314540059347</v>
      </c>
      <c r="Q323" t="str">
        <f t="shared" ref="Q323:Q386" si="32">LEFT($N323,FIND("/",$N323)-1)</f>
        <v>film &amp; video</v>
      </c>
      <c r="R323" t="str">
        <f t="shared" ref="R323:R386" si="33">RIGHT($N323,LEN($N323)-FIND("/",$N323))</f>
        <v>documentary</v>
      </c>
      <c r="S323" s="19">
        <f t="shared" ref="S323:S386" si="34">((($J323/60)/60)/24)+DATE(1970,1,1)</f>
        <v>42647.446597222224</v>
      </c>
      <c r="T323" s="19">
        <f t="shared" ref="T323:T386" si="35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s="1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108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9">
        <f t="shared" si="34"/>
        <v>42473.57</v>
      </c>
      <c r="T324" s="1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s="1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124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9">
        <f t="shared" si="34"/>
        <v>42697.32136574074</v>
      </c>
      <c r="T325" s="1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s="1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102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9">
        <f t="shared" si="34"/>
        <v>42184.626250000001</v>
      </c>
      <c r="T326" s="1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s="1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105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9">
        <f t="shared" si="34"/>
        <v>42689.187881944439</v>
      </c>
      <c r="T327" s="1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s="1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9">
        <f t="shared" si="34"/>
        <v>42775.314884259264</v>
      </c>
      <c r="T328" s="1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s="1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137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9">
        <f t="shared" si="34"/>
        <v>42058.235289351855</v>
      </c>
      <c r="T329" s="1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s="1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9">
        <f t="shared" si="34"/>
        <v>42278.946620370371</v>
      </c>
      <c r="T330" s="1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s="1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106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9">
        <f t="shared" si="34"/>
        <v>42291.46674768519</v>
      </c>
      <c r="T331" s="1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s="1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9">
        <f t="shared" si="34"/>
        <v>41379.515775462962</v>
      </c>
      <c r="T332" s="1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s="1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107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9">
        <f t="shared" si="34"/>
        <v>42507.581412037034</v>
      </c>
      <c r="T333" s="1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s="1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114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9">
        <f t="shared" si="34"/>
        <v>42263.680289351847</v>
      </c>
      <c r="T334" s="1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s="1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126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9">
        <f t="shared" si="34"/>
        <v>42437.636469907404</v>
      </c>
      <c r="T335" s="1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s="1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102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9">
        <f t="shared" si="34"/>
        <v>42101.682372685187</v>
      </c>
      <c r="T336" s="1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s="1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103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9">
        <f t="shared" si="34"/>
        <v>42101.737442129626</v>
      </c>
      <c r="T337" s="1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s="1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117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9">
        <f t="shared" si="34"/>
        <v>42291.596273148149</v>
      </c>
      <c r="T338" s="1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s="1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102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9">
        <f t="shared" si="34"/>
        <v>42047.128564814819</v>
      </c>
      <c r="T339" s="1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s="1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9">
        <f t="shared" si="34"/>
        <v>42559.755671296298</v>
      </c>
      <c r="T340" s="1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s="1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109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9">
        <f t="shared" si="34"/>
        <v>42093.760046296295</v>
      </c>
      <c r="T341" s="1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s="1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126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9">
        <f t="shared" si="34"/>
        <v>42772.669062500005</v>
      </c>
      <c r="T342" s="1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s="1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107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9">
        <f t="shared" si="34"/>
        <v>41894.879606481481</v>
      </c>
      <c r="T343" s="1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s="1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101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9">
        <f t="shared" si="34"/>
        <v>42459.780844907407</v>
      </c>
      <c r="T344" s="1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s="1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103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9">
        <f t="shared" si="34"/>
        <v>41926.73778935185</v>
      </c>
      <c r="T345" s="1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s="1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103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9">
        <f t="shared" si="34"/>
        <v>42111.970995370371</v>
      </c>
      <c r="T346" s="1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s="1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124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9">
        <f t="shared" si="34"/>
        <v>42114.944328703699</v>
      </c>
      <c r="T347" s="1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s="1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9">
        <f t="shared" si="34"/>
        <v>42261.500243055561</v>
      </c>
      <c r="T348" s="1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s="1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112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9">
        <f t="shared" si="34"/>
        <v>42292.495474537034</v>
      </c>
      <c r="T349" s="1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s="1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9">
        <f t="shared" si="34"/>
        <v>42207.58699074074</v>
      </c>
      <c r="T350" s="1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s="1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107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9">
        <f t="shared" si="34"/>
        <v>42760.498935185184</v>
      </c>
      <c r="T351" s="1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s="1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115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9">
        <f t="shared" si="34"/>
        <v>42586.066076388888</v>
      </c>
      <c r="T352" s="1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s="1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128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9">
        <f t="shared" si="34"/>
        <v>42427.964745370366</v>
      </c>
      <c r="T353" s="1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s="1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117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9">
        <f t="shared" si="34"/>
        <v>41890.167453703703</v>
      </c>
      <c r="T354" s="1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s="1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109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9">
        <f t="shared" si="34"/>
        <v>42297.791886574079</v>
      </c>
      <c r="T355" s="1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s="1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9">
        <f t="shared" si="34"/>
        <v>42438.827789351853</v>
      </c>
      <c r="T356" s="1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s="1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117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9">
        <f t="shared" si="34"/>
        <v>41943.293912037036</v>
      </c>
      <c r="T357" s="1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s="1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103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9">
        <f t="shared" si="34"/>
        <v>42415.803159722222</v>
      </c>
      <c r="T358" s="1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s="1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9">
        <f t="shared" si="34"/>
        <v>42078.222187499996</v>
      </c>
      <c r="T359" s="1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s="1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104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9">
        <f t="shared" si="34"/>
        <v>42507.860196759255</v>
      </c>
      <c r="T360" s="1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s="1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105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9">
        <f t="shared" si="34"/>
        <v>41935.070486111108</v>
      </c>
      <c r="T361" s="1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s="1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102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9">
        <f t="shared" si="34"/>
        <v>42163.897916666669</v>
      </c>
      <c r="T362" s="1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s="1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112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9">
        <f t="shared" si="34"/>
        <v>41936.001226851848</v>
      </c>
      <c r="T363" s="1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s="1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125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9">
        <f t="shared" si="34"/>
        <v>41837.210543981484</v>
      </c>
      <c r="T364" s="1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s="1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102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9">
        <f t="shared" si="34"/>
        <v>40255.744629629626</v>
      </c>
      <c r="T365" s="1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s="1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111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9">
        <f t="shared" si="34"/>
        <v>41780.859629629631</v>
      </c>
      <c r="T366" s="1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s="1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9">
        <f t="shared" si="34"/>
        <v>41668.606469907405</v>
      </c>
      <c r="T367" s="1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s="1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9">
        <f t="shared" si="34"/>
        <v>41019.793032407404</v>
      </c>
      <c r="T368" s="1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s="1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104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9">
        <f t="shared" si="34"/>
        <v>41355.577291666668</v>
      </c>
      <c r="T369" s="1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s="1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105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9">
        <f t="shared" si="34"/>
        <v>42043.605578703704</v>
      </c>
      <c r="T370" s="1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s="1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9">
        <f t="shared" si="34"/>
        <v>40893.551724537036</v>
      </c>
      <c r="T371" s="1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s="1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123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9">
        <f t="shared" si="34"/>
        <v>42711.795138888891</v>
      </c>
      <c r="T372" s="1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s="1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115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9">
        <f t="shared" si="34"/>
        <v>41261.767812500002</v>
      </c>
      <c r="T373" s="1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s="1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126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9">
        <f t="shared" si="34"/>
        <v>42425.576898148152</v>
      </c>
      <c r="T374" s="1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s="1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9">
        <f t="shared" si="34"/>
        <v>41078.91201388889</v>
      </c>
      <c r="T375" s="1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s="1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131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9">
        <f t="shared" si="34"/>
        <v>40757.889247685183</v>
      </c>
      <c r="T376" s="1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s="1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9">
        <f t="shared" si="34"/>
        <v>41657.985081018516</v>
      </c>
      <c r="T377" s="1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s="1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106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9">
        <f t="shared" si="34"/>
        <v>42576.452731481477</v>
      </c>
      <c r="T378" s="1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s="1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115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9">
        <f t="shared" si="34"/>
        <v>42292.250787037032</v>
      </c>
      <c r="T379" s="1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s="1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112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9">
        <f t="shared" si="34"/>
        <v>42370.571851851855</v>
      </c>
      <c r="T380" s="1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s="1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117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9">
        <f t="shared" si="34"/>
        <v>40987.688333333332</v>
      </c>
      <c r="T381" s="1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s="1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142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9">
        <f t="shared" si="34"/>
        <v>42367.719814814816</v>
      </c>
      <c r="T382" s="1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s="1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105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9">
        <f t="shared" si="34"/>
        <v>41085.698113425926</v>
      </c>
      <c r="T383" s="1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s="1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256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9">
        <f t="shared" si="34"/>
        <v>41144.709490740745</v>
      </c>
      <c r="T384" s="1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s="1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207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9">
        <f t="shared" si="34"/>
        <v>41755.117581018516</v>
      </c>
      <c r="T385" s="1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s="1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113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9">
        <f t="shared" si="34"/>
        <v>41980.781793981485</v>
      </c>
      <c r="T386" s="1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s="1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ROUNDUP(IF(($E387-$D387)/($D387)&gt;0,(($E387-$D387)/($D387)+1)*100,(1+($E387-$D387)/($D387))*100),0)</f>
        <v>106</v>
      </c>
      <c r="P387" s="5">
        <f t="shared" ref="P387:P450" si="37">$E387/$L387</f>
        <v>111.79535864978902</v>
      </c>
      <c r="Q387" t="str">
        <f t="shared" ref="Q387:Q450" si="38">LEFT($N387,FIND("/",$N387)-1)</f>
        <v>film &amp; video</v>
      </c>
      <c r="R387" t="str">
        <f t="shared" ref="R387:R450" si="39">RIGHT($N387,LEN($N387)-FIND("/",$N387))</f>
        <v>documentary</v>
      </c>
      <c r="S387" s="19">
        <f t="shared" ref="S387:S450" si="40">((($J387/60)/60)/24)+DATE(1970,1,1)</f>
        <v>41934.584502314814</v>
      </c>
      <c r="T387" s="19">
        <f t="shared" ref="T387:T450" si="41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s="1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101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9">
        <f t="shared" si="40"/>
        <v>42211.951284722221</v>
      </c>
      <c r="T388" s="1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s="1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9">
        <f t="shared" si="40"/>
        <v>42200.67659722222</v>
      </c>
      <c r="T389" s="1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s="1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127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9">
        <f t="shared" si="40"/>
        <v>42549.076157407413</v>
      </c>
      <c r="T390" s="1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s="1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182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9">
        <f t="shared" si="40"/>
        <v>41674.063078703701</v>
      </c>
      <c r="T391" s="1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s="1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9">
        <f t="shared" si="40"/>
        <v>42112.036712962959</v>
      </c>
      <c r="T392" s="1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s="1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9">
        <f t="shared" si="40"/>
        <v>40865.042256944449</v>
      </c>
      <c r="T393" s="1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s="1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101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9">
        <f t="shared" si="40"/>
        <v>40763.717256944445</v>
      </c>
      <c r="T394" s="1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s="1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111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9">
        <f t="shared" si="40"/>
        <v>41526.708935185183</v>
      </c>
      <c r="T395" s="1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s="1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9">
        <f t="shared" si="40"/>
        <v>42417.818078703705</v>
      </c>
      <c r="T396" s="1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s="1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109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9">
        <f t="shared" si="40"/>
        <v>40990.909259259257</v>
      </c>
      <c r="T397" s="1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s="1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9">
        <f t="shared" si="40"/>
        <v>41082.564884259256</v>
      </c>
      <c r="T398" s="1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s="1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104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9">
        <f t="shared" si="40"/>
        <v>40379.776435185187</v>
      </c>
      <c r="T399" s="1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s="1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9">
        <f t="shared" si="40"/>
        <v>42078.793124999997</v>
      </c>
      <c r="T400" s="1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s="1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107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9">
        <f t="shared" si="40"/>
        <v>42687.875775462962</v>
      </c>
      <c r="T401" s="1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s="1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113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9">
        <f t="shared" si="40"/>
        <v>41745.635960648149</v>
      </c>
      <c r="T402" s="1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s="1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104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9">
        <f t="shared" si="40"/>
        <v>40732.842245370368</v>
      </c>
      <c r="T403" s="1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s="1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142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9">
        <f t="shared" si="40"/>
        <v>42292.539548611108</v>
      </c>
      <c r="T404" s="1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s="1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9">
        <f t="shared" si="40"/>
        <v>40718.310659722221</v>
      </c>
      <c r="T405" s="1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s="1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104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9">
        <f t="shared" si="40"/>
        <v>41646.628032407411</v>
      </c>
      <c r="T406" s="1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s="1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9">
        <f t="shared" si="40"/>
        <v>41674.08494212963</v>
      </c>
      <c r="T407" s="1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s="1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108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9">
        <f t="shared" si="40"/>
        <v>40638.162465277775</v>
      </c>
      <c r="T408" s="1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s="1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102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9">
        <f t="shared" si="40"/>
        <v>40806.870949074073</v>
      </c>
      <c r="T409" s="1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s="1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102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9">
        <f t="shared" si="40"/>
        <v>41543.735995370371</v>
      </c>
      <c r="T410" s="1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s="1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9">
        <f t="shared" si="40"/>
        <v>42543.862777777773</v>
      </c>
      <c r="T411" s="1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s="1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9">
        <f t="shared" si="40"/>
        <v>42113.981446759266</v>
      </c>
      <c r="T412" s="1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s="1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102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9">
        <f t="shared" si="40"/>
        <v>41598.17597222222</v>
      </c>
      <c r="T413" s="1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s="1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127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9">
        <f t="shared" si="40"/>
        <v>41099.742800925924</v>
      </c>
      <c r="T414" s="1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s="1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106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9">
        <f t="shared" si="40"/>
        <v>41079.877442129626</v>
      </c>
      <c r="T415" s="1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s="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103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9">
        <f t="shared" si="40"/>
        <v>41529.063252314816</v>
      </c>
      <c r="T416" s="1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s="1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103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9">
        <f t="shared" si="40"/>
        <v>41904.851875</v>
      </c>
      <c r="T417" s="1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s="1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9">
        <f t="shared" si="40"/>
        <v>41648.396192129629</v>
      </c>
      <c r="T418" s="1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s="1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101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9">
        <f t="shared" si="40"/>
        <v>41360.970601851855</v>
      </c>
      <c r="T419" s="1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s="1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9">
        <f t="shared" si="40"/>
        <v>42178.282372685186</v>
      </c>
      <c r="T420" s="1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s="1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101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9">
        <f t="shared" si="40"/>
        <v>41394.842442129629</v>
      </c>
      <c r="T421" s="1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s="1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1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9">
        <f t="shared" si="40"/>
        <v>41682.23646990741</v>
      </c>
      <c r="T422" s="1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s="1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3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9">
        <f t="shared" si="40"/>
        <v>42177.491388888884</v>
      </c>
      <c r="T423" s="1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s="1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9">
        <f t="shared" si="40"/>
        <v>41863.260381944441</v>
      </c>
      <c r="T424" s="1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s="1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9">
        <f t="shared" si="40"/>
        <v>41400.92627314815</v>
      </c>
      <c r="T425" s="1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s="1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9">
        <f t="shared" si="40"/>
        <v>40934.376145833332</v>
      </c>
      <c r="T426" s="1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s="1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9">
        <f t="shared" si="40"/>
        <v>42275.861157407402</v>
      </c>
      <c r="T427" s="1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s="1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9">
        <f t="shared" si="40"/>
        <v>42400.711967592593</v>
      </c>
      <c r="T428" s="1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s="1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9">
        <f t="shared" si="40"/>
        <v>42285.909027777772</v>
      </c>
      <c r="T429" s="1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s="1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9">
        <f t="shared" si="40"/>
        <v>41778.766724537039</v>
      </c>
      <c r="T430" s="1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s="1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9">
        <f t="shared" si="40"/>
        <v>40070.901412037041</v>
      </c>
      <c r="T431" s="1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s="1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3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9">
        <f t="shared" si="40"/>
        <v>41513.107256944444</v>
      </c>
      <c r="T432" s="1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s="1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9">
        <f t="shared" si="40"/>
        <v>42526.871331018512</v>
      </c>
      <c r="T433" s="1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s="1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9">
        <f t="shared" si="40"/>
        <v>42238.726631944446</v>
      </c>
      <c r="T434" s="1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s="1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9">
        <f t="shared" si="40"/>
        <v>42228.629884259266</v>
      </c>
      <c r="T435" s="1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s="1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9">
        <f t="shared" si="40"/>
        <v>41576.834513888891</v>
      </c>
      <c r="T436" s="1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s="1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1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9">
        <f t="shared" si="40"/>
        <v>41500.747453703705</v>
      </c>
      <c r="T437" s="1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s="1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9">
        <f t="shared" si="40"/>
        <v>41456.36241898148</v>
      </c>
      <c r="T438" s="1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s="1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9">
        <f t="shared" si="40"/>
        <v>42591.31858796296</v>
      </c>
      <c r="T439" s="1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s="1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10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9">
        <f t="shared" si="40"/>
        <v>42296.261087962965</v>
      </c>
      <c r="T440" s="1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s="1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9">
        <f t="shared" si="40"/>
        <v>41919.761782407404</v>
      </c>
      <c r="T441" s="1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s="1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9">
        <f t="shared" si="40"/>
        <v>42423.985567129625</v>
      </c>
      <c r="T442" s="1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s="1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9">
        <f t="shared" si="40"/>
        <v>41550.793935185182</v>
      </c>
      <c r="T443" s="1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s="1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40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9">
        <f t="shared" si="40"/>
        <v>42024.888692129629</v>
      </c>
      <c r="T444" s="1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s="1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9">
        <f t="shared" si="40"/>
        <v>41650.015057870369</v>
      </c>
      <c r="T445" s="1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s="1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9">
        <f t="shared" si="40"/>
        <v>40894.906956018516</v>
      </c>
      <c r="T446" s="1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s="1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1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9">
        <f t="shared" si="40"/>
        <v>42130.335358796292</v>
      </c>
      <c r="T447" s="1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s="1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8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9">
        <f t="shared" si="40"/>
        <v>42037.083564814813</v>
      </c>
      <c r="T448" s="1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s="1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9">
        <f t="shared" si="40"/>
        <v>41331.555127314816</v>
      </c>
      <c r="T449" s="1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s="1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4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9">
        <f t="shared" si="40"/>
        <v>41753.758043981477</v>
      </c>
      <c r="T450" s="1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s="1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ROUNDUP(IF(($E451-$D451)/($D451)&gt;0,(($E451-$D451)/($D451)+1)*100,(1+($E451-$D451)/($D451))*100),0)</f>
        <v>3</v>
      </c>
      <c r="P451" s="5">
        <f t="shared" ref="P451:P514" si="43">$E451/$L451</f>
        <v>9</v>
      </c>
      <c r="Q451" t="str">
        <f t="shared" ref="Q451:Q514" si="44">LEFT($N451,FIND("/",$N451)-1)</f>
        <v>film &amp; video</v>
      </c>
      <c r="R451" t="str">
        <f t="shared" ref="R451:R514" si="45">RIGHT($N451,LEN($N451)-FIND("/",$N451))</f>
        <v>animation</v>
      </c>
      <c r="S451" s="19">
        <f t="shared" ref="S451:S514" si="46">((($J451/60)/60)/24)+DATE(1970,1,1)</f>
        <v>41534.568113425928</v>
      </c>
      <c r="T451" s="19">
        <f t="shared" ref="T451:T514" si="47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s="1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1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9">
        <f t="shared" si="46"/>
        <v>41654.946759259255</v>
      </c>
      <c r="T452" s="1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s="1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9">
        <f t="shared" si="46"/>
        <v>41634.715173611112</v>
      </c>
      <c r="T453" s="1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s="1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9">
        <f t="shared" si="46"/>
        <v>42107.703877314809</v>
      </c>
      <c r="T454" s="1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s="1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1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9">
        <f t="shared" si="46"/>
        <v>42038.824988425928</v>
      </c>
      <c r="T455" s="1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s="1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9">
        <f t="shared" si="46"/>
        <v>41938.717256944445</v>
      </c>
      <c r="T456" s="1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s="1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1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9">
        <f t="shared" si="46"/>
        <v>40971.002569444441</v>
      </c>
      <c r="T457" s="1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s="1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9">
        <f t="shared" si="46"/>
        <v>41547.694456018515</v>
      </c>
      <c r="T458" s="1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s="1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9">
        <f t="shared" si="46"/>
        <v>41837.767500000002</v>
      </c>
      <c r="T459" s="1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s="1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9">
        <f t="shared" si="46"/>
        <v>41378.69976851852</v>
      </c>
      <c r="T460" s="1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s="1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1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9">
        <f t="shared" si="46"/>
        <v>40800.6403587963</v>
      </c>
      <c r="T461" s="1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s="1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1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9">
        <f t="shared" si="46"/>
        <v>41759.542534722219</v>
      </c>
      <c r="T462" s="1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s="1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9">
        <f t="shared" si="46"/>
        <v>41407.84684027778</v>
      </c>
      <c r="T463" s="1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s="1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9">
        <f t="shared" si="46"/>
        <v>40705.126631944448</v>
      </c>
      <c r="T464" s="1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s="1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3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9">
        <f t="shared" si="46"/>
        <v>40750.710104166668</v>
      </c>
      <c r="T465" s="1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s="1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1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9">
        <f t="shared" si="46"/>
        <v>42488.848784722228</v>
      </c>
      <c r="T466" s="1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s="1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9">
        <f t="shared" si="46"/>
        <v>41801.120069444441</v>
      </c>
      <c r="T467" s="1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s="1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9">
        <f t="shared" si="46"/>
        <v>41129.942870370374</v>
      </c>
      <c r="T468" s="1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s="1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22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9">
        <f t="shared" si="46"/>
        <v>41135.679791666669</v>
      </c>
      <c r="T469" s="1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s="1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9">
        <f t="shared" si="46"/>
        <v>41041.167627314811</v>
      </c>
      <c r="T470" s="1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s="1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9">
        <f t="shared" si="46"/>
        <v>41827.989861111113</v>
      </c>
      <c r="T471" s="1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s="1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9">
        <f t="shared" si="46"/>
        <v>41605.167696759258</v>
      </c>
      <c r="T472" s="1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s="1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12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9">
        <f t="shared" si="46"/>
        <v>41703.721979166665</v>
      </c>
      <c r="T473" s="1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s="1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9">
        <f t="shared" si="46"/>
        <v>41844.922662037039</v>
      </c>
      <c r="T474" s="1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s="1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9">
        <f t="shared" si="46"/>
        <v>41869.698136574072</v>
      </c>
      <c r="T475" s="1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s="1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1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9">
        <f t="shared" si="46"/>
        <v>42753.329039351855</v>
      </c>
      <c r="T476" s="1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s="1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9">
        <f t="shared" si="46"/>
        <v>42100.086145833338</v>
      </c>
      <c r="T477" s="1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s="1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3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9">
        <f t="shared" si="46"/>
        <v>41757.975011574075</v>
      </c>
      <c r="T478" s="1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s="1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9">
        <f t="shared" si="46"/>
        <v>40987.83488425926</v>
      </c>
      <c r="T479" s="1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s="1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9">
        <f t="shared" si="46"/>
        <v>42065.910983796297</v>
      </c>
      <c r="T480" s="1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s="1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9">
        <f t="shared" si="46"/>
        <v>41904.407812500001</v>
      </c>
      <c r="T481" s="1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s="1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20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9">
        <f t="shared" si="46"/>
        <v>41465.500173611108</v>
      </c>
      <c r="T482" s="1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s="1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7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9">
        <f t="shared" si="46"/>
        <v>41162.672326388885</v>
      </c>
      <c r="T483" s="1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s="1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9">
        <f t="shared" si="46"/>
        <v>42447.896875000006</v>
      </c>
      <c r="T484" s="1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s="1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51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9">
        <f t="shared" si="46"/>
        <v>41243.197592592594</v>
      </c>
      <c r="T485" s="1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s="1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1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9">
        <f t="shared" si="46"/>
        <v>42272.93949074074</v>
      </c>
      <c r="T486" s="1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s="1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22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9">
        <f t="shared" si="46"/>
        <v>41381.50577546296</v>
      </c>
      <c r="T487" s="1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s="1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1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9">
        <f t="shared" si="46"/>
        <v>41761.94258101852</v>
      </c>
      <c r="T488" s="1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s="1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9">
        <f t="shared" si="46"/>
        <v>42669.594837962963</v>
      </c>
      <c r="T489" s="1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s="1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9">
        <f t="shared" si="46"/>
        <v>42714.054398148146</v>
      </c>
      <c r="T490" s="1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s="1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1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9">
        <f t="shared" si="46"/>
        <v>40882.481666666667</v>
      </c>
      <c r="T491" s="1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s="1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9">
        <f t="shared" si="46"/>
        <v>41113.968576388892</v>
      </c>
      <c r="T492" s="1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s="1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9">
        <f t="shared" si="46"/>
        <v>42366.982627314821</v>
      </c>
      <c r="T493" s="1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s="1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9">
        <f t="shared" si="46"/>
        <v>42596.03506944445</v>
      </c>
      <c r="T494" s="1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s="1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9">
        <f t="shared" si="46"/>
        <v>42114.726134259254</v>
      </c>
      <c r="T495" s="1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s="1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1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9">
        <f t="shared" si="46"/>
        <v>41799.830613425926</v>
      </c>
      <c r="T496" s="1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s="1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9">
        <f t="shared" si="46"/>
        <v>42171.827604166669</v>
      </c>
      <c r="T497" s="1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s="1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9">
        <f t="shared" si="46"/>
        <v>41620.93141203704</v>
      </c>
      <c r="T498" s="1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s="1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9">
        <f t="shared" si="46"/>
        <v>41945.037789351853</v>
      </c>
      <c r="T499" s="1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s="1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9">
        <f t="shared" si="46"/>
        <v>40858.762141203704</v>
      </c>
      <c r="T500" s="1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s="1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10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9">
        <f t="shared" si="46"/>
        <v>40043.895462962959</v>
      </c>
      <c r="T501" s="1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s="1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4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9">
        <f t="shared" si="46"/>
        <v>40247.886006944449</v>
      </c>
      <c r="T502" s="1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s="1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9">
        <f t="shared" si="46"/>
        <v>40703.234386574077</v>
      </c>
      <c r="T503" s="1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s="1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9">
        <f t="shared" si="46"/>
        <v>40956.553530092591</v>
      </c>
      <c r="T504" s="1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s="1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9">
        <f t="shared" si="46"/>
        <v>41991.526655092588</v>
      </c>
      <c r="T505" s="1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s="1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9">
        <f t="shared" si="46"/>
        <v>40949.98364583333</v>
      </c>
      <c r="T506" s="1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s="1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1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9">
        <f t="shared" si="46"/>
        <v>42318.098217592589</v>
      </c>
      <c r="T507" s="1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s="1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1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9">
        <f t="shared" si="46"/>
        <v>41466.552314814813</v>
      </c>
      <c r="T508" s="1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s="1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4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9">
        <f t="shared" si="46"/>
        <v>41156.958993055552</v>
      </c>
      <c r="T509" s="1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s="1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1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9">
        <f t="shared" si="46"/>
        <v>40995.024317129632</v>
      </c>
      <c r="T510" s="1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s="1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1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9">
        <f t="shared" si="46"/>
        <v>42153.631597222222</v>
      </c>
      <c r="T511" s="1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s="1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9">
        <f t="shared" si="46"/>
        <v>42400.176377314812</v>
      </c>
      <c r="T512" s="1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s="1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9">
        <f t="shared" si="46"/>
        <v>41340.303032407406</v>
      </c>
      <c r="T513" s="1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s="1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1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9">
        <f t="shared" si="46"/>
        <v>42649.742210648154</v>
      </c>
      <c r="T514" s="1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s="1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ROUNDUP(IF(($E515-$D515)/($D515)&gt;0,(($E515-$D515)/($D515)+1)*100,(1+($E515-$D515)/($D515))*100),0)</f>
        <v>14</v>
      </c>
      <c r="P515" s="5">
        <f t="shared" ref="P515:P578" si="49">$E515/$L515</f>
        <v>102.38235294117646</v>
      </c>
      <c r="Q515" t="str">
        <f t="shared" ref="Q515:Q578" si="50">LEFT($N515,FIND("/",$N515)-1)</f>
        <v>film &amp; video</v>
      </c>
      <c r="R515" t="str">
        <f t="shared" ref="R515:R578" si="51">RIGHT($N515,LEN($N515)-FIND("/",$N515))</f>
        <v>animation</v>
      </c>
      <c r="S515" s="19">
        <f t="shared" ref="S515:S578" si="52">((($J515/60)/60)/24)+DATE(1970,1,1)</f>
        <v>42552.653993055559</v>
      </c>
      <c r="T515" s="19">
        <f t="shared" ref="T515:T578" si="53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s="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4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9">
        <f t="shared" si="52"/>
        <v>41830.613969907405</v>
      </c>
      <c r="T516" s="1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s="1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26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9">
        <f t="shared" si="52"/>
        <v>42327.490752314814</v>
      </c>
      <c r="T517" s="1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s="1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9">
        <f t="shared" si="52"/>
        <v>42091.778703703705</v>
      </c>
      <c r="T518" s="1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s="1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9">
        <f t="shared" si="52"/>
        <v>42738.615289351852</v>
      </c>
      <c r="T519" s="1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s="1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9">
        <f t="shared" si="52"/>
        <v>42223.616018518514</v>
      </c>
      <c r="T520" s="1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s="1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9">
        <f t="shared" si="52"/>
        <v>41218.391446759262</v>
      </c>
      <c r="T521" s="1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s="1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103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9">
        <f t="shared" si="52"/>
        <v>42318.702094907407</v>
      </c>
      <c r="T522" s="1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s="1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105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9">
        <f t="shared" si="52"/>
        <v>42646.092812499999</v>
      </c>
      <c r="T523" s="1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s="1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115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9">
        <f t="shared" si="52"/>
        <v>42430.040798611109</v>
      </c>
      <c r="T524" s="1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s="1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121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9">
        <f t="shared" si="52"/>
        <v>42238.13282407407</v>
      </c>
      <c r="T525" s="1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s="1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109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9">
        <f t="shared" si="52"/>
        <v>42492.717233796298</v>
      </c>
      <c r="T526" s="1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s="1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9">
        <f t="shared" si="52"/>
        <v>41850.400937500002</v>
      </c>
      <c r="T527" s="1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s="1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9">
        <f t="shared" si="52"/>
        <v>42192.591944444444</v>
      </c>
      <c r="T528" s="1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s="1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101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9">
        <f t="shared" si="52"/>
        <v>42753.205625000002</v>
      </c>
      <c r="T529" s="1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s="1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116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9">
        <f t="shared" si="52"/>
        <v>42155.920219907406</v>
      </c>
      <c r="T530" s="1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s="1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131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9">
        <f t="shared" si="52"/>
        <v>42725.031180555554</v>
      </c>
      <c r="T531" s="1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s="1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9">
        <f t="shared" si="52"/>
        <v>42157.591064814813</v>
      </c>
      <c r="T532" s="1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s="1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9">
        <f t="shared" si="52"/>
        <v>42676.065150462964</v>
      </c>
      <c r="T533" s="1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s="1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124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9">
        <f t="shared" si="52"/>
        <v>42473.007037037038</v>
      </c>
      <c r="T534" s="1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s="1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101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9">
        <f t="shared" si="52"/>
        <v>42482.43478009259</v>
      </c>
      <c r="T535" s="1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s="1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105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9">
        <f t="shared" si="52"/>
        <v>42270.810995370368</v>
      </c>
      <c r="T536" s="1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s="1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103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9">
        <f t="shared" si="52"/>
        <v>42711.545196759253</v>
      </c>
      <c r="T537" s="1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s="1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119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9">
        <f t="shared" si="52"/>
        <v>42179.344988425932</v>
      </c>
      <c r="T538" s="1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s="1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9">
        <f t="shared" si="52"/>
        <v>42282.768414351856</v>
      </c>
      <c r="T539" s="1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s="1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303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9">
        <f t="shared" si="52"/>
        <v>42473.794710648144</v>
      </c>
      <c r="T540" s="1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s="1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9">
        <f t="shared" si="52"/>
        <v>42535.049849537041</v>
      </c>
      <c r="T541" s="1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s="1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1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9">
        <f t="shared" si="52"/>
        <v>42009.817199074074</v>
      </c>
      <c r="T542" s="1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s="1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9">
        <f t="shared" si="52"/>
        <v>42276.046689814815</v>
      </c>
      <c r="T543" s="1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s="1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1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9">
        <f t="shared" si="52"/>
        <v>42433.737453703703</v>
      </c>
      <c r="T544" s="1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s="1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1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9">
        <f t="shared" si="52"/>
        <v>41914.092152777775</v>
      </c>
      <c r="T545" s="1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s="1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9">
        <f t="shared" si="52"/>
        <v>42525.656944444447</v>
      </c>
      <c r="T546" s="1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s="1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28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9">
        <f t="shared" si="52"/>
        <v>42283.592465277776</v>
      </c>
      <c r="T547" s="1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s="1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1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9">
        <f t="shared" si="52"/>
        <v>42249.667997685188</v>
      </c>
      <c r="T548" s="1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s="1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9">
        <f t="shared" si="52"/>
        <v>42380.696342592593</v>
      </c>
      <c r="T549" s="1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s="1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1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9">
        <f t="shared" si="52"/>
        <v>42276.903333333335</v>
      </c>
      <c r="T550" s="1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s="1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9">
        <f t="shared" si="52"/>
        <v>42163.636828703704</v>
      </c>
      <c r="T551" s="1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s="1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9">
        <f t="shared" si="52"/>
        <v>42753.678761574076</v>
      </c>
      <c r="T552" s="1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s="1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6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9">
        <f t="shared" si="52"/>
        <v>42173.275740740741</v>
      </c>
      <c r="T553" s="1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s="1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9">
        <f t="shared" si="52"/>
        <v>42318.616851851853</v>
      </c>
      <c r="T554" s="1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s="1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1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9">
        <f t="shared" si="52"/>
        <v>41927.71980324074</v>
      </c>
      <c r="T555" s="1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s="1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37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9">
        <f t="shared" si="52"/>
        <v>41901.684861111113</v>
      </c>
      <c r="T556" s="1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s="1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9">
        <f t="shared" si="52"/>
        <v>42503.353506944448</v>
      </c>
      <c r="T557" s="1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s="1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9">
        <f t="shared" si="52"/>
        <v>42345.860150462962</v>
      </c>
      <c r="T558" s="1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s="1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9">
        <f t="shared" si="52"/>
        <v>42676.942164351851</v>
      </c>
      <c r="T559" s="1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s="1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9">
        <f t="shared" si="52"/>
        <v>42057.883159722223</v>
      </c>
      <c r="T560" s="1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s="1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1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9">
        <f t="shared" si="52"/>
        <v>42321.283101851848</v>
      </c>
      <c r="T561" s="1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s="1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9">
        <f t="shared" si="52"/>
        <v>41960.771354166667</v>
      </c>
      <c r="T562" s="1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s="1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1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9">
        <f t="shared" si="52"/>
        <v>42268.658715277779</v>
      </c>
      <c r="T563" s="1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s="1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9">
        <f t="shared" si="52"/>
        <v>42692.389062500006</v>
      </c>
      <c r="T564" s="1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s="1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1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9">
        <f t="shared" si="52"/>
        <v>42022.069988425923</v>
      </c>
      <c r="T565" s="1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s="1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1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9">
        <f t="shared" si="52"/>
        <v>42411.942997685182</v>
      </c>
      <c r="T566" s="1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s="1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9">
        <f t="shared" si="52"/>
        <v>42165.785289351858</v>
      </c>
      <c r="T567" s="1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s="1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1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9">
        <f t="shared" si="52"/>
        <v>42535.68440972222</v>
      </c>
      <c r="T568" s="1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s="1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9">
        <f t="shared" si="52"/>
        <v>41975.842523148152</v>
      </c>
      <c r="T569" s="1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s="1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9">
        <f t="shared" si="52"/>
        <v>42348.9215625</v>
      </c>
      <c r="T570" s="1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s="1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9">
        <f t="shared" si="52"/>
        <v>42340.847361111111</v>
      </c>
      <c r="T571" s="1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s="1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1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9">
        <f t="shared" si="52"/>
        <v>42388.798252314817</v>
      </c>
      <c r="T572" s="1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s="1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1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9">
        <f t="shared" si="52"/>
        <v>42192.816238425927</v>
      </c>
      <c r="T573" s="1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s="1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9">
        <f t="shared" si="52"/>
        <v>42282.71629629629</v>
      </c>
      <c r="T574" s="1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s="1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1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9">
        <f t="shared" si="52"/>
        <v>41963.050127314811</v>
      </c>
      <c r="T575" s="1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s="1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9">
        <f t="shared" si="52"/>
        <v>42632.443368055552</v>
      </c>
      <c r="T576" s="1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s="1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1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9">
        <f t="shared" si="52"/>
        <v>42138.692627314813</v>
      </c>
      <c r="T577" s="1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s="1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9">
        <f t="shared" si="52"/>
        <v>42031.471666666665</v>
      </c>
      <c r="T578" s="1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s="1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ROUNDUP(IF(($E579-$D579)/($D579)&gt;0,(($E579-$D579)/($D579)+1)*100,(1+($E579-$D579)/($D579))*100),0)</f>
        <v>1</v>
      </c>
      <c r="P579" s="5">
        <f t="shared" ref="P579:P642" si="55">$E579/$L579</f>
        <v>10</v>
      </c>
      <c r="Q579" t="str">
        <f t="shared" ref="Q579:Q642" si="56">LEFT($N579,FIND("/",$N579)-1)</f>
        <v>technology</v>
      </c>
      <c r="R579" t="str">
        <f t="shared" ref="R579:R642" si="57">RIGHT($N579,LEN($N579)-FIND("/",$N579))</f>
        <v>web</v>
      </c>
      <c r="S579" s="19">
        <f t="shared" ref="S579:S642" si="58">((($J579/60)/60)/24)+DATE(1970,1,1)</f>
        <v>42450.589143518519</v>
      </c>
      <c r="T579" s="19">
        <f t="shared" ref="T579:T642" si="5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s="1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9">
        <f t="shared" si="58"/>
        <v>42230.578622685185</v>
      </c>
      <c r="T580" s="1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s="1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9">
        <f t="shared" si="58"/>
        <v>41968.852118055554</v>
      </c>
      <c r="T581" s="1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s="1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1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9">
        <f t="shared" si="58"/>
        <v>42605.908182870371</v>
      </c>
      <c r="T582" s="1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s="1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9">
        <f t="shared" si="58"/>
        <v>42188.012777777782</v>
      </c>
      <c r="T583" s="1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s="1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9">
        <f t="shared" si="58"/>
        <v>42055.739803240736</v>
      </c>
      <c r="T584" s="1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s="1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9">
        <f t="shared" si="58"/>
        <v>42052.93850694444</v>
      </c>
      <c r="T585" s="1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s="1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9">
        <f t="shared" si="58"/>
        <v>42049.716620370367</v>
      </c>
      <c r="T586" s="1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s="1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9">
        <f t="shared" si="58"/>
        <v>42283.3909375</v>
      </c>
      <c r="T587" s="1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s="1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9">
        <f t="shared" si="58"/>
        <v>42020.854247685187</v>
      </c>
      <c r="T588" s="1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s="1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10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9">
        <f t="shared" si="58"/>
        <v>42080.757326388892</v>
      </c>
      <c r="T589" s="1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s="1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4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9">
        <f t="shared" si="58"/>
        <v>42631.769513888896</v>
      </c>
      <c r="T590" s="1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s="1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9">
        <f t="shared" si="58"/>
        <v>42178.614571759259</v>
      </c>
      <c r="T591" s="1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s="1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5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9">
        <f t="shared" si="58"/>
        <v>42377.554756944446</v>
      </c>
      <c r="T592" s="1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s="1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1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9">
        <f t="shared" si="58"/>
        <v>42177.543171296296</v>
      </c>
      <c r="T593" s="1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s="1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4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9">
        <f t="shared" si="58"/>
        <v>41946.232175925928</v>
      </c>
      <c r="T594" s="1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s="1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9">
        <f t="shared" si="58"/>
        <v>42070.677604166667</v>
      </c>
      <c r="T595" s="1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s="1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1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9">
        <f t="shared" si="58"/>
        <v>42446.780162037037</v>
      </c>
      <c r="T596" s="1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s="1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1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9">
        <f t="shared" si="58"/>
        <v>42083.069884259254</v>
      </c>
      <c r="T597" s="1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s="1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1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9">
        <f t="shared" si="58"/>
        <v>42646.896898148145</v>
      </c>
      <c r="T598" s="1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s="1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1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9">
        <f t="shared" si="58"/>
        <v>42545.705266203702</v>
      </c>
      <c r="T599" s="1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s="1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9">
        <f t="shared" si="58"/>
        <v>41948.00209490741</v>
      </c>
      <c r="T600" s="1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s="1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1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9">
        <f t="shared" si="58"/>
        <v>42047.812523148154</v>
      </c>
      <c r="T601" s="1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s="1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9">
        <f t="shared" si="58"/>
        <v>42073.798171296294</v>
      </c>
      <c r="T602" s="1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s="1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9">
        <f t="shared" si="58"/>
        <v>41969.858090277776</v>
      </c>
      <c r="T603" s="1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s="1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9">
        <f t="shared" si="58"/>
        <v>42143.79415509259</v>
      </c>
      <c r="T604" s="1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s="1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9">
        <f t="shared" si="58"/>
        <v>41835.639155092591</v>
      </c>
      <c r="T605" s="1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s="1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9">
        <f t="shared" si="58"/>
        <v>41849.035370370373</v>
      </c>
      <c r="T606" s="1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s="1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3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9">
        <f t="shared" si="58"/>
        <v>42194.357731481476</v>
      </c>
      <c r="T607" s="1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s="1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1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9">
        <f t="shared" si="58"/>
        <v>42102.650567129633</v>
      </c>
      <c r="T608" s="1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s="1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9">
        <f t="shared" si="58"/>
        <v>42300.825648148151</v>
      </c>
      <c r="T609" s="1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s="1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9">
        <f t="shared" si="58"/>
        <v>42140.921064814815</v>
      </c>
      <c r="T610" s="1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s="1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9">
        <f t="shared" si="58"/>
        <v>42307.034074074079</v>
      </c>
      <c r="T611" s="1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s="1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9">
        <f t="shared" si="58"/>
        <v>42086.83085648148</v>
      </c>
      <c r="T612" s="1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s="1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9">
        <f t="shared" si="58"/>
        <v>42328.560613425929</v>
      </c>
      <c r="T613" s="1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s="1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9">
        <f t="shared" si="58"/>
        <v>42585.031782407401</v>
      </c>
      <c r="T614" s="1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s="1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22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9">
        <f t="shared" si="58"/>
        <v>42247.496759259258</v>
      </c>
      <c r="T615" s="1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s="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9">
        <f t="shared" si="58"/>
        <v>42515.061805555553</v>
      </c>
      <c r="T616" s="1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s="1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9">
        <f t="shared" si="58"/>
        <v>42242.122210648144</v>
      </c>
      <c r="T617" s="1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s="1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9">
        <f t="shared" si="58"/>
        <v>42761.376238425932</v>
      </c>
      <c r="T618" s="1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s="1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9">
        <f t="shared" si="58"/>
        <v>42087.343090277776</v>
      </c>
      <c r="T619" s="1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s="1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9">
        <f t="shared" si="58"/>
        <v>42317.810219907406</v>
      </c>
      <c r="T620" s="1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s="1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1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9">
        <f t="shared" si="58"/>
        <v>41908.650347222225</v>
      </c>
      <c r="T621" s="1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s="1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9">
        <f t="shared" si="58"/>
        <v>41831.716874999998</v>
      </c>
      <c r="T622" s="1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s="1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9">
        <f t="shared" si="58"/>
        <v>42528.987696759257</v>
      </c>
      <c r="T623" s="1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s="1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9">
        <f t="shared" si="58"/>
        <v>42532.774745370371</v>
      </c>
      <c r="T624" s="1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s="1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9">
        <f t="shared" si="58"/>
        <v>42122.009224537032</v>
      </c>
      <c r="T625" s="1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s="1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9">
        <f t="shared" si="58"/>
        <v>42108.988900462966</v>
      </c>
      <c r="T626" s="1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s="1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9">
        <f t="shared" si="58"/>
        <v>42790.895567129628</v>
      </c>
      <c r="T627" s="1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s="1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18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9">
        <f t="shared" si="58"/>
        <v>42198.559479166666</v>
      </c>
      <c r="T628" s="1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s="1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1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9">
        <f t="shared" si="58"/>
        <v>42384.306840277779</v>
      </c>
      <c r="T629" s="1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s="1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9">
        <f t="shared" si="58"/>
        <v>41803.692789351851</v>
      </c>
      <c r="T630" s="1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s="1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1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9">
        <f t="shared" si="58"/>
        <v>42474.637824074074</v>
      </c>
      <c r="T631" s="1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s="1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1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9">
        <f t="shared" si="58"/>
        <v>42223.619456018518</v>
      </c>
      <c r="T632" s="1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s="1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9">
        <f t="shared" si="58"/>
        <v>42489.772326388891</v>
      </c>
      <c r="T633" s="1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s="1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9">
        <f t="shared" si="58"/>
        <v>42303.659317129626</v>
      </c>
      <c r="T634" s="1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s="1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13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9">
        <f t="shared" si="58"/>
        <v>42507.29932870371</v>
      </c>
      <c r="T635" s="1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s="1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1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9">
        <f t="shared" si="58"/>
        <v>42031.928576388891</v>
      </c>
      <c r="T636" s="1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s="1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1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9">
        <f t="shared" si="58"/>
        <v>42076.092152777783</v>
      </c>
      <c r="T637" s="1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s="1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1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9">
        <f t="shared" si="58"/>
        <v>42131.455439814818</v>
      </c>
      <c r="T638" s="1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s="1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9">
        <f t="shared" si="58"/>
        <v>42762.962013888886</v>
      </c>
      <c r="T639" s="1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s="1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1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9">
        <f t="shared" si="58"/>
        <v>42759.593310185184</v>
      </c>
      <c r="T640" s="1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s="1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1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9">
        <f t="shared" si="58"/>
        <v>41865.583275462966</v>
      </c>
      <c r="T641" s="1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s="1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145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9">
        <f t="shared" si="58"/>
        <v>42683.420312500006</v>
      </c>
      <c r="T642" s="1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s="1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ROUNDUP(IF(($E643-$D643)/($D643)&gt;0,(($E643-$D643)/($D643)+1)*100,(1+($E643-$D643)/($D643))*100),0)</f>
        <v>120</v>
      </c>
      <c r="P643" s="5">
        <f t="shared" ref="P643:P706" si="61">$E643/$L643</f>
        <v>151.31746031746033</v>
      </c>
      <c r="Q643" t="str">
        <f t="shared" ref="Q643:Q706" si="62">LEFT($N643,FIND("/",$N643)-1)</f>
        <v>technology</v>
      </c>
      <c r="R643" t="str">
        <f t="shared" ref="R643:R706" si="63">RIGHT($N643,LEN($N643)-FIND("/",$N643))</f>
        <v>wearables</v>
      </c>
      <c r="S643" s="19">
        <f t="shared" ref="S643:S706" si="64">((($J643/60)/60)/24)+DATE(1970,1,1)</f>
        <v>42199.57</v>
      </c>
      <c r="T643" s="19">
        <f t="shared" ref="T643:T706" si="65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s="1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9">
        <f t="shared" si="64"/>
        <v>42199.651319444441</v>
      </c>
      <c r="T644" s="1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s="1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106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9">
        <f t="shared" si="64"/>
        <v>42100.642071759255</v>
      </c>
      <c r="T645" s="1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s="1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301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9">
        <f t="shared" si="64"/>
        <v>41898.665960648148</v>
      </c>
      <c r="T646" s="1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s="1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9">
        <f t="shared" si="64"/>
        <v>42564.026319444441</v>
      </c>
      <c r="T647" s="1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s="1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132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9">
        <f t="shared" si="64"/>
        <v>41832.852627314816</v>
      </c>
      <c r="T648" s="1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s="1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108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9">
        <f t="shared" si="64"/>
        <v>42416.767928240741</v>
      </c>
      <c r="T649" s="1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s="1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9">
        <f t="shared" si="64"/>
        <v>41891.693379629629</v>
      </c>
      <c r="T650" s="1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s="1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140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9">
        <f t="shared" si="64"/>
        <v>41877.912187499998</v>
      </c>
      <c r="T651" s="1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s="1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113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9">
        <f t="shared" si="64"/>
        <v>41932.036851851852</v>
      </c>
      <c r="T652" s="1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s="1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9">
        <f t="shared" si="64"/>
        <v>41956.017488425925</v>
      </c>
      <c r="T653" s="1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s="1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101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9">
        <f t="shared" si="64"/>
        <v>42675.690393518518</v>
      </c>
      <c r="T654" s="1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s="1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142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9">
        <f t="shared" si="64"/>
        <v>42199.618518518517</v>
      </c>
      <c r="T655" s="1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s="1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268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9">
        <f t="shared" si="64"/>
        <v>42163.957326388889</v>
      </c>
      <c r="T656" s="1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s="1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147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9">
        <f t="shared" si="64"/>
        <v>42045.957314814819</v>
      </c>
      <c r="T657" s="1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s="1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214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9">
        <f t="shared" si="64"/>
        <v>42417.804618055554</v>
      </c>
      <c r="T658" s="1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s="1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126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9">
        <f t="shared" si="64"/>
        <v>42331.84574074074</v>
      </c>
      <c r="T659" s="1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s="1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105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9">
        <f t="shared" si="64"/>
        <v>42179.160752314812</v>
      </c>
      <c r="T660" s="1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s="1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101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9">
        <f t="shared" si="64"/>
        <v>42209.593692129631</v>
      </c>
      <c r="T661" s="1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s="1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4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9">
        <f t="shared" si="64"/>
        <v>41922.741655092592</v>
      </c>
      <c r="T662" s="1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s="1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1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9">
        <f t="shared" si="64"/>
        <v>42636.645358796297</v>
      </c>
      <c r="T663" s="1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s="1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1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9">
        <f t="shared" si="64"/>
        <v>41990.438043981485</v>
      </c>
      <c r="T664" s="1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s="1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1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9">
        <f t="shared" si="64"/>
        <v>42173.843240740738</v>
      </c>
      <c r="T665" s="1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s="1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8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9">
        <f t="shared" si="64"/>
        <v>42077.666377314818</v>
      </c>
      <c r="T666" s="1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s="1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19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9">
        <f t="shared" si="64"/>
        <v>42688.711354166662</v>
      </c>
      <c r="T667" s="1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s="1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1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9">
        <f t="shared" si="64"/>
        <v>41838.832152777781</v>
      </c>
      <c r="T668" s="1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s="1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11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9">
        <f t="shared" si="64"/>
        <v>42632.373414351852</v>
      </c>
      <c r="T669" s="1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s="1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9">
        <f t="shared" si="64"/>
        <v>42090.831273148149</v>
      </c>
      <c r="T670" s="1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s="1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9">
        <f t="shared" si="64"/>
        <v>42527.625671296293</v>
      </c>
      <c r="T671" s="1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s="1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30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9">
        <f t="shared" si="64"/>
        <v>42506.709722222222</v>
      </c>
      <c r="T672" s="1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s="1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40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9">
        <f t="shared" si="64"/>
        <v>41984.692731481482</v>
      </c>
      <c r="T673" s="1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s="1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22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9">
        <f t="shared" si="64"/>
        <v>41974.219490740739</v>
      </c>
      <c r="T674" s="1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s="1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1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9">
        <f t="shared" si="64"/>
        <v>41838.840474537035</v>
      </c>
      <c r="T675" s="1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s="1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1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9">
        <f t="shared" si="64"/>
        <v>41803.116053240738</v>
      </c>
      <c r="T676" s="1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s="1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9">
        <f t="shared" si="64"/>
        <v>41975.930601851855</v>
      </c>
      <c r="T677" s="1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s="1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9">
        <f t="shared" si="64"/>
        <v>42012.768298611118</v>
      </c>
      <c r="T678" s="1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s="1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9">
        <f t="shared" si="64"/>
        <v>42504.403877314813</v>
      </c>
      <c r="T679" s="1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s="1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9">
        <f t="shared" si="64"/>
        <v>42481.376597222217</v>
      </c>
      <c r="T680" s="1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s="1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16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9">
        <f t="shared" si="64"/>
        <v>42556.695706018523</v>
      </c>
      <c r="T681" s="1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s="1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26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9">
        <f t="shared" si="64"/>
        <v>41864.501516203702</v>
      </c>
      <c r="T682" s="1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s="1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1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9">
        <f t="shared" si="64"/>
        <v>42639.805601851855</v>
      </c>
      <c r="T683" s="1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s="1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1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9">
        <f t="shared" si="64"/>
        <v>42778.765300925923</v>
      </c>
      <c r="T684" s="1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s="1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1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9">
        <f t="shared" si="64"/>
        <v>42634.900046296301</v>
      </c>
      <c r="T685" s="1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s="1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8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9">
        <f t="shared" si="64"/>
        <v>41809.473275462966</v>
      </c>
      <c r="T686" s="1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s="1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9">
        <f t="shared" si="64"/>
        <v>41971.866574074069</v>
      </c>
      <c r="T687" s="1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s="1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9">
        <f t="shared" si="64"/>
        <v>42189.673263888893</v>
      </c>
      <c r="T688" s="1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s="1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4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9">
        <f t="shared" si="64"/>
        <v>42711.750613425931</v>
      </c>
      <c r="T689" s="1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s="1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9">
        <f t="shared" si="64"/>
        <v>42262.104780092588</v>
      </c>
      <c r="T690" s="1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s="1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58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9">
        <f t="shared" si="64"/>
        <v>42675.66778935185</v>
      </c>
      <c r="T691" s="1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s="1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13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9">
        <f t="shared" si="64"/>
        <v>42579.634733796294</v>
      </c>
      <c r="T692" s="1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s="1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9">
        <f t="shared" si="64"/>
        <v>42158.028310185182</v>
      </c>
      <c r="T693" s="1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s="1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7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9">
        <f t="shared" si="64"/>
        <v>42696.37572916667</v>
      </c>
      <c r="T694" s="1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s="1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36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9">
        <f t="shared" si="64"/>
        <v>42094.808182870373</v>
      </c>
      <c r="T695" s="1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s="1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9">
        <f t="shared" si="64"/>
        <v>42737.663877314815</v>
      </c>
      <c r="T696" s="1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s="1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9">
        <f t="shared" si="64"/>
        <v>41913.521064814813</v>
      </c>
      <c r="T697" s="1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s="1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1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9">
        <f t="shared" si="64"/>
        <v>41815.927106481482</v>
      </c>
      <c r="T698" s="1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s="1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47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9">
        <f t="shared" si="64"/>
        <v>42388.523020833338</v>
      </c>
      <c r="T699" s="1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s="1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16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9">
        <f t="shared" si="64"/>
        <v>41866.931076388886</v>
      </c>
      <c r="T700" s="1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s="1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83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9">
        <f t="shared" si="64"/>
        <v>41563.485509259262</v>
      </c>
      <c r="T701" s="1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s="1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9">
        <f t="shared" si="64"/>
        <v>42715.688437500001</v>
      </c>
      <c r="T702" s="1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s="1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27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9">
        <f t="shared" si="64"/>
        <v>41813.662962962961</v>
      </c>
      <c r="T703" s="1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s="1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9">
        <f t="shared" si="64"/>
        <v>42668.726701388892</v>
      </c>
      <c r="T704" s="1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s="1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6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9">
        <f t="shared" si="64"/>
        <v>42711.950798611113</v>
      </c>
      <c r="T705" s="1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s="1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9">
        <f t="shared" si="64"/>
        <v>42726.192916666667</v>
      </c>
      <c r="T706" s="1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s="1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ROUNDUP(IF(($E707-$D707)/($D707)&gt;0,(($E707-$D707)/($D707)+1)*100,(1+($E707-$D707)/($D707))*100),0)</f>
        <v>1</v>
      </c>
      <c r="P707" s="5">
        <f t="shared" ref="P707:P770" si="67">$E707/$L707</f>
        <v>195.4</v>
      </c>
      <c r="Q707" t="str">
        <f t="shared" ref="Q707:Q770" si="68">LEFT($N707,FIND("/",$N707)-1)</f>
        <v>technology</v>
      </c>
      <c r="R707" t="str">
        <f t="shared" ref="R707:R770" si="69">RIGHT($N707,LEN($N707)-FIND("/",$N707))</f>
        <v>wearables</v>
      </c>
      <c r="S707" s="19">
        <f t="shared" ref="S707:S770" si="70">((($J707/60)/60)/24)+DATE(1970,1,1)</f>
        <v>42726.491643518515</v>
      </c>
      <c r="T707" s="19">
        <f t="shared" ref="T707:T770" si="71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s="1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9">
        <f t="shared" si="70"/>
        <v>42676.995173611111</v>
      </c>
      <c r="T708" s="1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s="1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79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9">
        <f t="shared" si="70"/>
        <v>42696.663506944446</v>
      </c>
      <c r="T709" s="1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s="1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23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9">
        <f t="shared" si="70"/>
        <v>41835.581018518518</v>
      </c>
      <c r="T710" s="1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s="1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1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9">
        <f t="shared" si="70"/>
        <v>41948.041192129633</v>
      </c>
      <c r="T711" s="1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s="1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9">
        <f t="shared" si="70"/>
        <v>41837.984976851854</v>
      </c>
      <c r="T712" s="1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s="1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34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9">
        <f t="shared" si="70"/>
        <v>42678.459120370375</v>
      </c>
      <c r="T713" s="1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s="1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1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9">
        <f t="shared" si="70"/>
        <v>42384.680925925932</v>
      </c>
      <c r="T714" s="1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s="1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9">
        <f t="shared" si="70"/>
        <v>42496.529305555552</v>
      </c>
      <c r="T715" s="1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s="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15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9">
        <f t="shared" si="70"/>
        <v>42734.787986111114</v>
      </c>
      <c r="T716" s="1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s="1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6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9">
        <f t="shared" si="70"/>
        <v>42273.090740740736</v>
      </c>
      <c r="T717" s="1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s="1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11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9">
        <f t="shared" si="70"/>
        <v>41940.658645833333</v>
      </c>
      <c r="T718" s="1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s="1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1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9">
        <f t="shared" si="70"/>
        <v>41857.854189814818</v>
      </c>
      <c r="T719" s="1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s="1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9">
        <f t="shared" si="70"/>
        <v>42752.845451388886</v>
      </c>
      <c r="T720" s="1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s="1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9">
        <f t="shared" si="70"/>
        <v>42409.040231481486</v>
      </c>
      <c r="T721" s="1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s="1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144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9">
        <f t="shared" si="70"/>
        <v>40909.649201388893</v>
      </c>
      <c r="T722" s="1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s="1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123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9">
        <f t="shared" si="70"/>
        <v>41807.571840277778</v>
      </c>
      <c r="T723" s="1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s="1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133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9">
        <f t="shared" si="70"/>
        <v>40977.805300925924</v>
      </c>
      <c r="T724" s="1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s="1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110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9">
        <f t="shared" si="70"/>
        <v>42184.816539351858</v>
      </c>
      <c r="T725" s="1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s="1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106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9">
        <f t="shared" si="70"/>
        <v>40694.638460648144</v>
      </c>
      <c r="T726" s="1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s="1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9">
        <f t="shared" si="70"/>
        <v>42321.626296296294</v>
      </c>
      <c r="T727" s="1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s="1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102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9">
        <f t="shared" si="70"/>
        <v>41346.042673611111</v>
      </c>
      <c r="T728" s="1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s="1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156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9">
        <f t="shared" si="70"/>
        <v>41247.020243055551</v>
      </c>
      <c r="T729" s="1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s="1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9">
        <f t="shared" si="70"/>
        <v>40731.837465277778</v>
      </c>
      <c r="T730" s="1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s="1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9">
        <f t="shared" si="70"/>
        <v>41111.185891203706</v>
      </c>
      <c r="T731" s="1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s="1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133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9">
        <f t="shared" si="70"/>
        <v>40854.745266203703</v>
      </c>
      <c r="T732" s="1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s="1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9">
        <f t="shared" si="70"/>
        <v>40879.795682870368</v>
      </c>
      <c r="T733" s="1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s="1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9">
        <f t="shared" si="70"/>
        <v>41486.424317129626</v>
      </c>
      <c r="T734" s="1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s="1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9">
        <f t="shared" si="70"/>
        <v>41598.420046296298</v>
      </c>
      <c r="T735" s="1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s="1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126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9">
        <f t="shared" si="70"/>
        <v>42102.164583333331</v>
      </c>
      <c r="T736" s="1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s="1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115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9">
        <f t="shared" si="70"/>
        <v>41946.029467592591</v>
      </c>
      <c r="T737" s="1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s="1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316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9">
        <f t="shared" si="70"/>
        <v>41579.734259259261</v>
      </c>
      <c r="T738" s="1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s="1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123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9">
        <f t="shared" si="70"/>
        <v>41667.275312500002</v>
      </c>
      <c r="T739" s="1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s="1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107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9">
        <f t="shared" si="70"/>
        <v>41943.604097222218</v>
      </c>
      <c r="T740" s="1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s="1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159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9">
        <f t="shared" si="70"/>
        <v>41829.502650462964</v>
      </c>
      <c r="T741" s="1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s="1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108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9">
        <f t="shared" si="70"/>
        <v>42162.146782407406</v>
      </c>
      <c r="T742" s="1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s="1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103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9">
        <f t="shared" si="70"/>
        <v>41401.648217592592</v>
      </c>
      <c r="T743" s="1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s="1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9">
        <f t="shared" si="70"/>
        <v>41689.917962962965</v>
      </c>
      <c r="T744" s="1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s="1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9">
        <f t="shared" si="70"/>
        <v>40990.709317129629</v>
      </c>
      <c r="T745" s="1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s="1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103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9">
        <f t="shared" si="70"/>
        <v>41226.95721064815</v>
      </c>
      <c r="T746" s="1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s="1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180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9">
        <f t="shared" si="70"/>
        <v>41367.572280092594</v>
      </c>
      <c r="T747" s="1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s="1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112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9">
        <f t="shared" si="70"/>
        <v>41157.042928240742</v>
      </c>
      <c r="T748" s="1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s="1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101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9">
        <f t="shared" si="70"/>
        <v>41988.548831018517</v>
      </c>
      <c r="T749" s="1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s="1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101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9">
        <f t="shared" si="70"/>
        <v>41831.846828703703</v>
      </c>
      <c r="T750" s="1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s="1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9">
        <f t="shared" si="70"/>
        <v>42733.94131944445</v>
      </c>
      <c r="T751" s="1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s="1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103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9">
        <f t="shared" si="70"/>
        <v>41299.878148148149</v>
      </c>
      <c r="T752" s="1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s="1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119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9">
        <f t="shared" si="70"/>
        <v>40713.630497685182</v>
      </c>
      <c r="T753" s="1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s="1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112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9">
        <f t="shared" si="70"/>
        <v>42639.421493055561</v>
      </c>
      <c r="T754" s="1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s="1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9">
        <f t="shared" si="70"/>
        <v>42019.590173611112</v>
      </c>
      <c r="T755" s="1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s="1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104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9">
        <f t="shared" si="70"/>
        <v>41249.749085648145</v>
      </c>
      <c r="T756" s="1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s="1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102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9">
        <f t="shared" si="70"/>
        <v>41383.605057870373</v>
      </c>
      <c r="T757" s="1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s="1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118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9">
        <f t="shared" si="70"/>
        <v>40590.766886574071</v>
      </c>
      <c r="T758" s="1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s="1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9">
        <f t="shared" si="70"/>
        <v>41235.054560185185</v>
      </c>
      <c r="T759" s="1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s="1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9">
        <f t="shared" si="70"/>
        <v>40429.836435185185</v>
      </c>
      <c r="T760" s="1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s="1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9">
        <f t="shared" si="70"/>
        <v>41789.330312500002</v>
      </c>
      <c r="T761" s="1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s="1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9">
        <f t="shared" si="70"/>
        <v>42670.764039351852</v>
      </c>
      <c r="T762" s="1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s="1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5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9">
        <f t="shared" si="70"/>
        <v>41642.751458333332</v>
      </c>
      <c r="T763" s="1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s="1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9">
        <f t="shared" si="70"/>
        <v>42690.858449074076</v>
      </c>
      <c r="T764" s="1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s="1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1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9">
        <f t="shared" si="70"/>
        <v>41471.446851851848</v>
      </c>
      <c r="T765" s="1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s="1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9">
        <f t="shared" si="70"/>
        <v>42227.173159722224</v>
      </c>
      <c r="T766" s="1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s="1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37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9">
        <f t="shared" si="70"/>
        <v>41901.542638888888</v>
      </c>
      <c r="T767" s="1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s="1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9">
        <f t="shared" si="70"/>
        <v>42021.783368055556</v>
      </c>
      <c r="T768" s="1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s="1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9">
        <f t="shared" si="70"/>
        <v>42115.143634259264</v>
      </c>
      <c r="T769" s="1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s="1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9">
        <f t="shared" si="70"/>
        <v>41594.207060185188</v>
      </c>
      <c r="T770" s="1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s="1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ROUNDUP(IF(($E771-$D771)/($D771)&gt;0,(($E771-$D771)/($D771)+1)*100,(1+($E771-$D771)/($D771))*100),0)</f>
        <v>42</v>
      </c>
      <c r="P771" s="5">
        <f t="shared" ref="P771:P834" si="73">$E771/$L771</f>
        <v>31.846153846153847</v>
      </c>
      <c r="Q771" t="str">
        <f t="shared" ref="Q771:Q834" si="74">LEFT($N771,FIND("/",$N771)-1)</f>
        <v>publishing</v>
      </c>
      <c r="R771" t="str">
        <f t="shared" ref="R771:R834" si="75">RIGHT($N771,LEN($N771)-FIND("/",$N771))</f>
        <v>fiction</v>
      </c>
      <c r="S771" s="19">
        <f t="shared" ref="S771:S834" si="76">((($J771/60)/60)/24)+DATE(1970,1,1)</f>
        <v>41604.996458333335</v>
      </c>
      <c r="T771" s="19">
        <f t="shared" ref="T771:T834" si="77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s="1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9">
        <f t="shared" si="76"/>
        <v>41289.999641203707</v>
      </c>
      <c r="T772" s="1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s="1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1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9">
        <f t="shared" si="76"/>
        <v>42349.824097222227</v>
      </c>
      <c r="T773" s="1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s="1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4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9">
        <f t="shared" si="76"/>
        <v>40068.056932870371</v>
      </c>
      <c r="T774" s="1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s="1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9">
        <f t="shared" si="76"/>
        <v>42100.735937499994</v>
      </c>
      <c r="T775" s="1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s="1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71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9">
        <f t="shared" si="76"/>
        <v>41663.780300925922</v>
      </c>
      <c r="T776" s="1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s="1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9">
        <f t="shared" si="76"/>
        <v>40863.060127314813</v>
      </c>
      <c r="T777" s="1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s="1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52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9">
        <f t="shared" si="76"/>
        <v>42250.685706018514</v>
      </c>
      <c r="T778" s="1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s="1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9">
        <f t="shared" si="76"/>
        <v>41456.981215277774</v>
      </c>
      <c r="T779" s="1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s="1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1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9">
        <f t="shared" si="76"/>
        <v>41729.702314814815</v>
      </c>
      <c r="T780" s="1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s="1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3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9">
        <f t="shared" si="76"/>
        <v>40436.68408564815</v>
      </c>
      <c r="T781" s="1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s="1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9">
        <f t="shared" si="76"/>
        <v>40636.673900462964</v>
      </c>
      <c r="T782" s="1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s="1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134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9">
        <f t="shared" si="76"/>
        <v>41403.000856481485</v>
      </c>
      <c r="T783" s="1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s="1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9">
        <f t="shared" si="76"/>
        <v>41116.758125</v>
      </c>
      <c r="T784" s="1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s="1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149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9">
        <f t="shared" si="76"/>
        <v>40987.773715277777</v>
      </c>
      <c r="T785" s="1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s="1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9">
        <f t="shared" si="76"/>
        <v>41675.149525462963</v>
      </c>
      <c r="T786" s="1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s="1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181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9">
        <f t="shared" si="76"/>
        <v>41303.593923611108</v>
      </c>
      <c r="T787" s="1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s="1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143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9">
        <f t="shared" si="76"/>
        <v>40983.055949074071</v>
      </c>
      <c r="T788" s="1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s="1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115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9">
        <f t="shared" si="76"/>
        <v>41549.627615740741</v>
      </c>
      <c r="T789" s="1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s="1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204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9">
        <f t="shared" si="76"/>
        <v>41059.006805555553</v>
      </c>
      <c r="T790" s="1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s="1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110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9">
        <f t="shared" si="76"/>
        <v>41277.186111111114</v>
      </c>
      <c r="T791" s="1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s="1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145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9">
        <f t="shared" si="76"/>
        <v>41276.047905092593</v>
      </c>
      <c r="T792" s="1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s="1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104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9">
        <f t="shared" si="76"/>
        <v>41557.780624999999</v>
      </c>
      <c r="T793" s="1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s="1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9">
        <f t="shared" si="76"/>
        <v>41555.873645833337</v>
      </c>
      <c r="T794" s="1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s="1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9">
        <f t="shared" si="76"/>
        <v>41442.741249999999</v>
      </c>
      <c r="T795" s="1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s="1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106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9">
        <f t="shared" si="76"/>
        <v>40736.115011574075</v>
      </c>
      <c r="T796" s="1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s="1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112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9">
        <f t="shared" si="76"/>
        <v>40963.613032407404</v>
      </c>
      <c r="T797" s="1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s="1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102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9">
        <f t="shared" si="76"/>
        <v>41502.882928240739</v>
      </c>
      <c r="T798" s="1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s="1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108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9">
        <f t="shared" si="76"/>
        <v>40996.994074074071</v>
      </c>
      <c r="T799" s="1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s="1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115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9">
        <f t="shared" si="76"/>
        <v>41882.590127314819</v>
      </c>
      <c r="T800" s="1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s="1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101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9">
        <f t="shared" si="76"/>
        <v>40996.667199074072</v>
      </c>
      <c r="T801" s="1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s="1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153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9">
        <f t="shared" si="76"/>
        <v>41863.433495370373</v>
      </c>
      <c r="T802" s="1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s="1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112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9">
        <f t="shared" si="76"/>
        <v>40695.795370370368</v>
      </c>
      <c r="T803" s="1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s="1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102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9">
        <f t="shared" si="76"/>
        <v>41123.022268518522</v>
      </c>
      <c r="T804" s="1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s="1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9">
        <f t="shared" si="76"/>
        <v>40665.949976851851</v>
      </c>
      <c r="T805" s="1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s="1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9">
        <f t="shared" si="76"/>
        <v>40730.105625000004</v>
      </c>
      <c r="T806" s="1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s="1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9">
        <f t="shared" si="76"/>
        <v>40690.823055555556</v>
      </c>
      <c r="T807" s="1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s="1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9">
        <f t="shared" si="76"/>
        <v>40763.691423611112</v>
      </c>
      <c r="T808" s="1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s="1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106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9">
        <f t="shared" si="76"/>
        <v>42759.628599537042</v>
      </c>
      <c r="T809" s="1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s="1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9">
        <f t="shared" si="76"/>
        <v>41962.100532407407</v>
      </c>
      <c r="T810" s="1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s="1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104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9">
        <f t="shared" si="76"/>
        <v>41628.833680555559</v>
      </c>
      <c r="T811" s="1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s="1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9">
        <f t="shared" si="76"/>
        <v>41123.056273148148</v>
      </c>
      <c r="T812" s="1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s="1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9">
        <f t="shared" si="76"/>
        <v>41443.643541666665</v>
      </c>
      <c r="T813" s="1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s="1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152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9">
        <f t="shared" si="76"/>
        <v>41282.017962962964</v>
      </c>
      <c r="T814" s="1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s="1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160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9">
        <f t="shared" si="76"/>
        <v>41080.960243055553</v>
      </c>
      <c r="T815" s="1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s="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128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9">
        <f t="shared" si="76"/>
        <v>40679.743067129632</v>
      </c>
      <c r="T816" s="1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s="1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9">
        <f t="shared" si="76"/>
        <v>41914.917858796296</v>
      </c>
      <c r="T817" s="1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s="1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9">
        <f t="shared" si="76"/>
        <v>41341.870868055557</v>
      </c>
      <c r="T818" s="1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s="1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138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9">
        <f t="shared" si="76"/>
        <v>40925.599664351852</v>
      </c>
      <c r="T819" s="1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s="1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156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9">
        <f t="shared" si="76"/>
        <v>41120.882881944446</v>
      </c>
      <c r="T820" s="1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s="1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9">
        <f t="shared" si="76"/>
        <v>41619.998310185183</v>
      </c>
      <c r="T821" s="1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s="1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9">
        <f t="shared" si="76"/>
        <v>41768.841921296298</v>
      </c>
      <c r="T822" s="1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s="1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9">
        <f t="shared" si="76"/>
        <v>42093.922048611115</v>
      </c>
      <c r="T823" s="1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s="1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120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9">
        <f t="shared" si="76"/>
        <v>41157.947337962964</v>
      </c>
      <c r="T824" s="1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s="1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180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9">
        <f t="shared" si="76"/>
        <v>42055.972824074073</v>
      </c>
      <c r="T825" s="1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s="1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135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9">
        <f t="shared" si="76"/>
        <v>40250.242106481484</v>
      </c>
      <c r="T826" s="1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s="1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9">
        <f t="shared" si="76"/>
        <v>41186.306527777779</v>
      </c>
      <c r="T827" s="1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s="1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102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9">
        <f t="shared" si="76"/>
        <v>40973.038541666669</v>
      </c>
      <c r="T828" s="1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s="1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9">
        <f t="shared" si="76"/>
        <v>40927.473460648151</v>
      </c>
      <c r="T829" s="1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s="1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9">
        <f t="shared" si="76"/>
        <v>41073.050717592596</v>
      </c>
      <c r="T830" s="1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s="1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9">
        <f t="shared" si="76"/>
        <v>42504.801388888889</v>
      </c>
      <c r="T831" s="1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s="1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108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9">
        <f t="shared" si="76"/>
        <v>41325.525752314818</v>
      </c>
      <c r="T832" s="1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s="1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9">
        <f t="shared" si="76"/>
        <v>40996.646921296298</v>
      </c>
      <c r="T833" s="1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s="1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101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9">
        <f t="shared" si="76"/>
        <v>40869.675173611111</v>
      </c>
      <c r="T834" s="1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s="1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ROUNDUP(IF(($E835-$D835)/($D835)&gt;0,(($E835-$D835)/($D835)+1)*100,(1+($E835-$D835)/($D835))*100),0)</f>
        <v>102</v>
      </c>
      <c r="P835" s="5">
        <f t="shared" ref="P835:P898" si="79">$E835/$L835</f>
        <v>148.78048780487805</v>
      </c>
      <c r="Q835" t="str">
        <f t="shared" ref="Q835:Q898" si="80">LEFT($N835,FIND("/",$N835)-1)</f>
        <v>music</v>
      </c>
      <c r="R835" t="str">
        <f t="shared" ref="R835:R898" si="81">RIGHT($N835,LEN($N835)-FIND("/",$N835))</f>
        <v>rock</v>
      </c>
      <c r="S835" s="19">
        <f t="shared" ref="S835:S898" si="82">((($J835/60)/60)/24)+DATE(1970,1,1)</f>
        <v>41718.878182870372</v>
      </c>
      <c r="T835" s="19">
        <f t="shared" ref="T835:T898" si="83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s="1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132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9">
        <f t="shared" si="82"/>
        <v>41422.822824074072</v>
      </c>
      <c r="T836" s="1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s="1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118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9">
        <f t="shared" si="82"/>
        <v>41005.45784722222</v>
      </c>
      <c r="T837" s="1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s="1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9">
        <f t="shared" si="82"/>
        <v>41524.056921296295</v>
      </c>
      <c r="T838" s="1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s="1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122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9">
        <f t="shared" si="82"/>
        <v>41730.998402777775</v>
      </c>
      <c r="T839" s="1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s="1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146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9">
        <f t="shared" si="82"/>
        <v>40895.897974537038</v>
      </c>
      <c r="T840" s="1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s="1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117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9">
        <f t="shared" si="82"/>
        <v>41144.763379629629</v>
      </c>
      <c r="T841" s="1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s="1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9">
        <f t="shared" si="82"/>
        <v>42607.226701388892</v>
      </c>
      <c r="T842" s="1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s="1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102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9">
        <f t="shared" si="82"/>
        <v>41923.838692129626</v>
      </c>
      <c r="T843" s="1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s="1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105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9">
        <f t="shared" si="82"/>
        <v>41526.592395833337</v>
      </c>
      <c r="T844" s="1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s="1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268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9">
        <f t="shared" si="82"/>
        <v>42695.257870370369</v>
      </c>
      <c r="T845" s="1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s="1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195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9">
        <f t="shared" si="82"/>
        <v>41905.684629629628</v>
      </c>
      <c r="T846" s="1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s="1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121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9">
        <f t="shared" si="82"/>
        <v>42578.205972222218</v>
      </c>
      <c r="T847" s="1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s="1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123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9">
        <f t="shared" si="82"/>
        <v>41694.391840277778</v>
      </c>
      <c r="T848" s="1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s="1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9">
        <f t="shared" si="82"/>
        <v>42165.79833333334</v>
      </c>
      <c r="T849" s="1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s="1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9">
        <f t="shared" si="82"/>
        <v>42078.792048611111</v>
      </c>
      <c r="T850" s="1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s="1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120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9">
        <f t="shared" si="82"/>
        <v>42051.148888888885</v>
      </c>
      <c r="T851" s="1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s="1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156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9">
        <f t="shared" si="82"/>
        <v>42452.827743055561</v>
      </c>
      <c r="T852" s="1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s="1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131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9">
        <f t="shared" si="82"/>
        <v>42522.880243055552</v>
      </c>
      <c r="T853" s="1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s="1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105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9">
        <f t="shared" si="82"/>
        <v>42656.805497685185</v>
      </c>
      <c r="T854" s="1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s="1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9">
        <f t="shared" si="82"/>
        <v>42021.832280092596</v>
      </c>
      <c r="T855" s="1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s="1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119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9">
        <f t="shared" si="82"/>
        <v>42702.212337962963</v>
      </c>
      <c r="T856" s="1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s="1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104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9">
        <f t="shared" si="82"/>
        <v>42545.125196759262</v>
      </c>
      <c r="T857" s="1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s="1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9">
        <f t="shared" si="82"/>
        <v>42609.311990740738</v>
      </c>
      <c r="T858" s="1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s="1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9">
        <f t="shared" si="82"/>
        <v>42291.581377314811</v>
      </c>
      <c r="T859" s="1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s="1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145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9">
        <f t="shared" si="82"/>
        <v>42079.745578703703</v>
      </c>
      <c r="T860" s="1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s="1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9">
        <f t="shared" si="82"/>
        <v>42128.820231481484</v>
      </c>
      <c r="T861" s="1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s="1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19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9">
        <f t="shared" si="82"/>
        <v>41570.482789351852</v>
      </c>
      <c r="T862" s="1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s="1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3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9">
        <f t="shared" si="82"/>
        <v>42599.965324074074</v>
      </c>
      <c r="T863" s="1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s="1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1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9">
        <f t="shared" si="82"/>
        <v>41559.5549537037</v>
      </c>
      <c r="T864" s="1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s="1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9">
        <f t="shared" si="82"/>
        <v>40921.117662037039</v>
      </c>
      <c r="T865" s="1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s="1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42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9">
        <f t="shared" si="82"/>
        <v>41541.106921296298</v>
      </c>
      <c r="T866" s="1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s="1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3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9">
        <f t="shared" si="82"/>
        <v>41230.77311342593</v>
      </c>
      <c r="T867" s="1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s="1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19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9">
        <f t="shared" si="82"/>
        <v>42025.637939814813</v>
      </c>
      <c r="T868" s="1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s="1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25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9">
        <f t="shared" si="82"/>
        <v>40088.105393518519</v>
      </c>
      <c r="T869" s="1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s="1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9">
        <f t="shared" si="82"/>
        <v>41616.027754629627</v>
      </c>
      <c r="T870" s="1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s="1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12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9">
        <f t="shared" si="82"/>
        <v>41342.845567129632</v>
      </c>
      <c r="T871" s="1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s="1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9">
        <f t="shared" si="82"/>
        <v>41488.022256944445</v>
      </c>
      <c r="T872" s="1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s="1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6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9">
        <f t="shared" si="82"/>
        <v>41577.561284722222</v>
      </c>
      <c r="T873" s="1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s="1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9">
        <f t="shared" si="82"/>
        <v>40567.825543981482</v>
      </c>
      <c r="T874" s="1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s="1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9">
        <f t="shared" si="82"/>
        <v>41184.167129629634</v>
      </c>
      <c r="T875" s="1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s="1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9">
        <f t="shared" si="82"/>
        <v>41368.583726851852</v>
      </c>
      <c r="T876" s="1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s="1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9">
        <f t="shared" si="82"/>
        <v>42248.723738425921</v>
      </c>
      <c r="T877" s="1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s="1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9">
        <f t="shared" si="82"/>
        <v>41276.496840277774</v>
      </c>
      <c r="T878" s="1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s="1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68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9">
        <f t="shared" si="82"/>
        <v>41597.788888888892</v>
      </c>
      <c r="T879" s="1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s="1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9">
        <f t="shared" si="82"/>
        <v>40505.232916666668</v>
      </c>
      <c r="T880" s="1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s="1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31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9">
        <f t="shared" si="82"/>
        <v>41037.829918981479</v>
      </c>
      <c r="T881" s="1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s="1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9">
        <f t="shared" si="82"/>
        <v>41179.32104166667</v>
      </c>
      <c r="T882" s="1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s="1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9">
        <f t="shared" si="82"/>
        <v>40877.25099537037</v>
      </c>
      <c r="T883" s="1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s="1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21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9">
        <f t="shared" si="82"/>
        <v>40759.860532407409</v>
      </c>
      <c r="T884" s="1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s="1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41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9">
        <f t="shared" si="82"/>
        <v>42371.935590277775</v>
      </c>
      <c r="T885" s="1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s="1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9">
        <f t="shared" si="82"/>
        <v>40981.802615740737</v>
      </c>
      <c r="T886" s="1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s="1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9">
        <f t="shared" si="82"/>
        <v>42713.941099537042</v>
      </c>
      <c r="T887" s="1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s="1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9">
        <f t="shared" si="82"/>
        <v>42603.870520833334</v>
      </c>
      <c r="T888" s="1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s="1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9">
        <f t="shared" si="82"/>
        <v>41026.958969907406</v>
      </c>
      <c r="T889" s="1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s="1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8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9">
        <f t="shared" si="82"/>
        <v>40751.753298611111</v>
      </c>
      <c r="T890" s="1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s="1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10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9">
        <f t="shared" si="82"/>
        <v>41887.784062500003</v>
      </c>
      <c r="T891" s="1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s="1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5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9">
        <f t="shared" si="82"/>
        <v>41569.698831018519</v>
      </c>
      <c r="T892" s="1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s="1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4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9">
        <f t="shared" si="82"/>
        <v>41842.031597222223</v>
      </c>
      <c r="T893" s="1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s="1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41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9">
        <f t="shared" si="82"/>
        <v>40304.20003472222</v>
      </c>
      <c r="T894" s="1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s="1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9">
        <f t="shared" si="82"/>
        <v>42065.897719907407</v>
      </c>
      <c r="T895" s="1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s="1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40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9">
        <f t="shared" si="82"/>
        <v>42496.981597222228</v>
      </c>
      <c r="T896" s="1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s="1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3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9">
        <f t="shared" si="82"/>
        <v>40431.127650462964</v>
      </c>
      <c r="T897" s="1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s="1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9">
        <f t="shared" si="82"/>
        <v>42218.872986111113</v>
      </c>
      <c r="T898" s="1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s="1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ROUNDUP(IF(($E899-$D899)/($D899)&gt;0,(($E899-$D899)/($D899)+1)*100,(1+($E899-$D899)/($D899))*100),0)</f>
        <v>0</v>
      </c>
      <c r="P899" s="5" t="e">
        <f t="shared" ref="P899:P962" si="85">$E899/$L899</f>
        <v>#DIV/0!</v>
      </c>
      <c r="Q899" t="str">
        <f t="shared" ref="Q899:Q962" si="86">LEFT($N899,FIND("/",$N899)-1)</f>
        <v>music</v>
      </c>
      <c r="R899" t="str">
        <f t="shared" ref="R899:R962" si="87">RIGHT($N899,LEN($N899)-FIND("/",$N899))</f>
        <v>indie rock</v>
      </c>
      <c r="S899" s="19">
        <f t="shared" ref="S899:S962" si="88">((($J899/60)/60)/24)+DATE(1970,1,1)</f>
        <v>41211.688750000001</v>
      </c>
      <c r="T899" s="19">
        <f t="shared" ref="T899:T962" si="8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s="1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9">
        <f t="shared" si="88"/>
        <v>40878.758217592593</v>
      </c>
      <c r="T900" s="1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s="1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38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9">
        <f t="shared" si="88"/>
        <v>40646.099097222221</v>
      </c>
      <c r="T901" s="1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s="1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1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9">
        <f t="shared" si="88"/>
        <v>42429.84956018519</v>
      </c>
      <c r="T902" s="1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s="1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9">
        <f t="shared" si="88"/>
        <v>40291.81150462963</v>
      </c>
      <c r="T903" s="1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s="1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1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9">
        <f t="shared" si="88"/>
        <v>41829.965532407405</v>
      </c>
      <c r="T904" s="1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s="1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4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9">
        <f t="shared" si="88"/>
        <v>41149.796064814815</v>
      </c>
      <c r="T905" s="1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s="1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1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9">
        <f t="shared" si="88"/>
        <v>42342.080289351856</v>
      </c>
      <c r="T906" s="1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s="1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4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9">
        <f t="shared" si="88"/>
        <v>40507.239884259259</v>
      </c>
      <c r="T907" s="1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s="1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9">
        <f t="shared" si="88"/>
        <v>41681.189699074072</v>
      </c>
      <c r="T908" s="1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s="1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9">
        <f t="shared" si="88"/>
        <v>40767.192395833335</v>
      </c>
      <c r="T909" s="1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s="1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9">
        <f t="shared" si="88"/>
        <v>40340.801562499997</v>
      </c>
      <c r="T910" s="1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s="1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4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9">
        <f t="shared" si="88"/>
        <v>41081.69027777778</v>
      </c>
      <c r="T911" s="1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s="1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9">
        <f t="shared" si="88"/>
        <v>42737.545358796298</v>
      </c>
      <c r="T912" s="1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s="1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9">
        <f t="shared" si="88"/>
        <v>41642.005150462966</v>
      </c>
      <c r="T913" s="1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s="1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9">
        <f t="shared" si="88"/>
        <v>41194.109340277777</v>
      </c>
      <c r="T914" s="1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s="1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7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9">
        <f t="shared" si="88"/>
        <v>41004.139108796298</v>
      </c>
      <c r="T915" s="1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s="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9">
        <f t="shared" si="88"/>
        <v>41116.763275462967</v>
      </c>
      <c r="T916" s="1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s="1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6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9">
        <f t="shared" si="88"/>
        <v>40937.679560185185</v>
      </c>
      <c r="T917" s="1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s="1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9">
        <f t="shared" si="88"/>
        <v>40434.853402777779</v>
      </c>
      <c r="T918" s="1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s="1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9">
        <f t="shared" si="88"/>
        <v>41802.94363425926</v>
      </c>
      <c r="T919" s="1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s="1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6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9">
        <f t="shared" si="88"/>
        <v>41944.916215277779</v>
      </c>
      <c r="T920" s="1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s="1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9">
        <f t="shared" si="88"/>
        <v>41227.641724537039</v>
      </c>
      <c r="T921" s="1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s="1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9">
        <f t="shared" si="88"/>
        <v>41562.67155092593</v>
      </c>
      <c r="T922" s="1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s="1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9">
        <f t="shared" si="88"/>
        <v>40847.171018518515</v>
      </c>
      <c r="T923" s="1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s="1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22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9">
        <f t="shared" si="88"/>
        <v>41878.530011574076</v>
      </c>
      <c r="T924" s="1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s="1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3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9">
        <f t="shared" si="88"/>
        <v>41934.959756944445</v>
      </c>
      <c r="T925" s="1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s="1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9">
        <f t="shared" si="88"/>
        <v>41288.942928240744</v>
      </c>
      <c r="T926" s="1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s="1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9">
        <f t="shared" si="88"/>
        <v>41575.880914351852</v>
      </c>
      <c r="T927" s="1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s="1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9">
        <f t="shared" si="88"/>
        <v>40338.02002314815</v>
      </c>
      <c r="T928" s="1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s="1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9">
        <f t="shared" si="88"/>
        <v>41013.822858796295</v>
      </c>
      <c r="T929" s="1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s="1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9">
        <f t="shared" si="88"/>
        <v>41180.86241898148</v>
      </c>
      <c r="T930" s="1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s="1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9">
        <f t="shared" si="88"/>
        <v>40978.238067129627</v>
      </c>
      <c r="T931" s="1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s="1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39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9">
        <f t="shared" si="88"/>
        <v>40312.915578703702</v>
      </c>
      <c r="T932" s="1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s="1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9">
        <f t="shared" si="88"/>
        <v>41680.359976851854</v>
      </c>
      <c r="T933" s="1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s="1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15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9">
        <f t="shared" si="88"/>
        <v>41310.969270833331</v>
      </c>
      <c r="T934" s="1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s="1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7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9">
        <f t="shared" si="88"/>
        <v>41711.169085648151</v>
      </c>
      <c r="T935" s="1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s="1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31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9">
        <f t="shared" si="88"/>
        <v>41733.737083333333</v>
      </c>
      <c r="T936" s="1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s="1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9">
        <f t="shared" si="88"/>
        <v>42368.333668981482</v>
      </c>
      <c r="T937" s="1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s="1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9">
        <f t="shared" si="88"/>
        <v>40883.024178240739</v>
      </c>
      <c r="T938" s="1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s="1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9">
        <f t="shared" si="88"/>
        <v>41551.798113425924</v>
      </c>
      <c r="T939" s="1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s="1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1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9">
        <f t="shared" si="88"/>
        <v>41124.479722222226</v>
      </c>
      <c r="T940" s="1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s="1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9">
        <f t="shared" si="88"/>
        <v>41416.763171296298</v>
      </c>
      <c r="T941" s="1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s="1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18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9">
        <f t="shared" si="88"/>
        <v>42182.008402777778</v>
      </c>
      <c r="T942" s="1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s="1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3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9">
        <f t="shared" si="88"/>
        <v>42746.096585648149</v>
      </c>
      <c r="T943" s="1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s="1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9">
        <f t="shared" si="88"/>
        <v>42382.843287037031</v>
      </c>
      <c r="T944" s="1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s="1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10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9">
        <f t="shared" si="88"/>
        <v>42673.66788194445</v>
      </c>
      <c r="T945" s="1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s="1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14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9">
        <f t="shared" si="88"/>
        <v>42444.583912037036</v>
      </c>
      <c r="T946" s="1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s="1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3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9">
        <f t="shared" si="88"/>
        <v>42732.872986111113</v>
      </c>
      <c r="T947" s="1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s="1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9">
        <f t="shared" si="88"/>
        <v>42592.750555555554</v>
      </c>
      <c r="T948" s="1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s="1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9">
        <f t="shared" si="88"/>
        <v>42491.781319444446</v>
      </c>
      <c r="T949" s="1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s="1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9">
        <f t="shared" si="88"/>
        <v>42411.828287037039</v>
      </c>
      <c r="T950" s="1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s="1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9">
        <f t="shared" si="88"/>
        <v>42361.043703703705</v>
      </c>
      <c r="T951" s="1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s="1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29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9">
        <f t="shared" si="88"/>
        <v>42356.750706018516</v>
      </c>
      <c r="T952" s="1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s="1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9">
        <f t="shared" si="88"/>
        <v>42480.653611111105</v>
      </c>
      <c r="T953" s="1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s="1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40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9">
        <f t="shared" si="88"/>
        <v>42662.613564814819</v>
      </c>
      <c r="T954" s="1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s="1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9">
        <f t="shared" si="88"/>
        <v>41999.164340277777</v>
      </c>
      <c r="T955" s="1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s="1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44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9">
        <f t="shared" si="88"/>
        <v>42194.833784722221</v>
      </c>
      <c r="T956" s="1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s="1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6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9">
        <f t="shared" si="88"/>
        <v>42586.295138888891</v>
      </c>
      <c r="T957" s="1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s="1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9">
        <f t="shared" si="88"/>
        <v>42060.913877314815</v>
      </c>
      <c r="T958" s="1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s="1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9">
        <f t="shared" si="88"/>
        <v>42660.552465277782</v>
      </c>
      <c r="T959" s="1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s="1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12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9">
        <f t="shared" si="88"/>
        <v>42082.802812499998</v>
      </c>
      <c r="T960" s="1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s="1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39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9">
        <f t="shared" si="88"/>
        <v>41993.174363425926</v>
      </c>
      <c r="T961" s="1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s="1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47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9">
        <f t="shared" si="88"/>
        <v>42766.626793981486</v>
      </c>
      <c r="T962" s="1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s="1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ROUNDUP(IF(($E963-$D963)/($D963)&gt;0,(($E963-$D963)/($D963)+1)*100,(1+($E963-$D963)/($D963))*100),0)</f>
        <v>43</v>
      </c>
      <c r="P963" s="5">
        <f t="shared" ref="P963:P1026" si="91">$E963/$L963</f>
        <v>364.35454545454547</v>
      </c>
      <c r="Q963" t="str">
        <f t="shared" ref="Q963:Q1026" si="92">LEFT($N963,FIND("/",$N963)-1)</f>
        <v>technology</v>
      </c>
      <c r="R963" t="str">
        <f t="shared" ref="R963:R1026" si="93">RIGHT($N963,LEN($N963)-FIND("/",$N963))</f>
        <v>wearables</v>
      </c>
      <c r="S963" s="19">
        <f t="shared" ref="S963:S1026" si="94">((($J963/60)/60)/24)+DATE(1970,1,1)</f>
        <v>42740.693692129629</v>
      </c>
      <c r="T963" s="19">
        <f t="shared" ref="T963:T1026" si="95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s="1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29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9">
        <f t="shared" si="94"/>
        <v>42373.712418981479</v>
      </c>
      <c r="T964" s="1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s="1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9">
        <f t="shared" si="94"/>
        <v>42625.635636574079</v>
      </c>
      <c r="T965" s="1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s="1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1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9">
        <f t="shared" si="94"/>
        <v>42208.628692129627</v>
      </c>
      <c r="T966" s="1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s="1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9">
        <f t="shared" si="94"/>
        <v>42637.016736111109</v>
      </c>
      <c r="T967" s="1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s="1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9">
        <f t="shared" si="94"/>
        <v>42619.635787037041</v>
      </c>
      <c r="T968" s="1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s="1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18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9">
        <f t="shared" si="94"/>
        <v>42422.254328703704</v>
      </c>
      <c r="T969" s="1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s="1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9">
        <f t="shared" si="94"/>
        <v>41836.847615740742</v>
      </c>
      <c r="T970" s="1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s="1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9">
        <f t="shared" si="94"/>
        <v>42742.30332175926</v>
      </c>
      <c r="T971" s="1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s="1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9">
        <f t="shared" si="94"/>
        <v>42721.220520833333</v>
      </c>
      <c r="T972" s="1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s="1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1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9">
        <f t="shared" si="94"/>
        <v>42111.709027777775</v>
      </c>
      <c r="T973" s="1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s="1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9">
        <f t="shared" si="94"/>
        <v>41856.865717592591</v>
      </c>
      <c r="T974" s="1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s="1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3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9">
        <f t="shared" si="94"/>
        <v>42257.014965277776</v>
      </c>
      <c r="T975" s="1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s="1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1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9">
        <f t="shared" si="94"/>
        <v>42424.749490740738</v>
      </c>
      <c r="T976" s="1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s="1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3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9">
        <f t="shared" si="94"/>
        <v>42489.696585648147</v>
      </c>
      <c r="T977" s="1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s="1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9">
        <f t="shared" si="94"/>
        <v>42185.058993055558</v>
      </c>
      <c r="T978" s="1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s="1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9">
        <f t="shared" si="94"/>
        <v>42391.942094907412</v>
      </c>
      <c r="T979" s="1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s="1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57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9">
        <f t="shared" si="94"/>
        <v>42395.309039351851</v>
      </c>
      <c r="T980" s="1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s="1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83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9">
        <f t="shared" si="94"/>
        <v>42506.416990740734</v>
      </c>
      <c r="T981" s="1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s="1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15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9">
        <f t="shared" si="94"/>
        <v>41928.904189814813</v>
      </c>
      <c r="T982" s="1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s="1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9">
        <f t="shared" si="94"/>
        <v>41830.947013888886</v>
      </c>
      <c r="T983" s="1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s="1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9">
        <f t="shared" si="94"/>
        <v>42615.753310185188</v>
      </c>
      <c r="T984" s="1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s="1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30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9">
        <f t="shared" si="94"/>
        <v>42574.667650462965</v>
      </c>
      <c r="T985" s="1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s="1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9">
        <f t="shared" si="94"/>
        <v>42061.11583333333</v>
      </c>
      <c r="T986" s="1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s="1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7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9">
        <f t="shared" si="94"/>
        <v>42339.967708333337</v>
      </c>
      <c r="T987" s="1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s="1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13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9">
        <f t="shared" si="94"/>
        <v>42324.767361111109</v>
      </c>
      <c r="T988" s="1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s="1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14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9">
        <f t="shared" si="94"/>
        <v>41773.294560185182</v>
      </c>
      <c r="T989" s="1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s="1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9">
        <f t="shared" si="94"/>
        <v>42614.356770833328</v>
      </c>
      <c r="T990" s="1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s="1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9">
        <f t="shared" si="94"/>
        <v>42611.933969907404</v>
      </c>
      <c r="T991" s="1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s="1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1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9">
        <f t="shared" si="94"/>
        <v>41855.784305555557</v>
      </c>
      <c r="T992" s="1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s="1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5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9">
        <f t="shared" si="94"/>
        <v>42538.75680555556</v>
      </c>
      <c r="T993" s="1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s="1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1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9">
        <f t="shared" si="94"/>
        <v>42437.924988425926</v>
      </c>
      <c r="T994" s="1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s="1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26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9">
        <f t="shared" si="94"/>
        <v>42652.964907407411</v>
      </c>
      <c r="T995" s="1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s="1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3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9">
        <f t="shared" si="94"/>
        <v>41921.263078703705</v>
      </c>
      <c r="T996" s="1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s="1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8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9">
        <f t="shared" si="94"/>
        <v>41947.940740740742</v>
      </c>
      <c r="T997" s="1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s="1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9">
        <f t="shared" si="94"/>
        <v>41817.866435185184</v>
      </c>
      <c r="T998" s="1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s="1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9">
        <f t="shared" si="94"/>
        <v>41941.10297453704</v>
      </c>
      <c r="T999" s="1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s="1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59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9">
        <f t="shared" si="94"/>
        <v>42282.168993055559</v>
      </c>
      <c r="T1000" s="1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s="1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9">
        <f t="shared" si="94"/>
        <v>41926.29965277778</v>
      </c>
      <c r="T1001" s="1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s="1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3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9">
        <f t="shared" si="94"/>
        <v>42749.059722222228</v>
      </c>
      <c r="T1002" s="1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s="1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9">
        <f t="shared" si="94"/>
        <v>42720.720057870371</v>
      </c>
      <c r="T1003" s="1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s="1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30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9">
        <f t="shared" si="94"/>
        <v>42325.684189814812</v>
      </c>
      <c r="T1004" s="1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s="1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17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9">
        <f t="shared" si="94"/>
        <v>42780.709039351852</v>
      </c>
      <c r="T1005" s="1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s="1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9">
        <f t="shared" si="94"/>
        <v>42388.708645833336</v>
      </c>
      <c r="T1006" s="1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s="1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76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9">
        <f t="shared" si="94"/>
        <v>42276.624803240738</v>
      </c>
      <c r="T1007" s="1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s="1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9">
        <f t="shared" si="94"/>
        <v>41977.040185185186</v>
      </c>
      <c r="T1008" s="1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s="1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45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9">
        <f t="shared" si="94"/>
        <v>42676.583599537036</v>
      </c>
      <c r="T1009" s="1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s="1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1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9">
        <f t="shared" si="94"/>
        <v>42702.809201388889</v>
      </c>
      <c r="T1010" s="1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s="1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14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9">
        <f t="shared" si="94"/>
        <v>42510.604699074072</v>
      </c>
      <c r="T1011" s="1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s="1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1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9">
        <f t="shared" si="94"/>
        <v>42561.829421296294</v>
      </c>
      <c r="T1012" s="1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s="1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1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9">
        <f t="shared" si="94"/>
        <v>41946.898090277777</v>
      </c>
      <c r="T1013" s="1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s="1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21536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9">
        <f t="shared" si="94"/>
        <v>42714.440416666665</v>
      </c>
      <c r="T1014" s="1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s="1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35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9">
        <f t="shared" si="94"/>
        <v>42339.833981481483</v>
      </c>
      <c r="T1015" s="1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s="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9">
        <f t="shared" si="94"/>
        <v>41955.002488425926</v>
      </c>
      <c r="T1016" s="1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s="1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9">
        <f t="shared" si="94"/>
        <v>42303.878414351857</v>
      </c>
      <c r="T1017" s="1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s="1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3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9">
        <f t="shared" si="94"/>
        <v>42422.107129629629</v>
      </c>
      <c r="T1018" s="1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s="1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23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9">
        <f t="shared" si="94"/>
        <v>42289.675173611111</v>
      </c>
      <c r="T1019" s="1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s="1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4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9">
        <f t="shared" si="94"/>
        <v>42535.492280092592</v>
      </c>
      <c r="T1020" s="1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s="1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48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9">
        <f t="shared" si="94"/>
        <v>42009.973946759259</v>
      </c>
      <c r="T1021" s="1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s="1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9">
        <f t="shared" si="94"/>
        <v>42127.069548611107</v>
      </c>
      <c r="T1022" s="1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s="1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352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9">
        <f t="shared" si="94"/>
        <v>42271.251979166671</v>
      </c>
      <c r="T1023" s="1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s="1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115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9">
        <f t="shared" si="94"/>
        <v>42111.646724537044</v>
      </c>
      <c r="T1024" s="1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s="1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238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9">
        <f t="shared" si="94"/>
        <v>42145.919687500005</v>
      </c>
      <c r="T1025" s="1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s="1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119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9">
        <f t="shared" si="94"/>
        <v>42370.580590277779</v>
      </c>
      <c r="T1026" s="1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s="1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ROUNDUP(IF(($E1027-$D1027)/($D1027)&gt;0,(($E1027-$D1027)/($D1027)+1)*100,(1+($E1027-$D1027)/($D1027))*100),0)</f>
        <v>110</v>
      </c>
      <c r="P1027" s="5">
        <f t="shared" ref="P1027:P1090" si="97">$E1027/$L1027</f>
        <v>71.848571428571432</v>
      </c>
      <c r="Q1027" t="str">
        <f t="shared" ref="Q1027:Q1090" si="98">LEFT($N1027,FIND("/",$N1027)-1)</f>
        <v>music</v>
      </c>
      <c r="R1027" t="str">
        <f t="shared" ref="R1027:R1090" si="99">RIGHT($N1027,LEN($N1027)-FIND("/",$N1027))</f>
        <v>electronic music</v>
      </c>
      <c r="S1027" s="19">
        <f t="shared" ref="S1027:S1090" si="100">((($J1027/60)/60)/24)+DATE(1970,1,1)</f>
        <v>42049.833761574075</v>
      </c>
      <c r="T1027" s="19">
        <f t="shared" ref="T1027:T1090" si="101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s="1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9">
        <f t="shared" si="100"/>
        <v>42426.407592592594</v>
      </c>
      <c r="T1028" s="1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s="1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9">
        <f t="shared" si="100"/>
        <v>41905.034108796295</v>
      </c>
      <c r="T1029" s="1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s="1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118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9">
        <f t="shared" si="100"/>
        <v>42755.627372685187</v>
      </c>
      <c r="T1030" s="1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s="1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112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9">
        <f t="shared" si="100"/>
        <v>42044.711886574078</v>
      </c>
      <c r="T1031" s="1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s="1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343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9">
        <f t="shared" si="100"/>
        <v>42611.483206018514</v>
      </c>
      <c r="T1032" s="1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s="1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108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9">
        <f t="shared" si="100"/>
        <v>42324.764004629629</v>
      </c>
      <c r="T1033" s="1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s="1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109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9">
        <f t="shared" si="100"/>
        <v>42514.666956018518</v>
      </c>
      <c r="T1034" s="1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s="1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103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9">
        <f t="shared" si="100"/>
        <v>42688.732407407413</v>
      </c>
      <c r="T1035" s="1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s="1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9">
        <f t="shared" si="100"/>
        <v>42555.166712962964</v>
      </c>
      <c r="T1036" s="1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s="1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9">
        <f t="shared" si="100"/>
        <v>42016.641435185185</v>
      </c>
      <c r="T1037" s="1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s="1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113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9">
        <f t="shared" si="100"/>
        <v>41249.448958333334</v>
      </c>
      <c r="T1038" s="1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s="1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103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9">
        <f t="shared" si="100"/>
        <v>42119.822476851856</v>
      </c>
      <c r="T1039" s="1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s="1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146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9">
        <f t="shared" si="100"/>
        <v>42418.231747685189</v>
      </c>
      <c r="T1040" s="1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s="1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9">
        <f t="shared" si="100"/>
        <v>42692.109328703707</v>
      </c>
      <c r="T1041" s="1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s="1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1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9">
        <f t="shared" si="100"/>
        <v>42579.708437499998</v>
      </c>
      <c r="T1042" s="1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s="1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9">
        <f t="shared" si="100"/>
        <v>41831.060092592597</v>
      </c>
      <c r="T1043" s="1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s="1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9">
        <f t="shared" si="100"/>
        <v>41851.696157407408</v>
      </c>
      <c r="T1044" s="1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s="1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9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9">
        <f t="shared" si="100"/>
        <v>42114.252951388888</v>
      </c>
      <c r="T1045" s="1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s="1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1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9">
        <f t="shared" si="100"/>
        <v>42011.925937499997</v>
      </c>
      <c r="T1046" s="1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s="1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9">
        <f t="shared" si="100"/>
        <v>41844.874421296299</v>
      </c>
      <c r="T1047" s="1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s="1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9">
        <f t="shared" si="100"/>
        <v>42319.851388888885</v>
      </c>
      <c r="T1048" s="1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s="1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1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9">
        <f t="shared" si="100"/>
        <v>41918.818460648145</v>
      </c>
      <c r="T1049" s="1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s="1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9">
        <f t="shared" si="100"/>
        <v>42598.053113425922</v>
      </c>
      <c r="T1050" s="1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s="1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9">
        <f t="shared" si="100"/>
        <v>42382.431076388893</v>
      </c>
      <c r="T1051" s="1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s="1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9">
        <f t="shared" si="100"/>
        <v>42231.7971875</v>
      </c>
      <c r="T1052" s="1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s="1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9">
        <f t="shared" si="100"/>
        <v>41850.014178240745</v>
      </c>
      <c r="T1053" s="1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s="1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9">
        <f t="shared" si="100"/>
        <v>42483.797395833331</v>
      </c>
      <c r="T1054" s="1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s="1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9">
        <f t="shared" si="100"/>
        <v>42775.172824074078</v>
      </c>
      <c r="T1055" s="1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s="1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9">
        <f t="shared" si="100"/>
        <v>41831.851840277777</v>
      </c>
      <c r="T1056" s="1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s="1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9">
        <f t="shared" si="100"/>
        <v>42406.992418981477</v>
      </c>
      <c r="T1057" s="1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s="1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9">
        <f t="shared" si="100"/>
        <v>42058.719641203701</v>
      </c>
      <c r="T1058" s="1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s="1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9">
        <f t="shared" si="100"/>
        <v>42678.871331018512</v>
      </c>
      <c r="T1059" s="1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s="1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9">
        <f t="shared" si="100"/>
        <v>42047.900960648149</v>
      </c>
      <c r="T1060" s="1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s="1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9">
        <f t="shared" si="100"/>
        <v>42046.79</v>
      </c>
      <c r="T1061" s="1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s="1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9">
        <f t="shared" si="100"/>
        <v>42079.913113425922</v>
      </c>
      <c r="T1062" s="1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s="1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9">
        <f t="shared" si="100"/>
        <v>42432.276712962965</v>
      </c>
      <c r="T1063" s="1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s="1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9">
        <f t="shared" si="100"/>
        <v>42556.807187500002</v>
      </c>
      <c r="T1064" s="1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s="1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9">
        <f t="shared" si="100"/>
        <v>42583.030810185184</v>
      </c>
      <c r="T1065" s="1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s="1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9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9">
        <f t="shared" si="100"/>
        <v>41417.228043981479</v>
      </c>
      <c r="T1066" s="1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s="1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9">
        <f t="shared" si="100"/>
        <v>41661.381041666667</v>
      </c>
      <c r="T1067" s="1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s="1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4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9">
        <f t="shared" si="100"/>
        <v>41445.962754629632</v>
      </c>
      <c r="T1068" s="1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s="1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9">
        <f t="shared" si="100"/>
        <v>41599.855682870373</v>
      </c>
      <c r="T1069" s="1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s="1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1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9">
        <f t="shared" si="100"/>
        <v>42440.371111111104</v>
      </c>
      <c r="T1070" s="1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s="1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39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9">
        <f t="shared" si="100"/>
        <v>41572.229849537034</v>
      </c>
      <c r="T1071" s="1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s="1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9">
        <f t="shared" si="100"/>
        <v>41163.011828703704</v>
      </c>
      <c r="T1072" s="1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s="1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9">
        <f t="shared" si="100"/>
        <v>42295.753391203703</v>
      </c>
      <c r="T1073" s="1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s="1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1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9">
        <f t="shared" si="100"/>
        <v>41645.832141203704</v>
      </c>
      <c r="T1074" s="1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s="1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9">
        <f t="shared" si="100"/>
        <v>40802.964594907404</v>
      </c>
      <c r="T1075" s="1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s="1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7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9">
        <f t="shared" si="100"/>
        <v>41613.172974537039</v>
      </c>
      <c r="T1076" s="1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s="1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9">
        <f t="shared" si="100"/>
        <v>41005.904120370367</v>
      </c>
      <c r="T1077" s="1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s="1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63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9">
        <f t="shared" si="100"/>
        <v>41838.377893518518</v>
      </c>
      <c r="T1078" s="1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s="1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30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9">
        <f t="shared" si="100"/>
        <v>42353.16679398148</v>
      </c>
      <c r="T1079" s="1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s="1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9">
        <f t="shared" si="100"/>
        <v>40701.195844907408</v>
      </c>
      <c r="T1080" s="1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s="1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3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9">
        <f t="shared" si="100"/>
        <v>42479.566388888896</v>
      </c>
      <c r="T1081" s="1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s="1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10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9">
        <f t="shared" si="100"/>
        <v>41740.138113425928</v>
      </c>
      <c r="T1082" s="1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s="1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9">
        <f t="shared" si="100"/>
        <v>42002.926990740743</v>
      </c>
      <c r="T1083" s="1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s="1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1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9">
        <f t="shared" si="100"/>
        <v>41101.906111111115</v>
      </c>
      <c r="T1084" s="1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s="1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9">
        <f t="shared" si="100"/>
        <v>41793.659525462965</v>
      </c>
      <c r="T1085" s="1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s="1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9">
        <f t="shared" si="100"/>
        <v>41829.912083333329</v>
      </c>
      <c r="T1086" s="1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s="1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4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9">
        <f t="shared" si="100"/>
        <v>42413.671006944445</v>
      </c>
      <c r="T1087" s="1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s="1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1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9">
        <f t="shared" si="100"/>
        <v>41845.866793981484</v>
      </c>
      <c r="T1088" s="1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s="1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9">
        <f t="shared" si="100"/>
        <v>41775.713969907411</v>
      </c>
      <c r="T1089" s="1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s="1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15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9">
        <f t="shared" si="100"/>
        <v>41723.799386574072</v>
      </c>
      <c r="T1090" s="1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s="1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ROUNDUP(IF(($E1091-$D1091)/($D1091)&gt;0,(($E1091-$D1091)/($D1091)+1)*100,(1+($E1091-$D1091)/($D1091))*100),0)</f>
        <v>8</v>
      </c>
      <c r="P1091" s="5">
        <f t="shared" ref="P1091:P1154" si="103">$E1091/$L1091</f>
        <v>23.959183673469386</v>
      </c>
      <c r="Q1091" t="str">
        <f t="shared" ref="Q1091:Q1154" si="104">LEFT($N1091,FIND("/",$N1091)-1)</f>
        <v>games</v>
      </c>
      <c r="R1091" t="str">
        <f t="shared" ref="R1091:R1154" si="105">RIGHT($N1091,LEN($N1091)-FIND("/",$N1091))</f>
        <v>video games</v>
      </c>
      <c r="S1091" s="19">
        <f t="shared" ref="S1091:S1154" si="106">((($J1091/60)/60)/24)+DATE(1970,1,1)</f>
        <v>42151.189525462964</v>
      </c>
      <c r="T1091" s="19">
        <f t="shared" ref="T1091:T1154" si="107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s="1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1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9">
        <f t="shared" si="106"/>
        <v>42123.185798611114</v>
      </c>
      <c r="T1092" s="1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s="1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9">
        <f t="shared" si="106"/>
        <v>42440.820277777777</v>
      </c>
      <c r="T1093" s="1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s="1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9">
        <f t="shared" si="106"/>
        <v>41250.025902777779</v>
      </c>
      <c r="T1094" s="1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s="1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15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9">
        <f t="shared" si="106"/>
        <v>42396.973807870367</v>
      </c>
      <c r="T1095" s="1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s="1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19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9">
        <f t="shared" si="106"/>
        <v>40795.713344907403</v>
      </c>
      <c r="T1096" s="1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s="1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6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9">
        <f t="shared" si="106"/>
        <v>41486.537268518521</v>
      </c>
      <c r="T1097" s="1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s="1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18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9">
        <f t="shared" si="106"/>
        <v>41885.51798611111</v>
      </c>
      <c r="T1098" s="1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s="1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1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9">
        <f t="shared" si="106"/>
        <v>41660.792557870373</v>
      </c>
      <c r="T1099" s="1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s="1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8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9">
        <f t="shared" si="106"/>
        <v>41712.762673611112</v>
      </c>
      <c r="T1100" s="1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s="1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9">
        <f t="shared" si="106"/>
        <v>42107.836435185185</v>
      </c>
      <c r="T1101" s="1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s="1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9">
        <f t="shared" si="106"/>
        <v>42384.110775462963</v>
      </c>
      <c r="T1102" s="1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s="1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1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9">
        <f t="shared" si="106"/>
        <v>42538.77243055556</v>
      </c>
      <c r="T1103" s="1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s="1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6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9">
        <f t="shared" si="106"/>
        <v>41577.045428240745</v>
      </c>
      <c r="T1104" s="1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s="1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9">
        <f t="shared" si="106"/>
        <v>42479.22210648148</v>
      </c>
      <c r="T1105" s="1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s="1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5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9">
        <f t="shared" si="106"/>
        <v>41771.40996527778</v>
      </c>
      <c r="T1106" s="1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s="1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1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9">
        <f t="shared" si="106"/>
        <v>41692.135729166665</v>
      </c>
      <c r="T1107" s="1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s="1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42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9">
        <f t="shared" si="106"/>
        <v>40973.740451388891</v>
      </c>
      <c r="T1108" s="1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s="1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9">
        <f t="shared" si="106"/>
        <v>41813.861388888887</v>
      </c>
      <c r="T1109" s="1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s="1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9">
        <f t="shared" si="106"/>
        <v>40952.636979166666</v>
      </c>
      <c r="T1110" s="1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s="1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1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9">
        <f t="shared" si="106"/>
        <v>42662.752199074079</v>
      </c>
      <c r="T1111" s="1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s="1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9">
        <f t="shared" si="106"/>
        <v>41220.933124999996</v>
      </c>
      <c r="T1112" s="1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s="1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1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9">
        <f t="shared" si="106"/>
        <v>42347.203587962969</v>
      </c>
      <c r="T1113" s="1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s="1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36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9">
        <f t="shared" si="106"/>
        <v>41963.759386574078</v>
      </c>
      <c r="T1114" s="1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s="1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9">
        <f t="shared" si="106"/>
        <v>41835.977083333331</v>
      </c>
      <c r="T1115" s="1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s="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1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9">
        <f t="shared" si="106"/>
        <v>41526.345914351856</v>
      </c>
      <c r="T1116" s="1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s="1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9">
        <f t="shared" si="106"/>
        <v>42429.695543981477</v>
      </c>
      <c r="T1117" s="1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s="1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1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9">
        <f t="shared" si="106"/>
        <v>41009.847314814811</v>
      </c>
      <c r="T1118" s="1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s="1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9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9">
        <f t="shared" si="106"/>
        <v>42333.598530092597</v>
      </c>
      <c r="T1119" s="1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s="1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3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9">
        <f t="shared" si="106"/>
        <v>41704.16642361111</v>
      </c>
      <c r="T1120" s="1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s="1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9">
        <f t="shared" si="106"/>
        <v>41722.792407407411</v>
      </c>
      <c r="T1121" s="1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s="1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9">
        <f t="shared" si="106"/>
        <v>40799.872685185182</v>
      </c>
      <c r="T1122" s="1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s="1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9">
        <f t="shared" si="106"/>
        <v>42412.934212962966</v>
      </c>
      <c r="T1123" s="1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s="1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9">
        <f t="shared" si="106"/>
        <v>41410.703993055555</v>
      </c>
      <c r="T1124" s="1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s="1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1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9">
        <f t="shared" si="106"/>
        <v>41718.5237037037</v>
      </c>
      <c r="T1125" s="1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s="1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9">
        <f t="shared" si="106"/>
        <v>42094.667256944449</v>
      </c>
      <c r="T1126" s="1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s="1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9">
        <f t="shared" si="106"/>
        <v>42212.624189814815</v>
      </c>
      <c r="T1127" s="1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s="1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9">
        <f t="shared" si="106"/>
        <v>42535.327476851846</v>
      </c>
      <c r="T1128" s="1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s="1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9">
        <f t="shared" si="106"/>
        <v>41926.854166666664</v>
      </c>
      <c r="T1129" s="1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s="1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9">
        <f t="shared" si="106"/>
        <v>41828.649502314816</v>
      </c>
      <c r="T1130" s="1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s="1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1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9">
        <f t="shared" si="106"/>
        <v>42496.264965277776</v>
      </c>
      <c r="T1131" s="1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s="1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1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9">
        <f t="shared" si="106"/>
        <v>41908.996527777781</v>
      </c>
      <c r="T1132" s="1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s="1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9">
        <f t="shared" si="106"/>
        <v>42332.908194444448</v>
      </c>
      <c r="T1133" s="1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s="1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15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9">
        <f t="shared" si="106"/>
        <v>42706.115405092598</v>
      </c>
      <c r="T1134" s="1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s="1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9">
        <f t="shared" si="106"/>
        <v>41821.407187500001</v>
      </c>
      <c r="T1135" s="1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s="1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1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9">
        <f t="shared" si="106"/>
        <v>41958.285046296296</v>
      </c>
      <c r="T1136" s="1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s="1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9">
        <f t="shared" si="106"/>
        <v>42558.989513888882</v>
      </c>
      <c r="T1137" s="1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s="1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9">
        <f t="shared" si="106"/>
        <v>42327.671631944439</v>
      </c>
      <c r="T1138" s="1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s="1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40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9">
        <f t="shared" si="106"/>
        <v>42453.819687499999</v>
      </c>
      <c r="T1139" s="1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s="1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1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9">
        <f t="shared" si="106"/>
        <v>42736.9066087963</v>
      </c>
      <c r="T1140" s="1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s="1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1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9">
        <f t="shared" si="106"/>
        <v>41975.347523148142</v>
      </c>
      <c r="T1141" s="1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s="1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9">
        <f t="shared" si="106"/>
        <v>42192.462048611109</v>
      </c>
      <c r="T1142" s="1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s="1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9">
        <f t="shared" si="106"/>
        <v>42164.699652777781</v>
      </c>
      <c r="T1143" s="1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s="1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9">
        <f t="shared" si="106"/>
        <v>42022.006099537044</v>
      </c>
      <c r="T1144" s="1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s="1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1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9">
        <f t="shared" si="106"/>
        <v>42325.19358796296</v>
      </c>
      <c r="T1145" s="1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s="1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9">
        <f t="shared" si="106"/>
        <v>42093.181944444441</v>
      </c>
      <c r="T1146" s="1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s="1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1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9">
        <f t="shared" si="106"/>
        <v>41854.747592592597</v>
      </c>
      <c r="T1147" s="1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s="1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9">
        <f t="shared" si="106"/>
        <v>41723.9533912037</v>
      </c>
      <c r="T1148" s="1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s="1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9">
        <f t="shared" si="106"/>
        <v>41871.972025462965</v>
      </c>
      <c r="T1149" s="1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s="1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1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9">
        <f t="shared" si="106"/>
        <v>42675.171076388884</v>
      </c>
      <c r="T1150" s="1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s="1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1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9">
        <f t="shared" si="106"/>
        <v>42507.71025462963</v>
      </c>
      <c r="T1151" s="1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s="1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11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9">
        <f t="shared" si="106"/>
        <v>42317.954571759255</v>
      </c>
      <c r="T1152" s="1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s="1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9">
        <f t="shared" si="106"/>
        <v>42224.102581018517</v>
      </c>
      <c r="T1153" s="1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s="1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9">
        <f t="shared" si="106"/>
        <v>42109.709629629629</v>
      </c>
      <c r="T1154" s="1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s="1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ROUNDUP(IF(($E1155-$D1155)/($D1155)&gt;0,(($E1155-$D1155)/($D1155)+1)*100,(1+($E1155-$D1155)/($D1155))*100),0)</f>
        <v>1</v>
      </c>
      <c r="P1155" s="5">
        <f t="shared" ref="P1155:P1218" si="109">$E1155/$L1155</f>
        <v>50</v>
      </c>
      <c r="Q1155" t="str">
        <f t="shared" ref="Q1155:Q1218" si="110">LEFT($N1155,FIND("/",$N1155)-1)</f>
        <v>food</v>
      </c>
      <c r="R1155" t="str">
        <f t="shared" ref="R1155:R1218" si="111">RIGHT($N1155,LEN($N1155)-FIND("/",$N1155))</f>
        <v>food trucks</v>
      </c>
      <c r="S1155" s="19">
        <f t="shared" ref="S1155:S1218" si="112">((($J1155/60)/60)/24)+DATE(1970,1,1)</f>
        <v>42143.714178240742</v>
      </c>
      <c r="T1155" s="19">
        <f t="shared" ref="T1155:T1218" si="113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s="1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7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9">
        <f t="shared" si="112"/>
        <v>42223.108865740738</v>
      </c>
      <c r="T1156" s="1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s="1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9">
        <f t="shared" si="112"/>
        <v>41835.763981481483</v>
      </c>
      <c r="T1157" s="1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s="1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9">
        <f t="shared" si="112"/>
        <v>42029.07131944444</v>
      </c>
      <c r="T1158" s="1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s="1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9">
        <f t="shared" si="112"/>
        <v>41918.628240740742</v>
      </c>
      <c r="T1159" s="1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s="1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1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9">
        <f t="shared" si="112"/>
        <v>41952.09175925926</v>
      </c>
      <c r="T1160" s="1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s="1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9">
        <f t="shared" si="112"/>
        <v>42154.726446759261</v>
      </c>
      <c r="T1161" s="1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s="1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4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9">
        <f t="shared" si="112"/>
        <v>42061.154930555553</v>
      </c>
      <c r="T1162" s="1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s="1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9">
        <f t="shared" si="112"/>
        <v>42122.629502314812</v>
      </c>
      <c r="T1163" s="1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s="1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1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9">
        <f t="shared" si="112"/>
        <v>41876.683611111112</v>
      </c>
      <c r="T1164" s="1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s="1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9">
        <f t="shared" si="112"/>
        <v>41830.723611111112</v>
      </c>
      <c r="T1165" s="1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s="1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9">
        <f t="shared" si="112"/>
        <v>42509.724328703705</v>
      </c>
      <c r="T1166" s="1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s="1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9">
        <f t="shared" si="112"/>
        <v>41792.214467592588</v>
      </c>
      <c r="T1167" s="1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s="1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20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9">
        <f t="shared" si="112"/>
        <v>42150.485439814816</v>
      </c>
      <c r="T1168" s="1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s="1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9">
        <f t="shared" si="112"/>
        <v>41863.734895833331</v>
      </c>
      <c r="T1169" s="1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s="1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9">
        <f t="shared" si="112"/>
        <v>42605.053993055553</v>
      </c>
      <c r="T1170" s="1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s="1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1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9">
        <f t="shared" si="112"/>
        <v>42027.353738425925</v>
      </c>
      <c r="T1171" s="1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s="1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1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9">
        <f t="shared" si="112"/>
        <v>42124.893182870372</v>
      </c>
      <c r="T1172" s="1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s="1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9">
        <f t="shared" si="112"/>
        <v>41938.804710648146</v>
      </c>
      <c r="T1173" s="1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s="1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9">
        <f t="shared" si="112"/>
        <v>41841.682314814818</v>
      </c>
      <c r="T1174" s="1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s="1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1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9">
        <f t="shared" si="112"/>
        <v>42184.185844907406</v>
      </c>
      <c r="T1175" s="1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s="1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6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9">
        <f t="shared" si="112"/>
        <v>42468.84174768519</v>
      </c>
      <c r="T1176" s="1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s="1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9">
        <f t="shared" si="112"/>
        <v>42170.728460648148</v>
      </c>
      <c r="T1177" s="1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s="1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1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9">
        <f t="shared" si="112"/>
        <v>42746.019652777773</v>
      </c>
      <c r="T1178" s="1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s="1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9">
        <f t="shared" si="112"/>
        <v>41897.660833333335</v>
      </c>
      <c r="T1179" s="1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s="1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1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9">
        <f t="shared" si="112"/>
        <v>41837.905694444446</v>
      </c>
      <c r="T1180" s="1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s="1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6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9">
        <f t="shared" si="112"/>
        <v>42275.720219907409</v>
      </c>
      <c r="T1181" s="1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s="1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12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9">
        <f t="shared" si="112"/>
        <v>41781.806875000002</v>
      </c>
      <c r="T1182" s="1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s="1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1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9">
        <f t="shared" si="112"/>
        <v>42034.339363425926</v>
      </c>
      <c r="T1183" s="1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s="1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5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9">
        <f t="shared" si="112"/>
        <v>42728.827407407407</v>
      </c>
      <c r="T1184" s="1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s="1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9">
        <f t="shared" si="112"/>
        <v>42656.86137731481</v>
      </c>
      <c r="T1185" s="1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s="1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105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9">
        <f t="shared" si="112"/>
        <v>42741.599664351852</v>
      </c>
      <c r="T1186" s="1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s="1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106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9">
        <f t="shared" si="112"/>
        <v>42130.865150462967</v>
      </c>
      <c r="T1187" s="1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s="1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107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9">
        <f t="shared" si="112"/>
        <v>42123.86336805555</v>
      </c>
      <c r="T1188" s="1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s="1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105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9">
        <f t="shared" si="112"/>
        <v>42109.894942129627</v>
      </c>
      <c r="T1189" s="1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s="1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9">
        <f t="shared" si="112"/>
        <v>42711.700694444444</v>
      </c>
      <c r="T1190" s="1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s="1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108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9">
        <f t="shared" si="112"/>
        <v>42529.979108796295</v>
      </c>
      <c r="T1191" s="1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s="1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9">
        <f t="shared" si="112"/>
        <v>41852.665798611109</v>
      </c>
      <c r="T1192" s="1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s="1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110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9">
        <f t="shared" si="112"/>
        <v>42419.603703703702</v>
      </c>
      <c r="T1193" s="1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s="1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9">
        <f t="shared" si="112"/>
        <v>42747.506689814814</v>
      </c>
      <c r="T1194" s="1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s="1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104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9">
        <f t="shared" si="112"/>
        <v>42409.776076388895</v>
      </c>
      <c r="T1195" s="1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s="1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323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9">
        <f t="shared" si="112"/>
        <v>42072.488182870366</v>
      </c>
      <c r="T1196" s="1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s="1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9">
        <f t="shared" si="112"/>
        <v>42298.34783564815</v>
      </c>
      <c r="T1197" s="1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s="1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270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9">
        <f t="shared" si="112"/>
        <v>42326.818738425922</v>
      </c>
      <c r="T1198" s="1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s="1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254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9">
        <f t="shared" si="112"/>
        <v>42503.66474537037</v>
      </c>
      <c r="T1199" s="1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s="1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261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9">
        <f t="shared" si="112"/>
        <v>42333.619050925925</v>
      </c>
      <c r="T1200" s="1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s="1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102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9">
        <f t="shared" si="112"/>
        <v>42161.770833333328</v>
      </c>
      <c r="T1201" s="1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s="1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126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9">
        <f t="shared" si="112"/>
        <v>42089.477500000001</v>
      </c>
      <c r="T1202" s="1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s="1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103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9">
        <f t="shared" si="112"/>
        <v>42536.60701388889</v>
      </c>
      <c r="T1203" s="1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s="1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200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9">
        <f t="shared" si="112"/>
        <v>42152.288819444439</v>
      </c>
      <c r="T1204" s="1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s="1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103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9">
        <f t="shared" si="112"/>
        <v>42125.614895833336</v>
      </c>
      <c r="T1205" s="1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s="1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103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9">
        <f t="shared" si="112"/>
        <v>42297.748067129629</v>
      </c>
      <c r="T1206" s="1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s="1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101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9">
        <f t="shared" si="112"/>
        <v>42138.506377314814</v>
      </c>
      <c r="T1207" s="1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s="1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9">
        <f t="shared" si="112"/>
        <v>42772.776076388895</v>
      </c>
      <c r="T1208" s="1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s="1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105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9">
        <f t="shared" si="112"/>
        <v>42430.430243055554</v>
      </c>
      <c r="T1209" s="1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s="1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156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9">
        <f t="shared" si="112"/>
        <v>42423.709074074075</v>
      </c>
      <c r="T1210" s="1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s="1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9">
        <f t="shared" si="112"/>
        <v>42761.846122685187</v>
      </c>
      <c r="T1211" s="1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s="1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255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9">
        <f t="shared" si="112"/>
        <v>42132.941805555558</v>
      </c>
      <c r="T1212" s="1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s="1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102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9">
        <f t="shared" si="112"/>
        <v>42515.866446759261</v>
      </c>
      <c r="T1213" s="1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s="1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130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9">
        <f t="shared" si="112"/>
        <v>42318.950173611112</v>
      </c>
      <c r="T1214" s="1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s="1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103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9">
        <f t="shared" si="112"/>
        <v>42731.755787037036</v>
      </c>
      <c r="T1215" s="1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s="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9">
        <f t="shared" si="112"/>
        <v>42104.840335648143</v>
      </c>
      <c r="T1216" s="1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s="1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787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9">
        <f t="shared" si="112"/>
        <v>41759.923101851848</v>
      </c>
      <c r="T1217" s="1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s="1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146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9">
        <f t="shared" si="112"/>
        <v>42247.616400462968</v>
      </c>
      <c r="T1218" s="1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s="1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ROUNDUP(IF(($E1219-$D1219)/($D1219)&gt;0,(($E1219-$D1219)/($D1219)+1)*100,(1+($E1219-$D1219)/($D1219))*100),0)</f>
        <v>103</v>
      </c>
      <c r="P1219" s="5">
        <f t="shared" ref="P1219:P1282" si="115">$E1219/$L1219</f>
        <v>148.57377049180329</v>
      </c>
      <c r="Q1219" t="str">
        <f t="shared" ref="Q1219:Q1282" si="116">LEFT($N1219,FIND("/",$N1219)-1)</f>
        <v>photography</v>
      </c>
      <c r="R1219" t="str">
        <f t="shared" ref="R1219:R1282" si="117">RIGHT($N1219,LEN($N1219)-FIND("/",$N1219))</f>
        <v>photobooks</v>
      </c>
      <c r="S1219" s="19">
        <f t="shared" ref="S1219:S1282" si="118">((($J1219/60)/60)/24)+DATE(1970,1,1)</f>
        <v>42535.809490740736</v>
      </c>
      <c r="T1219" s="19">
        <f t="shared" ref="T1219:T1282" si="11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s="1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173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9">
        <f t="shared" si="118"/>
        <v>42278.662037037036</v>
      </c>
      <c r="T1220" s="1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s="1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160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9">
        <f t="shared" si="118"/>
        <v>42633.461956018517</v>
      </c>
      <c r="T1221" s="1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s="1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104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9">
        <f t="shared" si="118"/>
        <v>42211.628611111111</v>
      </c>
      <c r="T1222" s="1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s="1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112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9">
        <f t="shared" si="118"/>
        <v>42680.47555555556</v>
      </c>
      <c r="T1223" s="1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s="1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281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9">
        <f t="shared" si="118"/>
        <v>42430.720451388886</v>
      </c>
      <c r="T1224" s="1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s="1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113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9">
        <f t="shared" si="118"/>
        <v>42654.177187499998</v>
      </c>
      <c r="T1225" s="1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s="1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8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9">
        <f t="shared" si="118"/>
        <v>41736.549791666665</v>
      </c>
      <c r="T1226" s="1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s="1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9">
        <f t="shared" si="118"/>
        <v>41509.905995370369</v>
      </c>
      <c r="T1227" s="1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s="1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4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9">
        <f t="shared" si="118"/>
        <v>41715.874780092592</v>
      </c>
      <c r="T1228" s="1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s="1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9">
        <f t="shared" si="118"/>
        <v>41827.919166666667</v>
      </c>
      <c r="T1229" s="1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s="1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30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9">
        <f t="shared" si="118"/>
        <v>40754.729259259257</v>
      </c>
      <c r="T1230" s="1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s="1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9">
        <f t="shared" si="118"/>
        <v>40985.459803240738</v>
      </c>
      <c r="T1231" s="1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s="1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9">
        <f t="shared" si="118"/>
        <v>40568.972569444442</v>
      </c>
      <c r="T1232" s="1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s="1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9">
        <f t="shared" si="118"/>
        <v>42193.941759259258</v>
      </c>
      <c r="T1233" s="1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s="1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9">
        <f t="shared" si="118"/>
        <v>41506.848032407412</v>
      </c>
      <c r="T1234" s="1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s="1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12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9">
        <f t="shared" si="118"/>
        <v>40939.948773148149</v>
      </c>
      <c r="T1235" s="1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s="1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9">
        <f t="shared" si="118"/>
        <v>42007.788680555561</v>
      </c>
      <c r="T1236" s="1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s="1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9">
        <f t="shared" si="118"/>
        <v>41583.135405092595</v>
      </c>
      <c r="T1237" s="1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s="1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9">
        <f t="shared" si="118"/>
        <v>41110.680138888885</v>
      </c>
      <c r="T1238" s="1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s="1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9">
        <f t="shared" si="118"/>
        <v>41125.283159722225</v>
      </c>
      <c r="T1239" s="1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s="1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9">
        <f t="shared" si="118"/>
        <v>40731.61037037037</v>
      </c>
      <c r="T1240" s="1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s="1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9">
        <f t="shared" si="118"/>
        <v>40883.962581018517</v>
      </c>
      <c r="T1241" s="1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s="1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4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9">
        <f t="shared" si="118"/>
        <v>41409.040011574078</v>
      </c>
      <c r="T1242" s="1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s="1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51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9">
        <f t="shared" si="118"/>
        <v>41923.837731481479</v>
      </c>
      <c r="T1243" s="1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s="1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9">
        <f t="shared" si="118"/>
        <v>40782.165532407409</v>
      </c>
      <c r="T1244" s="1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s="1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15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9">
        <f t="shared" si="118"/>
        <v>40671.879293981481</v>
      </c>
      <c r="T1245" s="1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s="1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104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9">
        <f t="shared" si="118"/>
        <v>41355.825497685182</v>
      </c>
      <c r="T1246" s="1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s="1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121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9">
        <f t="shared" si="118"/>
        <v>41774.599930555552</v>
      </c>
      <c r="T1247" s="1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s="1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9">
        <f t="shared" si="118"/>
        <v>40838.043391203704</v>
      </c>
      <c r="T1248" s="1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s="1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123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9">
        <f t="shared" si="118"/>
        <v>41370.292303240742</v>
      </c>
      <c r="T1249" s="1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s="1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152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9">
        <f t="shared" si="118"/>
        <v>41767.656863425924</v>
      </c>
      <c r="T1250" s="1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s="1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105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9">
        <f t="shared" si="118"/>
        <v>41067.74086805556</v>
      </c>
      <c r="T1251" s="1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s="1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9">
        <f t="shared" si="118"/>
        <v>41843.64271990741</v>
      </c>
      <c r="T1252" s="1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s="1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102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9">
        <f t="shared" si="118"/>
        <v>40751.814432870371</v>
      </c>
      <c r="T1253" s="1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s="1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138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9">
        <f t="shared" si="118"/>
        <v>41543.988067129627</v>
      </c>
      <c r="T1254" s="1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s="1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303834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9">
        <f t="shared" si="118"/>
        <v>41855.783645833333</v>
      </c>
      <c r="T1255" s="1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s="1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199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9">
        <f t="shared" si="118"/>
        <v>40487.621365740742</v>
      </c>
      <c r="T1256" s="1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s="1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203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9">
        <f t="shared" si="118"/>
        <v>41579.845509259263</v>
      </c>
      <c r="T1257" s="1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s="1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118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9">
        <f t="shared" si="118"/>
        <v>40921.919340277782</v>
      </c>
      <c r="T1258" s="1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s="1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9">
        <f t="shared" si="118"/>
        <v>40587.085532407407</v>
      </c>
      <c r="T1259" s="1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s="1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214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9">
        <f t="shared" si="118"/>
        <v>41487.611250000002</v>
      </c>
      <c r="T1260" s="1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s="1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105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9">
        <f t="shared" si="118"/>
        <v>41766.970648148148</v>
      </c>
      <c r="T1261" s="1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s="1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114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9">
        <f t="shared" si="118"/>
        <v>41666.842824074076</v>
      </c>
      <c r="T1262" s="1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s="1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102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9">
        <f t="shared" si="118"/>
        <v>41638.342905092592</v>
      </c>
      <c r="T1263" s="1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s="1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126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9">
        <f t="shared" si="118"/>
        <v>41656.762638888889</v>
      </c>
      <c r="T1264" s="1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s="1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9">
        <f t="shared" si="118"/>
        <v>41692.084143518521</v>
      </c>
      <c r="T1265" s="1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s="1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167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9">
        <f t="shared" si="118"/>
        <v>41547.662997685184</v>
      </c>
      <c r="T1266" s="1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s="1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120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9">
        <f t="shared" si="118"/>
        <v>40465.655266203699</v>
      </c>
      <c r="T1267" s="1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s="1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101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9">
        <f t="shared" si="118"/>
        <v>41620.87667824074</v>
      </c>
      <c r="T1268" s="1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s="1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102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9">
        <f t="shared" si="118"/>
        <v>41449.585162037038</v>
      </c>
      <c r="T1269" s="1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s="1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9">
        <f t="shared" si="118"/>
        <v>41507.845451388886</v>
      </c>
      <c r="T1270" s="1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s="1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109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9">
        <f t="shared" si="118"/>
        <v>42445.823055555549</v>
      </c>
      <c r="T1271" s="1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s="1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115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9">
        <f t="shared" si="118"/>
        <v>40933.856967592597</v>
      </c>
      <c r="T1272" s="1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s="1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102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9">
        <f t="shared" si="118"/>
        <v>41561.683553240742</v>
      </c>
      <c r="T1273" s="1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s="1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9">
        <f t="shared" si="118"/>
        <v>40274.745127314818</v>
      </c>
      <c r="T1274" s="1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s="1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104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9">
        <f t="shared" si="118"/>
        <v>41852.730219907404</v>
      </c>
      <c r="T1275" s="1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s="1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155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9">
        <f t="shared" si="118"/>
        <v>41116.690104166664</v>
      </c>
      <c r="T1276" s="1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s="1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163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9">
        <f t="shared" si="118"/>
        <v>41458.867905092593</v>
      </c>
      <c r="T1277" s="1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s="1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105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9">
        <f t="shared" si="118"/>
        <v>40007.704247685186</v>
      </c>
      <c r="T1278" s="1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s="1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107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9">
        <f t="shared" si="118"/>
        <v>41121.561886574076</v>
      </c>
      <c r="T1279" s="1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s="1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155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9">
        <f t="shared" si="118"/>
        <v>41786.555162037039</v>
      </c>
      <c r="T1280" s="1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s="1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9">
        <f t="shared" si="118"/>
        <v>41682.099189814813</v>
      </c>
      <c r="T1281" s="1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s="1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111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9">
        <f t="shared" si="118"/>
        <v>40513.757569444446</v>
      </c>
      <c r="T1282" s="1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s="1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ROUNDUP(IF(($E1283-$D1283)/($D1283)&gt;0,(($E1283-$D1283)/($D1283)+1)*100,(1+($E1283-$D1283)/($D1283))*100),0)</f>
        <v>111</v>
      </c>
      <c r="P1283" s="5">
        <f t="shared" ref="P1283:P1346" si="121">$E1283/$L1283</f>
        <v>104.72972972972973</v>
      </c>
      <c r="Q1283" t="str">
        <f t="shared" ref="Q1283:Q1346" si="122">LEFT($N1283,FIND("/",$N1283)-1)</f>
        <v>music</v>
      </c>
      <c r="R1283" t="str">
        <f t="shared" ref="R1283:R1346" si="123">RIGHT($N1283,LEN($N1283)-FIND("/",$N1283))</f>
        <v>rock</v>
      </c>
      <c r="S1283" s="19">
        <f t="shared" ref="S1283:S1346" si="124">((($J1283/60)/60)/24)+DATE(1970,1,1)</f>
        <v>41463.743472222224</v>
      </c>
      <c r="T1283" s="19">
        <f t="shared" ref="T1283:T1346" si="125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s="1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124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9">
        <f t="shared" si="124"/>
        <v>41586.475173611114</v>
      </c>
      <c r="T1284" s="1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s="1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212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9">
        <f t="shared" si="124"/>
        <v>41320.717465277776</v>
      </c>
      <c r="T1285" s="1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s="1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9">
        <f t="shared" si="124"/>
        <v>42712.23474537037</v>
      </c>
      <c r="T1286" s="1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s="1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102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9">
        <f t="shared" si="124"/>
        <v>42160.583043981482</v>
      </c>
      <c r="T1287" s="1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s="1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109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9">
        <f t="shared" si="124"/>
        <v>42039.384571759263</v>
      </c>
      <c r="T1288" s="1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s="1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9">
        <f t="shared" si="124"/>
        <v>42107.621018518519</v>
      </c>
      <c r="T1289" s="1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s="1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101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9">
        <f t="shared" si="124"/>
        <v>42561.154664351852</v>
      </c>
      <c r="T1290" s="1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s="1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9">
        <f t="shared" si="124"/>
        <v>42709.134780092587</v>
      </c>
      <c r="T1291" s="1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s="1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109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9">
        <f t="shared" si="124"/>
        <v>42086.614942129629</v>
      </c>
      <c r="T1292" s="1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s="1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146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9">
        <f t="shared" si="124"/>
        <v>42064.652673611112</v>
      </c>
      <c r="T1293" s="1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s="1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9">
        <f t="shared" si="124"/>
        <v>42256.764212962968</v>
      </c>
      <c r="T1294" s="1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s="1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9">
        <f t="shared" si="124"/>
        <v>42292.701053240744</v>
      </c>
      <c r="T1295" s="1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s="1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9">
        <f t="shared" si="124"/>
        <v>42278.453668981485</v>
      </c>
      <c r="T1296" s="1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s="1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102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9">
        <f t="shared" si="124"/>
        <v>42184.572881944448</v>
      </c>
      <c r="T1297" s="1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s="1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142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9">
        <f t="shared" si="124"/>
        <v>42423.050613425927</v>
      </c>
      <c r="T1298" s="1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s="1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110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9">
        <f t="shared" si="124"/>
        <v>42461.747199074074</v>
      </c>
      <c r="T1299" s="1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s="1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9">
        <f t="shared" si="124"/>
        <v>42458.680925925932</v>
      </c>
      <c r="T1300" s="1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s="1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9">
        <f t="shared" si="124"/>
        <v>42169.814340277779</v>
      </c>
      <c r="T1301" s="1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s="1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9">
        <f t="shared" si="124"/>
        <v>42483.675208333334</v>
      </c>
      <c r="T1302" s="1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s="1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103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9">
        <f t="shared" si="124"/>
        <v>42195.749745370369</v>
      </c>
      <c r="T1303" s="1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s="1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9">
        <f t="shared" si="124"/>
        <v>42675.057997685188</v>
      </c>
      <c r="T1304" s="1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s="1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131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9">
        <f t="shared" si="124"/>
        <v>42566.441203703704</v>
      </c>
      <c r="T1305" s="1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s="1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40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9">
        <f t="shared" si="124"/>
        <v>42747.194502314815</v>
      </c>
      <c r="T1306" s="1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s="1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26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9">
        <f t="shared" si="124"/>
        <v>42543.665601851855</v>
      </c>
      <c r="T1307" s="1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s="1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9">
        <f t="shared" si="124"/>
        <v>41947.457569444443</v>
      </c>
      <c r="T1308" s="1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s="1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12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9">
        <f t="shared" si="124"/>
        <v>42387.503229166665</v>
      </c>
      <c r="T1309" s="1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s="1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12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9">
        <f t="shared" si="124"/>
        <v>42611.613564814819</v>
      </c>
      <c r="T1310" s="1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s="1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112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9">
        <f t="shared" si="124"/>
        <v>42257.882731481484</v>
      </c>
      <c r="T1311" s="1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s="1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16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9">
        <f t="shared" si="124"/>
        <v>42556.667245370365</v>
      </c>
      <c r="T1312" s="1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s="1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33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9">
        <f t="shared" si="124"/>
        <v>42669.802303240736</v>
      </c>
      <c r="T1313" s="1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s="1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9">
        <f t="shared" si="124"/>
        <v>42082.702800925923</v>
      </c>
      <c r="T1314" s="1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s="1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32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9">
        <f t="shared" si="124"/>
        <v>42402.709652777776</v>
      </c>
      <c r="T1315" s="1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s="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9">
        <f t="shared" si="124"/>
        <v>42604.669675925921</v>
      </c>
      <c r="T1316" s="1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s="1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9">
        <f t="shared" si="124"/>
        <v>42278.498240740737</v>
      </c>
      <c r="T1317" s="1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s="1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9">
        <f t="shared" si="124"/>
        <v>42393.961909722217</v>
      </c>
      <c r="T1318" s="1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s="1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6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9">
        <f t="shared" si="124"/>
        <v>42520.235486111109</v>
      </c>
      <c r="T1319" s="1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s="1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16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9">
        <f t="shared" si="124"/>
        <v>41985.043657407412</v>
      </c>
      <c r="T1320" s="1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s="1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16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9">
        <f t="shared" si="124"/>
        <v>41816.812094907407</v>
      </c>
      <c r="T1321" s="1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s="1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1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9">
        <f t="shared" si="124"/>
        <v>42705.690347222218</v>
      </c>
      <c r="T1322" s="1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s="1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9">
        <f t="shared" si="124"/>
        <v>42697.74927083333</v>
      </c>
      <c r="T1323" s="1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s="1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1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9">
        <f t="shared" si="124"/>
        <v>42115.656539351854</v>
      </c>
      <c r="T1324" s="1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s="1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9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9">
        <f t="shared" si="124"/>
        <v>42451.698449074072</v>
      </c>
      <c r="T1325" s="1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s="1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10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9">
        <f t="shared" si="124"/>
        <v>42626.633703703701</v>
      </c>
      <c r="T1326" s="1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s="1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3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9">
        <f t="shared" si="124"/>
        <v>42704.086053240739</v>
      </c>
      <c r="T1327" s="1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s="1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9">
        <f t="shared" si="124"/>
        <v>41974.791990740734</v>
      </c>
      <c r="T1328" s="1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s="1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4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9">
        <f t="shared" si="124"/>
        <v>42123.678645833337</v>
      </c>
      <c r="T1329" s="1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s="1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3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9">
        <f t="shared" si="124"/>
        <v>42612.642754629633</v>
      </c>
      <c r="T1330" s="1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s="1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1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9">
        <f t="shared" si="124"/>
        <v>41935.221585648149</v>
      </c>
      <c r="T1331" s="1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s="1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9">
        <f t="shared" si="124"/>
        <v>42522.276724537034</v>
      </c>
      <c r="T1332" s="1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s="1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9">
        <f t="shared" si="124"/>
        <v>42569.50409722222</v>
      </c>
      <c r="T1333" s="1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s="1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9">
        <f t="shared" si="124"/>
        <v>42732.060277777782</v>
      </c>
      <c r="T1334" s="1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s="1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9">
        <f t="shared" si="124"/>
        <v>41806.106770833336</v>
      </c>
      <c r="T1335" s="1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s="1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11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9">
        <f t="shared" si="124"/>
        <v>42410.774155092593</v>
      </c>
      <c r="T1336" s="1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s="1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9">
        <f t="shared" si="124"/>
        <v>42313.936365740738</v>
      </c>
      <c r="T1337" s="1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s="1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9">
        <f t="shared" si="124"/>
        <v>41955.863750000004</v>
      </c>
      <c r="T1338" s="1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s="1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50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9">
        <f t="shared" si="124"/>
        <v>42767.577303240745</v>
      </c>
      <c r="T1339" s="1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s="1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4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9">
        <f t="shared" si="124"/>
        <v>42188.803622685184</v>
      </c>
      <c r="T1340" s="1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s="1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7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9">
        <f t="shared" si="124"/>
        <v>41936.647164351853</v>
      </c>
      <c r="T1341" s="1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s="1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9">
        <f t="shared" si="124"/>
        <v>41836.595520833333</v>
      </c>
      <c r="T1342" s="1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s="1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71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9">
        <f t="shared" si="124"/>
        <v>42612.624039351853</v>
      </c>
      <c r="T1343" s="1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s="1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1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9">
        <f t="shared" si="124"/>
        <v>42172.816423611104</v>
      </c>
      <c r="T1344" s="1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s="1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103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9">
        <f t="shared" si="124"/>
        <v>42542.526423611111</v>
      </c>
      <c r="T1345" s="1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s="1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378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9">
        <f t="shared" si="124"/>
        <v>42522.789803240739</v>
      </c>
      <c r="T1346" s="1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s="1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ROUNDUP(IF(($E1347-$D1347)/($D1347)&gt;0,(($E1347-$D1347)/($D1347)+1)*100,(1+($E1347-$D1347)/($D1347))*100),0)</f>
        <v>125</v>
      </c>
      <c r="P1347" s="5">
        <f t="shared" ref="P1347:P1410" si="127">$E1347/$L1347</f>
        <v>53.571428571428569</v>
      </c>
      <c r="Q1347" t="str">
        <f t="shared" ref="Q1347:Q1410" si="128">LEFT($N1347,FIND("/",$N1347)-1)</f>
        <v>publishing</v>
      </c>
      <c r="R1347" t="str">
        <f t="shared" ref="R1347:R1410" si="129">RIGHT($N1347,LEN($N1347)-FIND("/",$N1347))</f>
        <v>nonfiction</v>
      </c>
      <c r="S1347" s="19">
        <f t="shared" ref="S1347:S1410" si="130">((($J1347/60)/60)/24)+DATE(1970,1,1)</f>
        <v>41799.814340277779</v>
      </c>
      <c r="T1347" s="19">
        <f t="shared" ref="T1347:T1410" si="131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s="1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148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9">
        <f t="shared" si="130"/>
        <v>41422.075821759259</v>
      </c>
      <c r="T1348" s="1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s="1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103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9">
        <f t="shared" si="130"/>
        <v>42040.638020833328</v>
      </c>
      <c r="T1349" s="1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s="1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9">
        <f t="shared" si="130"/>
        <v>41963.506168981476</v>
      </c>
      <c r="T1350" s="1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s="1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205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9">
        <f t="shared" si="130"/>
        <v>42317.33258101852</v>
      </c>
      <c r="T1351" s="1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s="1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9">
        <f t="shared" si="130"/>
        <v>42334.013124999998</v>
      </c>
      <c r="T1352" s="1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s="1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102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9">
        <f t="shared" si="130"/>
        <v>42382.74009259259</v>
      </c>
      <c r="T1353" s="1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s="1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137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9">
        <f t="shared" si="130"/>
        <v>42200.578310185185</v>
      </c>
      <c r="T1354" s="1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s="1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134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9">
        <f t="shared" si="130"/>
        <v>41309.11791666667</v>
      </c>
      <c r="T1355" s="1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s="1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131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9">
        <f t="shared" si="130"/>
        <v>42502.807627314818</v>
      </c>
      <c r="T1356" s="1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s="1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123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9">
        <f t="shared" si="130"/>
        <v>41213.254687499997</v>
      </c>
      <c r="T1357" s="1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s="1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183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9">
        <f t="shared" si="130"/>
        <v>41430.038888888892</v>
      </c>
      <c r="T1358" s="1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s="1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126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9">
        <f t="shared" si="130"/>
        <v>41304.962233796294</v>
      </c>
      <c r="T1359" s="1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s="1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112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9">
        <f t="shared" si="130"/>
        <v>40689.570868055554</v>
      </c>
      <c r="T1360" s="1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s="1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116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9">
        <f t="shared" si="130"/>
        <v>40668.814699074072</v>
      </c>
      <c r="T1361" s="1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s="1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174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9">
        <f t="shared" si="130"/>
        <v>41095.900694444441</v>
      </c>
      <c r="T1362" s="1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s="1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126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9">
        <f t="shared" si="130"/>
        <v>41781.717268518521</v>
      </c>
      <c r="T1363" s="1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s="1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110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9">
        <f t="shared" si="130"/>
        <v>41464.934386574074</v>
      </c>
      <c r="T1364" s="1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s="1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9">
        <f t="shared" si="130"/>
        <v>42396.8440625</v>
      </c>
      <c r="T1365" s="1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s="1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119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9">
        <f t="shared" si="130"/>
        <v>41951.695671296293</v>
      </c>
      <c r="T1366" s="1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s="1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101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9">
        <f t="shared" si="130"/>
        <v>42049.733240740738</v>
      </c>
      <c r="T1367" s="1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s="1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127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9">
        <f t="shared" si="130"/>
        <v>41924.996099537035</v>
      </c>
      <c r="T1368" s="1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s="1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115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9">
        <f t="shared" si="130"/>
        <v>42292.002893518518</v>
      </c>
      <c r="T1369" s="1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s="1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111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9">
        <f t="shared" si="130"/>
        <v>42146.190902777773</v>
      </c>
      <c r="T1370" s="1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s="1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106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9">
        <f t="shared" si="130"/>
        <v>41710.594282407408</v>
      </c>
      <c r="T1371" s="1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s="1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9">
        <f t="shared" si="130"/>
        <v>41548.00335648148</v>
      </c>
      <c r="T1372" s="1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s="1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108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9">
        <f t="shared" si="130"/>
        <v>42101.758587962962</v>
      </c>
      <c r="T1373" s="1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s="1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9">
        <f t="shared" si="130"/>
        <v>41072.739953703705</v>
      </c>
      <c r="T1374" s="1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s="1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106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9">
        <f t="shared" si="130"/>
        <v>42704.95177083333</v>
      </c>
      <c r="T1375" s="1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s="1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190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9">
        <f t="shared" si="130"/>
        <v>42424.161898148144</v>
      </c>
      <c r="T1376" s="1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s="1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172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9">
        <f t="shared" si="130"/>
        <v>42720.066192129627</v>
      </c>
      <c r="T1377" s="1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s="1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253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9">
        <f t="shared" si="130"/>
        <v>42677.669050925921</v>
      </c>
      <c r="T1378" s="1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s="1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117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9">
        <f t="shared" si="130"/>
        <v>42747.219560185185</v>
      </c>
      <c r="T1379" s="1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s="1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204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9">
        <f t="shared" si="130"/>
        <v>42568.759374999994</v>
      </c>
      <c r="T1380" s="1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s="1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112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9">
        <f t="shared" si="130"/>
        <v>42130.491620370376</v>
      </c>
      <c r="T1381" s="1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s="1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9">
        <f t="shared" si="130"/>
        <v>42141.762800925921</v>
      </c>
      <c r="T1382" s="1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s="1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108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9">
        <f t="shared" si="130"/>
        <v>42703.214409722219</v>
      </c>
      <c r="T1383" s="1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s="1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9">
        <f t="shared" si="130"/>
        <v>41370.800185185188</v>
      </c>
      <c r="T1384" s="1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s="1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213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9">
        <f t="shared" si="130"/>
        <v>42707.074976851851</v>
      </c>
      <c r="T1385" s="1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s="1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125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9">
        <f t="shared" si="130"/>
        <v>42160.735208333332</v>
      </c>
      <c r="T1386" s="1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s="1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111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9">
        <f t="shared" si="130"/>
        <v>42433.688900462963</v>
      </c>
      <c r="T1387" s="1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s="1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9">
        <f t="shared" si="130"/>
        <v>42184.646863425922</v>
      </c>
      <c r="T1388" s="1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s="1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137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9">
        <f t="shared" si="130"/>
        <v>42126.92123842593</v>
      </c>
      <c r="T1389" s="1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s="1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135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9">
        <f t="shared" si="130"/>
        <v>42634.614780092597</v>
      </c>
      <c r="T1390" s="1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s="1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146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9">
        <f t="shared" si="130"/>
        <v>42565.480983796297</v>
      </c>
      <c r="T1391" s="1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s="1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110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9">
        <f t="shared" si="130"/>
        <v>42087.803310185183</v>
      </c>
      <c r="T1392" s="1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s="1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9">
        <f t="shared" si="130"/>
        <v>42193.650671296295</v>
      </c>
      <c r="T1393" s="1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s="1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9">
        <f t="shared" si="130"/>
        <v>42401.154930555553</v>
      </c>
      <c r="T1394" s="1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s="1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103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9">
        <f t="shared" si="130"/>
        <v>42553.681979166664</v>
      </c>
      <c r="T1395" s="1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s="1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123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9">
        <f t="shared" si="130"/>
        <v>42752.144976851851</v>
      </c>
      <c r="T1396" s="1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s="1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112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9">
        <f t="shared" si="130"/>
        <v>42719.90834490741</v>
      </c>
      <c r="T1397" s="1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s="1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108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9">
        <f t="shared" si="130"/>
        <v>42018.99863425926</v>
      </c>
      <c r="T1398" s="1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s="1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114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9">
        <f t="shared" si="130"/>
        <v>42640.917939814812</v>
      </c>
      <c r="T1399" s="1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s="1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110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9">
        <f t="shared" si="130"/>
        <v>42526.874236111107</v>
      </c>
      <c r="T1400" s="1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s="1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127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9">
        <f t="shared" si="130"/>
        <v>41889.004317129627</v>
      </c>
      <c r="T1401" s="1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s="1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168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9">
        <f t="shared" si="130"/>
        <v>42498.341122685189</v>
      </c>
      <c r="T1402" s="1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s="1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497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9">
        <f t="shared" si="130"/>
        <v>41399.99622685185</v>
      </c>
      <c r="T1403" s="1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s="1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110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9">
        <f t="shared" si="130"/>
        <v>42065.053368055553</v>
      </c>
      <c r="T1404" s="1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s="1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103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9">
        <f t="shared" si="130"/>
        <v>41451.062905092593</v>
      </c>
      <c r="T1405" s="1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s="1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9">
        <f t="shared" si="130"/>
        <v>42032.510243055556</v>
      </c>
      <c r="T1406" s="1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s="1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1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9">
        <f t="shared" si="130"/>
        <v>41941.680567129632</v>
      </c>
      <c r="T1407" s="1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s="1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1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9">
        <f t="shared" si="130"/>
        <v>42297.432951388888</v>
      </c>
      <c r="T1408" s="1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s="1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9">
        <f t="shared" si="130"/>
        <v>41838.536782407406</v>
      </c>
      <c r="T1409" s="1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s="1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8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9">
        <f t="shared" si="130"/>
        <v>42291.872175925921</v>
      </c>
      <c r="T1410" s="1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s="1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ROUNDUP(IF(($E1411-$D1411)/($D1411)&gt;0,(($E1411-$D1411)/($D1411)+1)*100,(1+($E1411-$D1411)/($D1411))*100),0)</f>
        <v>0</v>
      </c>
      <c r="P1411" s="5" t="e">
        <f t="shared" ref="P1411:P1474" si="133">$E1411/$L1411</f>
        <v>#DIV/0!</v>
      </c>
      <c r="Q1411" t="str">
        <f t="shared" ref="Q1411:Q1474" si="134">LEFT($N1411,FIND("/",$N1411)-1)</f>
        <v>publishing</v>
      </c>
      <c r="R1411" t="str">
        <f t="shared" ref="R1411:R1474" si="135">RIGHT($N1411,LEN($N1411)-FIND("/",$N1411))</f>
        <v>translations</v>
      </c>
      <c r="S1411" s="19">
        <f t="shared" ref="S1411:S1474" si="136">((($J1411/60)/60)/24)+DATE(1970,1,1)</f>
        <v>41945.133506944447</v>
      </c>
      <c r="T1411" s="19">
        <f t="shared" ref="T1411:T1474" si="137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s="1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9">
        <f t="shared" si="136"/>
        <v>42479.318518518514</v>
      </c>
      <c r="T1412" s="1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s="1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1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9">
        <f t="shared" si="136"/>
        <v>42013.059027777781</v>
      </c>
      <c r="T1413" s="1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s="1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5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9">
        <f t="shared" si="136"/>
        <v>41947.063645833332</v>
      </c>
      <c r="T1414" s="1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s="1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9">
        <f t="shared" si="136"/>
        <v>42360.437152777777</v>
      </c>
      <c r="T1415" s="1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s="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1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9">
        <f t="shared" si="136"/>
        <v>42708.25309027778</v>
      </c>
      <c r="T1416" s="1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s="1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19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9">
        <f t="shared" si="136"/>
        <v>42192.675821759258</v>
      </c>
      <c r="T1417" s="1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s="1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9">
        <f t="shared" si="136"/>
        <v>42299.926145833335</v>
      </c>
      <c r="T1418" s="1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s="1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9">
        <f t="shared" si="136"/>
        <v>42232.15016203704</v>
      </c>
      <c r="T1419" s="1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s="1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1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9">
        <f t="shared" si="136"/>
        <v>42395.456412037034</v>
      </c>
      <c r="T1420" s="1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s="1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8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9">
        <f t="shared" si="136"/>
        <v>42622.456238425926</v>
      </c>
      <c r="T1421" s="1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s="1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9">
        <f t="shared" si="136"/>
        <v>42524.667662037042</v>
      </c>
      <c r="T1422" s="1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s="1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9">
        <f t="shared" si="136"/>
        <v>42013.915613425925</v>
      </c>
      <c r="T1423" s="1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s="1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1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9">
        <f t="shared" si="136"/>
        <v>42604.239629629628</v>
      </c>
      <c r="T1424" s="1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s="1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1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9">
        <f t="shared" si="136"/>
        <v>42340.360312500001</v>
      </c>
      <c r="T1425" s="1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s="1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21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9">
        <f t="shared" si="136"/>
        <v>42676.717615740738</v>
      </c>
      <c r="T1426" s="1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s="1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9">
        <f t="shared" si="136"/>
        <v>42093.131469907406</v>
      </c>
      <c r="T1427" s="1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s="1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9">
        <f t="shared" si="136"/>
        <v>42180.390277777777</v>
      </c>
      <c r="T1428" s="1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s="1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9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9">
        <f t="shared" si="136"/>
        <v>42601.851678240739</v>
      </c>
      <c r="T1429" s="1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s="1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9">
        <f t="shared" si="136"/>
        <v>42432.379826388889</v>
      </c>
      <c r="T1430" s="1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s="1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9">
        <f t="shared" si="136"/>
        <v>42074.060671296291</v>
      </c>
      <c r="T1431" s="1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s="1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9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9">
        <f t="shared" si="136"/>
        <v>41961.813518518517</v>
      </c>
      <c r="T1432" s="1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s="1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9">
        <f t="shared" si="136"/>
        <v>42304.210833333331</v>
      </c>
      <c r="T1433" s="1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s="1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9">
        <f t="shared" si="136"/>
        <v>42175.780416666668</v>
      </c>
      <c r="T1434" s="1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s="1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9">
        <f t="shared" si="136"/>
        <v>42673.625868055555</v>
      </c>
      <c r="T1435" s="1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s="1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10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9">
        <f t="shared" si="136"/>
        <v>42142.767106481479</v>
      </c>
      <c r="T1436" s="1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s="1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9">
        <f t="shared" si="136"/>
        <v>42258.780324074076</v>
      </c>
      <c r="T1437" s="1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s="1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9">
        <f t="shared" si="136"/>
        <v>42391.35019675926</v>
      </c>
      <c r="T1438" s="1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s="1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27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9">
        <f t="shared" si="136"/>
        <v>41796.531701388885</v>
      </c>
      <c r="T1439" s="1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s="1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9">
        <f t="shared" si="136"/>
        <v>42457.871516203704</v>
      </c>
      <c r="T1440" s="1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s="1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9">
        <f t="shared" si="136"/>
        <v>42040.829872685179</v>
      </c>
      <c r="T1441" s="1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s="1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1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9">
        <f t="shared" si="136"/>
        <v>42486.748414351852</v>
      </c>
      <c r="T1442" s="1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s="1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9">
        <f t="shared" si="136"/>
        <v>42198.765844907408</v>
      </c>
      <c r="T1443" s="1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s="1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9">
        <f t="shared" si="136"/>
        <v>42485.64534722222</v>
      </c>
      <c r="T1444" s="1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s="1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9">
        <f t="shared" si="136"/>
        <v>42707.926030092596</v>
      </c>
      <c r="T1445" s="1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s="1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9">
        <f t="shared" si="136"/>
        <v>42199.873402777783</v>
      </c>
      <c r="T1446" s="1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s="1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9">
        <f t="shared" si="136"/>
        <v>42139.542303240742</v>
      </c>
      <c r="T1447" s="1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s="1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9">
        <f t="shared" si="136"/>
        <v>42461.447662037041</v>
      </c>
      <c r="T1448" s="1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s="1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9">
        <f t="shared" si="136"/>
        <v>42529.730717592596</v>
      </c>
      <c r="T1449" s="1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s="1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9">
        <f t="shared" si="136"/>
        <v>42115.936550925922</v>
      </c>
      <c r="T1450" s="1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s="1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9">
        <f t="shared" si="136"/>
        <v>42086.811400462961</v>
      </c>
      <c r="T1451" s="1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s="1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9">
        <f t="shared" si="136"/>
        <v>42390.171261574069</v>
      </c>
      <c r="T1452" s="1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s="1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9">
        <f t="shared" si="136"/>
        <v>41931.959016203706</v>
      </c>
      <c r="T1453" s="1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s="1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9">
        <f t="shared" si="136"/>
        <v>41818.703275462962</v>
      </c>
      <c r="T1454" s="1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s="1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9">
        <f t="shared" si="136"/>
        <v>42795.696145833332</v>
      </c>
      <c r="T1455" s="1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s="1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9">
        <f t="shared" si="136"/>
        <v>42463.866666666669</v>
      </c>
      <c r="T1456" s="1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s="1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9">
        <f t="shared" si="136"/>
        <v>41832.672685185185</v>
      </c>
      <c r="T1457" s="1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s="1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3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9">
        <f t="shared" si="136"/>
        <v>42708.668576388889</v>
      </c>
      <c r="T1458" s="1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s="1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9">
        <f t="shared" si="136"/>
        <v>42289.89634259259</v>
      </c>
      <c r="T1459" s="1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s="1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9">
        <f t="shared" si="136"/>
        <v>41831.705555555556</v>
      </c>
      <c r="T1460" s="1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s="1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9">
        <f t="shared" si="136"/>
        <v>42312.204814814817</v>
      </c>
      <c r="T1461" s="1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s="1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9">
        <f t="shared" si="136"/>
        <v>41915.896967592591</v>
      </c>
      <c r="T1462" s="1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s="1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102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9">
        <f t="shared" si="136"/>
        <v>41899.645300925928</v>
      </c>
      <c r="T1463" s="1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s="1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109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9">
        <f t="shared" si="136"/>
        <v>41344.662858796299</v>
      </c>
      <c r="T1464" s="1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s="1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9">
        <f t="shared" si="136"/>
        <v>41326.911319444444</v>
      </c>
      <c r="T1465" s="1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s="1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164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9">
        <f t="shared" si="136"/>
        <v>41291.661550925928</v>
      </c>
      <c r="T1466" s="1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s="1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457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9">
        <f t="shared" si="136"/>
        <v>40959.734398148146</v>
      </c>
      <c r="T1467" s="1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s="1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108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9">
        <f t="shared" si="136"/>
        <v>42340.172060185185</v>
      </c>
      <c r="T1468" s="1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s="1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116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9">
        <f t="shared" si="136"/>
        <v>40933.80190972222</v>
      </c>
      <c r="T1469" s="1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s="1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103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9">
        <f t="shared" si="136"/>
        <v>40646.014456018522</v>
      </c>
      <c r="T1470" s="1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s="1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109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9">
        <f t="shared" si="136"/>
        <v>41290.598483796297</v>
      </c>
      <c r="T1471" s="1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s="1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126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9">
        <f t="shared" si="136"/>
        <v>41250.827118055553</v>
      </c>
      <c r="T1472" s="1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s="1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104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9">
        <f t="shared" si="136"/>
        <v>42073.957569444443</v>
      </c>
      <c r="T1473" s="1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s="1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139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9">
        <f t="shared" si="136"/>
        <v>41533.542858796296</v>
      </c>
      <c r="T1474" s="1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s="1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ROUNDUP(IF(($E1475-$D1475)/($D1475)&gt;0,(($E1475-$D1475)/($D1475)+1)*100,(1+($E1475-$D1475)/($D1475))*100),0)</f>
        <v>121</v>
      </c>
      <c r="P1475" s="5">
        <f t="shared" ref="P1475:P1538" si="139">$E1475/$L1475</f>
        <v>38.462553191489363</v>
      </c>
      <c r="Q1475" t="str">
        <f t="shared" ref="Q1475:Q1538" si="140">LEFT($N1475,FIND("/",$N1475)-1)</f>
        <v>publishing</v>
      </c>
      <c r="R1475" t="str">
        <f t="shared" ref="R1475:R1538" si="141">RIGHT($N1475,LEN($N1475)-FIND("/",$N1475))</f>
        <v>radio &amp; podcasts</v>
      </c>
      <c r="S1475" s="19">
        <f t="shared" ref="S1475:S1538" si="142">((($J1475/60)/60)/24)+DATE(1970,1,1)</f>
        <v>40939.979618055557</v>
      </c>
      <c r="T1475" s="19">
        <f t="shared" ref="T1475:T1538" si="143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s="1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113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9">
        <f t="shared" si="142"/>
        <v>41500.727916666663</v>
      </c>
      <c r="T1476" s="1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s="1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189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9">
        <f t="shared" si="142"/>
        <v>41960.722951388889</v>
      </c>
      <c r="T1477" s="1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s="1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662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9">
        <f t="shared" si="142"/>
        <v>40766.041921296295</v>
      </c>
      <c r="T1478" s="1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s="1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112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9">
        <f t="shared" si="142"/>
        <v>40840.615787037037</v>
      </c>
      <c r="T1479" s="1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s="1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9">
        <f t="shared" si="142"/>
        <v>41394.871678240743</v>
      </c>
      <c r="T1480" s="1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s="1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138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9">
        <f t="shared" si="142"/>
        <v>41754.745243055557</v>
      </c>
      <c r="T1481" s="1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s="1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118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9">
        <f t="shared" si="142"/>
        <v>41464.934016203704</v>
      </c>
      <c r="T1482" s="1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s="1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3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9">
        <f t="shared" si="142"/>
        <v>41550.922974537039</v>
      </c>
      <c r="T1483" s="1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s="1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9">
        <f t="shared" si="142"/>
        <v>41136.85805555556</v>
      </c>
      <c r="T1484" s="1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s="1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9">
        <f t="shared" si="142"/>
        <v>42548.192997685182</v>
      </c>
      <c r="T1485" s="1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s="1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9">
        <f t="shared" si="142"/>
        <v>41053.200960648144</v>
      </c>
      <c r="T1486" s="1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s="1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3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9">
        <f t="shared" si="142"/>
        <v>42130.795983796299</v>
      </c>
      <c r="T1487" s="1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s="1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1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9">
        <f t="shared" si="142"/>
        <v>42032.168530092589</v>
      </c>
      <c r="T1488" s="1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s="1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9">
        <f t="shared" si="142"/>
        <v>42554.917488425926</v>
      </c>
      <c r="T1489" s="1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s="1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3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9">
        <f t="shared" si="142"/>
        <v>41614.563194444447</v>
      </c>
      <c r="T1490" s="1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s="1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9">
        <f t="shared" si="142"/>
        <v>41198.611712962964</v>
      </c>
      <c r="T1491" s="1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s="1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31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9">
        <f t="shared" si="142"/>
        <v>41520.561041666668</v>
      </c>
      <c r="T1492" s="1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s="1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9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9">
        <f t="shared" si="142"/>
        <v>41991.713460648149</v>
      </c>
      <c r="T1493" s="1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s="1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9">
        <f t="shared" si="142"/>
        <v>40682.884791666671</v>
      </c>
      <c r="T1494" s="1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s="1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9">
        <f t="shared" si="142"/>
        <v>41411.866608796299</v>
      </c>
      <c r="T1495" s="1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s="1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9">
        <f t="shared" si="142"/>
        <v>42067.722372685181</v>
      </c>
      <c r="T1496" s="1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s="1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9">
        <f t="shared" si="142"/>
        <v>40752.789710648147</v>
      </c>
      <c r="T1497" s="1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s="1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9">
        <f t="shared" si="142"/>
        <v>41838.475219907406</v>
      </c>
      <c r="T1498" s="1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s="1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1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9">
        <f t="shared" si="142"/>
        <v>41444.64261574074</v>
      </c>
      <c r="T1499" s="1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s="1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9">
        <f t="shared" si="142"/>
        <v>41840.983541666668</v>
      </c>
      <c r="T1500" s="1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s="1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1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9">
        <f t="shared" si="142"/>
        <v>42527.007326388892</v>
      </c>
      <c r="T1501" s="1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s="1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26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9">
        <f t="shared" si="142"/>
        <v>41365.904594907406</v>
      </c>
      <c r="T1502" s="1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s="1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167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9">
        <f t="shared" si="142"/>
        <v>42163.583599537036</v>
      </c>
      <c r="T1503" s="1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s="1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102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9">
        <f t="shared" si="142"/>
        <v>42426.542592592596</v>
      </c>
      <c r="T1504" s="1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s="1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108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9">
        <f t="shared" si="142"/>
        <v>42606.347233796296</v>
      </c>
      <c r="T1505" s="1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s="1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9">
        <f t="shared" si="142"/>
        <v>41772.657685185186</v>
      </c>
      <c r="T1506" s="1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s="1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104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9">
        <f t="shared" si="142"/>
        <v>42414.44332175926</v>
      </c>
      <c r="T1507" s="1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s="1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112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9">
        <f t="shared" si="142"/>
        <v>41814.785925925928</v>
      </c>
      <c r="T1508" s="1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s="1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9">
        <f t="shared" si="142"/>
        <v>40254.450335648151</v>
      </c>
      <c r="T1509" s="1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s="1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111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9">
        <f t="shared" si="142"/>
        <v>41786.614363425928</v>
      </c>
      <c r="T1510" s="1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s="1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9">
        <f t="shared" si="142"/>
        <v>42751.533391203702</v>
      </c>
      <c r="T1511" s="1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s="1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102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9">
        <f t="shared" si="142"/>
        <v>41809.385162037033</v>
      </c>
      <c r="T1512" s="1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s="1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112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9">
        <f t="shared" si="142"/>
        <v>42296.583379629628</v>
      </c>
      <c r="T1513" s="1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s="1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559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9">
        <f t="shared" si="142"/>
        <v>42741.684479166666</v>
      </c>
      <c r="T1514" s="1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s="1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9">
        <f t="shared" si="142"/>
        <v>41806.637337962966</v>
      </c>
      <c r="T1515" s="1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s="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107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9">
        <f t="shared" si="142"/>
        <v>42234.597685185188</v>
      </c>
      <c r="T1516" s="1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s="1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158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9">
        <f t="shared" si="142"/>
        <v>42415.253437499996</v>
      </c>
      <c r="T1517" s="1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s="1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109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9">
        <f t="shared" si="142"/>
        <v>42619.466342592597</v>
      </c>
      <c r="T1518" s="1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s="1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162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9">
        <f t="shared" si="142"/>
        <v>41948.56658564815</v>
      </c>
      <c r="T1519" s="1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s="1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206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9">
        <f t="shared" si="142"/>
        <v>41760.8200462963</v>
      </c>
      <c r="T1520" s="1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s="1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104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9">
        <f t="shared" si="142"/>
        <v>41782.741701388892</v>
      </c>
      <c r="T1521" s="1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s="1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104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9">
        <f t="shared" si="142"/>
        <v>41955.857789351852</v>
      </c>
      <c r="T1522" s="1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s="1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107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9">
        <f t="shared" si="142"/>
        <v>42493.167719907404</v>
      </c>
      <c r="T1523" s="1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s="1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139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9">
        <f t="shared" si="142"/>
        <v>41899.830312500002</v>
      </c>
      <c r="T1524" s="1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s="1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9">
        <f t="shared" si="142"/>
        <v>41964.751342592594</v>
      </c>
      <c r="T1525" s="1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s="1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9">
        <f t="shared" si="142"/>
        <v>42756.501041666663</v>
      </c>
      <c r="T1526" s="1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s="1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175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9">
        <f t="shared" si="142"/>
        <v>42570.702986111108</v>
      </c>
      <c r="T1527" s="1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s="1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121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9">
        <f t="shared" si="142"/>
        <v>42339.276006944448</v>
      </c>
      <c r="T1528" s="1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s="1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111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9">
        <f t="shared" si="142"/>
        <v>42780.600532407407</v>
      </c>
      <c r="T1529" s="1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s="1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282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9">
        <f t="shared" si="142"/>
        <v>42736.732893518521</v>
      </c>
      <c r="T1530" s="1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s="1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101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9">
        <f t="shared" si="142"/>
        <v>42052.628703703704</v>
      </c>
      <c r="T1531" s="1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s="1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135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9">
        <f t="shared" si="142"/>
        <v>42275.767303240747</v>
      </c>
      <c r="T1532" s="1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s="1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176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9">
        <f t="shared" si="142"/>
        <v>41941.802384259259</v>
      </c>
      <c r="T1533" s="1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s="1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485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9">
        <f t="shared" si="142"/>
        <v>42391.475289351853</v>
      </c>
      <c r="T1534" s="1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s="1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146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9">
        <f t="shared" si="142"/>
        <v>42443.00204861111</v>
      </c>
      <c r="T1535" s="1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s="1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418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9">
        <f t="shared" si="142"/>
        <v>42221.67432870371</v>
      </c>
      <c r="T1536" s="1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s="1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133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9">
        <f t="shared" si="142"/>
        <v>42484.829062500001</v>
      </c>
      <c r="T1537" s="1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s="1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251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9">
        <f t="shared" si="142"/>
        <v>42213.802199074074</v>
      </c>
      <c r="T1538" s="1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s="1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ROUNDUP(IF(($E1539-$D1539)/($D1539)&gt;0,(($E1539-$D1539)/($D1539)+1)*100,(1+($E1539-$D1539)/($D1539))*100),0)</f>
        <v>180</v>
      </c>
      <c r="P1539" s="5">
        <f t="shared" ref="P1539:P1602" si="145">$E1539/$L1539</f>
        <v>96.375</v>
      </c>
      <c r="Q1539" t="str">
        <f t="shared" ref="Q1539:Q1602" si="146">LEFT($N1539,FIND("/",$N1539)-1)</f>
        <v>photography</v>
      </c>
      <c r="R1539" t="str">
        <f t="shared" ref="R1539:R1602" si="147">RIGHT($N1539,LEN($N1539)-FIND("/",$N1539))</f>
        <v>photobooks</v>
      </c>
      <c r="S1539" s="19">
        <f t="shared" ref="S1539:S1602" si="148">((($J1539/60)/60)/24)+DATE(1970,1,1)</f>
        <v>42552.315127314811</v>
      </c>
      <c r="T1539" s="19">
        <f t="shared" ref="T1539:T1602" si="14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s="1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9">
        <f t="shared" si="148"/>
        <v>41981.782060185185</v>
      </c>
      <c r="T1540" s="1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s="1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136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9">
        <f t="shared" si="148"/>
        <v>42705.919201388882</v>
      </c>
      <c r="T1541" s="1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s="1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9">
        <f t="shared" si="148"/>
        <v>41939.00712962963</v>
      </c>
      <c r="T1542" s="1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s="1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1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9">
        <f t="shared" si="148"/>
        <v>41974.712245370371</v>
      </c>
      <c r="T1543" s="1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s="1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9">
        <f t="shared" si="148"/>
        <v>42170.996527777781</v>
      </c>
      <c r="T1544" s="1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s="1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1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9">
        <f t="shared" si="148"/>
        <v>41935.509652777779</v>
      </c>
      <c r="T1545" s="1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s="1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9">
        <f t="shared" si="148"/>
        <v>42053.051203703704</v>
      </c>
      <c r="T1546" s="1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s="1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1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9">
        <f t="shared" si="148"/>
        <v>42031.884652777779</v>
      </c>
      <c r="T1547" s="1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s="1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9">
        <f t="shared" si="148"/>
        <v>41839.212951388887</v>
      </c>
      <c r="T1548" s="1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s="1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9">
        <f t="shared" si="148"/>
        <v>42782.426875000005</v>
      </c>
      <c r="T1549" s="1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s="1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9">
        <f t="shared" si="148"/>
        <v>42286.88217592593</v>
      </c>
      <c r="T1550" s="1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s="1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9">
        <f t="shared" si="148"/>
        <v>42281.136099537034</v>
      </c>
      <c r="T1551" s="1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s="1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14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9">
        <f t="shared" si="148"/>
        <v>42472.449467592596</v>
      </c>
      <c r="T1552" s="1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s="1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9">
        <f t="shared" si="148"/>
        <v>42121.824525462958</v>
      </c>
      <c r="T1553" s="1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s="1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50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9">
        <f t="shared" si="148"/>
        <v>41892.688750000001</v>
      </c>
      <c r="T1554" s="1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s="1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9">
        <f t="shared" si="148"/>
        <v>42219.282951388886</v>
      </c>
      <c r="T1555" s="1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s="1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9">
        <f t="shared" si="148"/>
        <v>42188.252199074079</v>
      </c>
      <c r="T1556" s="1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s="1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9">
        <f t="shared" si="148"/>
        <v>42241.613796296297</v>
      </c>
      <c r="T1557" s="1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s="1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46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9">
        <f t="shared" si="148"/>
        <v>42525.153055555551</v>
      </c>
      <c r="T1558" s="1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s="1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9">
        <f t="shared" si="148"/>
        <v>41871.65315972222</v>
      </c>
      <c r="T1559" s="1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s="1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5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9">
        <f t="shared" si="148"/>
        <v>42185.397673611107</v>
      </c>
      <c r="T1560" s="1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s="1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1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9">
        <f t="shared" si="148"/>
        <v>42108.05322916666</v>
      </c>
      <c r="T1561" s="1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s="1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9">
        <f t="shared" si="148"/>
        <v>41936.020752314813</v>
      </c>
      <c r="T1562" s="1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s="1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9">
        <f t="shared" si="148"/>
        <v>41555.041701388887</v>
      </c>
      <c r="T1563" s="1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s="1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9">
        <f t="shared" si="148"/>
        <v>40079.566157407404</v>
      </c>
      <c r="T1564" s="1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s="1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9">
        <f t="shared" si="148"/>
        <v>41652.742488425924</v>
      </c>
      <c r="T1565" s="1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s="1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9">
        <f t="shared" si="148"/>
        <v>42121.367002314815</v>
      </c>
      <c r="T1566" s="1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s="1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9">
        <f t="shared" si="148"/>
        <v>40672.729872685188</v>
      </c>
      <c r="T1567" s="1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s="1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22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9">
        <f t="shared" si="148"/>
        <v>42549.916712962964</v>
      </c>
      <c r="T1568" s="1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s="1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5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9">
        <f t="shared" si="148"/>
        <v>41671.936863425923</v>
      </c>
      <c r="T1569" s="1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s="1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9">
        <f t="shared" si="148"/>
        <v>41962.062326388885</v>
      </c>
      <c r="T1570" s="1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s="1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9">
        <f t="shared" si="148"/>
        <v>41389.679560185185</v>
      </c>
      <c r="T1571" s="1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s="1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42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9">
        <f t="shared" si="148"/>
        <v>42438.813449074078</v>
      </c>
      <c r="T1572" s="1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s="1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9">
        <f t="shared" si="148"/>
        <v>42144.769479166673</v>
      </c>
      <c r="T1573" s="1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s="1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9">
        <f t="shared" si="148"/>
        <v>42404.033090277779</v>
      </c>
      <c r="T1574" s="1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s="1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3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9">
        <f t="shared" si="148"/>
        <v>42786.000023148154</v>
      </c>
      <c r="T1575" s="1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s="1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9">
        <f t="shared" si="148"/>
        <v>42017.927418981482</v>
      </c>
      <c r="T1576" s="1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s="1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23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9">
        <f t="shared" si="148"/>
        <v>41799.524259259262</v>
      </c>
      <c r="T1577" s="1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s="1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9">
        <f t="shared" si="148"/>
        <v>42140.879259259258</v>
      </c>
      <c r="T1578" s="1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s="1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9">
        <f t="shared" si="148"/>
        <v>41054.847777777781</v>
      </c>
      <c r="T1579" s="1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s="1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9">
        <f t="shared" si="148"/>
        <v>40399.065868055557</v>
      </c>
      <c r="T1580" s="1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s="1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9">
        <f t="shared" si="148"/>
        <v>41481.996423611112</v>
      </c>
      <c r="T1581" s="1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s="1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9">
        <f t="shared" si="148"/>
        <v>40990.050069444449</v>
      </c>
      <c r="T1582" s="1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s="1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9">
        <f t="shared" si="148"/>
        <v>42325.448958333334</v>
      </c>
      <c r="T1583" s="1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s="1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10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9">
        <f t="shared" si="148"/>
        <v>42246.789965277778</v>
      </c>
      <c r="T1584" s="1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s="1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1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9">
        <f t="shared" si="148"/>
        <v>41877.904988425929</v>
      </c>
      <c r="T1585" s="1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s="1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9">
        <f t="shared" si="148"/>
        <v>41779.649317129632</v>
      </c>
      <c r="T1586" s="1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s="1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9">
        <f t="shared" si="148"/>
        <v>42707.895462962959</v>
      </c>
      <c r="T1587" s="1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s="1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9">
        <f t="shared" si="148"/>
        <v>42069.104421296302</v>
      </c>
      <c r="T1588" s="1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s="1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9">
        <f t="shared" si="148"/>
        <v>41956.950983796298</v>
      </c>
      <c r="T1589" s="1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s="1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9">
        <f t="shared" si="148"/>
        <v>42005.24998842593</v>
      </c>
      <c r="T1590" s="1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s="1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9">
        <f t="shared" si="148"/>
        <v>42256.984791666662</v>
      </c>
      <c r="T1591" s="1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s="1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9">
        <f t="shared" si="148"/>
        <v>42240.857222222221</v>
      </c>
      <c r="T1592" s="1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s="1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30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9">
        <f t="shared" si="148"/>
        <v>42433.726168981477</v>
      </c>
      <c r="T1593" s="1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s="1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9">
        <f t="shared" si="148"/>
        <v>42046.072743055556</v>
      </c>
      <c r="T1594" s="1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s="1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9">
        <f t="shared" si="148"/>
        <v>42033.845543981486</v>
      </c>
      <c r="T1595" s="1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s="1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9">
        <f t="shared" si="148"/>
        <v>42445.712754629625</v>
      </c>
      <c r="T1596" s="1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s="1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1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9">
        <f t="shared" si="148"/>
        <v>41780.050092592595</v>
      </c>
      <c r="T1597" s="1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s="1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3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9">
        <f t="shared" si="148"/>
        <v>41941.430196759262</v>
      </c>
      <c r="T1598" s="1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s="1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9">
        <f t="shared" si="148"/>
        <v>42603.354131944448</v>
      </c>
      <c r="T1599" s="1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s="1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1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9">
        <f t="shared" si="148"/>
        <v>42151.667337962965</v>
      </c>
      <c r="T1600" s="1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s="1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9">
        <f t="shared" si="148"/>
        <v>42438.53907407407</v>
      </c>
      <c r="T1601" s="1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s="1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8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9">
        <f t="shared" si="148"/>
        <v>41791.057314814818</v>
      </c>
      <c r="T1602" s="1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s="1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ROUNDUP(IF(($E1603-$D1603)/($D1603)&gt;0,(($E1603-$D1603)/($D1603)+1)*100,(1+($E1603-$D1603)/($D1603))*100),0)</f>
        <v>109</v>
      </c>
      <c r="P1603" s="5">
        <f t="shared" ref="P1603:P1666" si="151">$E1603/$L1603</f>
        <v>48.325535714285714</v>
      </c>
      <c r="Q1603" t="str">
        <f t="shared" ref="Q1603:Q1666" si="152">LEFT($N1603,FIND("/",$N1603)-1)</f>
        <v>music</v>
      </c>
      <c r="R1603" t="str">
        <f t="shared" ref="R1603:R1666" si="153">RIGHT($N1603,LEN($N1603)-FIND("/",$N1603))</f>
        <v>rock</v>
      </c>
      <c r="S1603" s="19">
        <f t="shared" ref="S1603:S1666" si="154">((($J1603/60)/60)/24)+DATE(1970,1,1)</f>
        <v>40638.092974537038</v>
      </c>
      <c r="T1603" s="19">
        <f t="shared" ref="T1603:T1666" si="155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s="1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101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9">
        <f t="shared" si="154"/>
        <v>40788.297650462962</v>
      </c>
      <c r="T1604" s="1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s="1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101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9">
        <f t="shared" si="154"/>
        <v>40876.169664351852</v>
      </c>
      <c r="T1605" s="1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s="1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123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9">
        <f t="shared" si="154"/>
        <v>40945.845312500001</v>
      </c>
      <c r="T1606" s="1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s="1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101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9">
        <f t="shared" si="154"/>
        <v>40747.012881944444</v>
      </c>
      <c r="T1607" s="1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s="1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102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9">
        <f t="shared" si="154"/>
        <v>40536.111550925925</v>
      </c>
      <c r="T1608" s="1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s="1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146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9">
        <f t="shared" si="154"/>
        <v>41053.80846064815</v>
      </c>
      <c r="T1609" s="1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s="1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102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9">
        <f t="shared" si="154"/>
        <v>41607.83085648148</v>
      </c>
      <c r="T1610" s="1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s="1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119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9">
        <f t="shared" si="154"/>
        <v>40796.001261574071</v>
      </c>
      <c r="T1611" s="1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s="1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9">
        <f t="shared" si="154"/>
        <v>41228.924884259257</v>
      </c>
      <c r="T1612" s="1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s="1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126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9">
        <f t="shared" si="154"/>
        <v>41409.00037037037</v>
      </c>
      <c r="T1613" s="1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s="1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9">
        <f t="shared" si="154"/>
        <v>41246.874814814815</v>
      </c>
      <c r="T1614" s="1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s="1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102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9">
        <f t="shared" si="154"/>
        <v>41082.069467592592</v>
      </c>
      <c r="T1615" s="1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s="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103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9">
        <f t="shared" si="154"/>
        <v>41794.981122685182</v>
      </c>
      <c r="T1616" s="1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s="1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115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9">
        <f t="shared" si="154"/>
        <v>40845.050879629627</v>
      </c>
      <c r="T1617" s="1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s="1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105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9">
        <f t="shared" si="154"/>
        <v>41194.715520833335</v>
      </c>
      <c r="T1618" s="1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s="1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9">
        <f t="shared" si="154"/>
        <v>41546.664212962962</v>
      </c>
      <c r="T1619" s="1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s="1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9">
        <f t="shared" si="154"/>
        <v>41301.654340277775</v>
      </c>
      <c r="T1620" s="1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s="1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134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9">
        <f t="shared" si="154"/>
        <v>41876.18618055556</v>
      </c>
      <c r="T1621" s="1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s="1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9">
        <f t="shared" si="154"/>
        <v>41321.339583333334</v>
      </c>
      <c r="T1622" s="1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s="1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9">
        <f t="shared" si="154"/>
        <v>41003.60665509259</v>
      </c>
      <c r="T1623" s="1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s="1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9">
        <f t="shared" si="154"/>
        <v>41950.29483796296</v>
      </c>
      <c r="T1624" s="1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s="1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102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9">
        <f t="shared" si="154"/>
        <v>41453.688530092593</v>
      </c>
      <c r="T1625" s="1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s="1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9">
        <f t="shared" si="154"/>
        <v>41243.367303240739</v>
      </c>
      <c r="T1626" s="1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s="1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156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9">
        <f t="shared" si="154"/>
        <v>41135.699687500004</v>
      </c>
      <c r="T1627" s="1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s="1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102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9">
        <f t="shared" si="154"/>
        <v>41579.847997685189</v>
      </c>
      <c r="T1628" s="1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s="1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9">
        <f t="shared" si="154"/>
        <v>41205.707048611112</v>
      </c>
      <c r="T1629" s="1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s="1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101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9">
        <f t="shared" si="154"/>
        <v>41774.737060185187</v>
      </c>
      <c r="T1630" s="1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s="1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104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9">
        <f t="shared" si="154"/>
        <v>41645.867280092592</v>
      </c>
      <c r="T1631" s="1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s="1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266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9">
        <f t="shared" si="154"/>
        <v>40939.837673611109</v>
      </c>
      <c r="T1632" s="1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s="1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156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9">
        <f t="shared" si="154"/>
        <v>41164.859502314815</v>
      </c>
      <c r="T1633" s="1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s="1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102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9">
        <f t="shared" si="154"/>
        <v>40750.340902777774</v>
      </c>
      <c r="T1634" s="1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s="1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9">
        <f t="shared" si="154"/>
        <v>40896.883750000001</v>
      </c>
      <c r="T1635" s="1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s="1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101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9">
        <f t="shared" si="154"/>
        <v>40658.189826388887</v>
      </c>
      <c r="T1636" s="1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s="1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126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9">
        <f t="shared" si="154"/>
        <v>42502.868761574078</v>
      </c>
      <c r="T1637" s="1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s="1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104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9">
        <f t="shared" si="154"/>
        <v>40663.08666666667</v>
      </c>
      <c r="T1638" s="1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s="1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9">
        <f t="shared" si="154"/>
        <v>40122.751620370371</v>
      </c>
      <c r="T1639" s="1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s="1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9">
        <f t="shared" si="154"/>
        <v>41288.68712962963</v>
      </c>
      <c r="T1640" s="1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s="1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9">
        <f t="shared" si="154"/>
        <v>40941.652372685188</v>
      </c>
      <c r="T1641" s="1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s="1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170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9">
        <f t="shared" si="154"/>
        <v>40379.23096064815</v>
      </c>
      <c r="T1642" s="1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s="1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102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9">
        <f t="shared" si="154"/>
        <v>41962.596574074079</v>
      </c>
      <c r="T1643" s="1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s="1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9">
        <f t="shared" si="154"/>
        <v>40688.024618055555</v>
      </c>
      <c r="T1644" s="1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s="1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125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9">
        <f t="shared" si="154"/>
        <v>41146.824212962965</v>
      </c>
      <c r="T1645" s="1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s="1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110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9">
        <f t="shared" si="154"/>
        <v>41175.05972222222</v>
      </c>
      <c r="T1646" s="1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s="1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9">
        <f t="shared" si="154"/>
        <v>41521.617361111108</v>
      </c>
      <c r="T1647" s="1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s="1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9">
        <f t="shared" si="154"/>
        <v>41833.450266203705</v>
      </c>
      <c r="T1648" s="1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s="1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105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9">
        <f t="shared" si="154"/>
        <v>41039.409456018519</v>
      </c>
      <c r="T1649" s="1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s="1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126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9">
        <f t="shared" si="154"/>
        <v>40592.704652777778</v>
      </c>
      <c r="T1650" s="1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s="1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101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9">
        <f t="shared" si="154"/>
        <v>41737.684664351851</v>
      </c>
      <c r="T1651" s="1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s="1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142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9">
        <f t="shared" si="154"/>
        <v>41526.435613425929</v>
      </c>
      <c r="T1652" s="1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s="1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9">
        <f t="shared" si="154"/>
        <v>40625.900694444441</v>
      </c>
      <c r="T1653" s="1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s="1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101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9">
        <f t="shared" si="154"/>
        <v>41572.492974537039</v>
      </c>
      <c r="T1654" s="1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s="1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175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9">
        <f t="shared" si="154"/>
        <v>40626.834444444445</v>
      </c>
      <c r="T1655" s="1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s="1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120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9">
        <f t="shared" si="154"/>
        <v>40987.890740740739</v>
      </c>
      <c r="T1656" s="1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s="1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143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9">
        <f t="shared" si="154"/>
        <v>40974.791898148149</v>
      </c>
      <c r="T1657" s="1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s="1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101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9">
        <f t="shared" si="154"/>
        <v>41226.928842592592</v>
      </c>
      <c r="T1658" s="1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s="1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105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9">
        <f t="shared" si="154"/>
        <v>41023.782037037039</v>
      </c>
      <c r="T1659" s="1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s="1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133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9">
        <f t="shared" si="154"/>
        <v>41223.22184027778</v>
      </c>
      <c r="T1660" s="1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s="1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113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9">
        <f t="shared" si="154"/>
        <v>41596.913437499999</v>
      </c>
      <c r="T1661" s="1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s="1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1254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9">
        <f t="shared" si="154"/>
        <v>42459.693865740745</v>
      </c>
      <c r="T1662" s="1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s="1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103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9">
        <f t="shared" si="154"/>
        <v>42343.998043981483</v>
      </c>
      <c r="T1663" s="1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s="1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103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9">
        <f t="shared" si="154"/>
        <v>40848.198333333334</v>
      </c>
      <c r="T1664" s="1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s="1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9">
        <f t="shared" si="154"/>
        <v>42006.02207175926</v>
      </c>
      <c r="T1665" s="1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s="1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123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9">
        <f t="shared" si="154"/>
        <v>40939.761782407404</v>
      </c>
      <c r="T1666" s="1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s="1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ROUNDUP(IF(($E1667-$D1667)/($D1667)&gt;0,(($E1667-$D1667)/($D1667)+1)*100,(1+($E1667-$D1667)/($D1667))*100),0)</f>
        <v>120</v>
      </c>
      <c r="P1667" s="5">
        <f t="shared" ref="P1667:P1730" si="157">$E1667/$L1667</f>
        <v>44.956989247311824</v>
      </c>
      <c r="Q1667" t="str">
        <f t="shared" ref="Q1667:Q1730" si="158">LEFT($N1667,FIND("/",$N1667)-1)</f>
        <v>music</v>
      </c>
      <c r="R1667" t="str">
        <f t="shared" ref="R1667:R1730" si="159">RIGHT($N1667,LEN($N1667)-FIND("/",$N1667))</f>
        <v>pop</v>
      </c>
      <c r="S1667" s="19">
        <f t="shared" ref="S1667:S1730" si="160">((($J1667/60)/60)/24)+DATE(1970,1,1)</f>
        <v>40564.649456018517</v>
      </c>
      <c r="T1667" s="19">
        <f t="shared" ref="T1667:T1730" si="161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s="1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161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9">
        <f t="shared" si="160"/>
        <v>41331.253159722226</v>
      </c>
      <c r="T1668" s="1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s="1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127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9">
        <f t="shared" si="160"/>
        <v>41682.0705787037</v>
      </c>
      <c r="T1669" s="1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s="1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103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9">
        <f t="shared" si="160"/>
        <v>40845.14975694444</v>
      </c>
      <c r="T1670" s="1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s="1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9">
        <f t="shared" si="160"/>
        <v>42461.885138888887</v>
      </c>
      <c r="T1671" s="1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s="1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103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9">
        <f t="shared" si="160"/>
        <v>40313.930543981485</v>
      </c>
      <c r="T1672" s="1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s="1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101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9">
        <f t="shared" si="160"/>
        <v>42553.54414351852</v>
      </c>
      <c r="T1673" s="1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s="1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9">
        <f t="shared" si="160"/>
        <v>41034.656597222223</v>
      </c>
      <c r="T1674" s="1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s="1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129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9">
        <f t="shared" si="160"/>
        <v>42039.878379629634</v>
      </c>
      <c r="T1675" s="1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s="1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202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9">
        <f t="shared" si="160"/>
        <v>42569.605393518519</v>
      </c>
      <c r="T1676" s="1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s="1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138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9">
        <f t="shared" si="160"/>
        <v>40802.733101851853</v>
      </c>
      <c r="T1677" s="1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s="1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116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9">
        <f t="shared" si="160"/>
        <v>40973.72623842593</v>
      </c>
      <c r="T1678" s="1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s="1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112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9">
        <f t="shared" si="160"/>
        <v>42416.407129629632</v>
      </c>
      <c r="T1679" s="1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s="1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9">
        <f t="shared" si="160"/>
        <v>41662.854988425926</v>
      </c>
      <c r="T1680" s="1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s="1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9">
        <f t="shared" si="160"/>
        <v>40723.068807870368</v>
      </c>
      <c r="T1681" s="1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s="1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9">
        <f t="shared" si="160"/>
        <v>41802.757719907408</v>
      </c>
      <c r="T1682" s="1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s="1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102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9">
        <f t="shared" si="160"/>
        <v>42774.121342592596</v>
      </c>
      <c r="T1683" s="1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s="1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9">
        <f t="shared" si="160"/>
        <v>42779.21365740741</v>
      </c>
      <c r="T1684" s="1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s="1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9">
        <f t="shared" si="160"/>
        <v>42808.781689814816</v>
      </c>
      <c r="T1685" s="1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s="1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110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9">
        <f t="shared" si="160"/>
        <v>42783.815289351856</v>
      </c>
      <c r="T1686" s="1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s="1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9">
        <f t="shared" si="160"/>
        <v>42788.2502662037</v>
      </c>
      <c r="T1687" s="1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s="1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1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9">
        <f t="shared" si="160"/>
        <v>42792.843969907408</v>
      </c>
      <c r="T1688" s="1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s="1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32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9">
        <f t="shared" si="160"/>
        <v>42802.046817129631</v>
      </c>
      <c r="T1689" s="1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s="1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45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9">
        <f t="shared" si="160"/>
        <v>42804.534652777773</v>
      </c>
      <c r="T1690" s="1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s="1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9">
        <f t="shared" si="160"/>
        <v>42780.942476851851</v>
      </c>
      <c r="T1691" s="1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s="1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26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9">
        <f t="shared" si="160"/>
        <v>42801.43104166667</v>
      </c>
      <c r="T1692" s="1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s="1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34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9">
        <f t="shared" si="160"/>
        <v>42795.701481481476</v>
      </c>
      <c r="T1693" s="1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s="1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9">
        <f t="shared" si="160"/>
        <v>42788.151238425926</v>
      </c>
      <c r="T1694" s="1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s="1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10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9">
        <f t="shared" si="160"/>
        <v>42803.920277777783</v>
      </c>
      <c r="T1695" s="1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s="1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1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9">
        <f t="shared" si="160"/>
        <v>42791.669837962967</v>
      </c>
      <c r="T1696" s="1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s="1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12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9">
        <f t="shared" si="160"/>
        <v>42801.031412037039</v>
      </c>
      <c r="T1697" s="1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s="1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9">
        <f t="shared" si="160"/>
        <v>42796.069571759261</v>
      </c>
      <c r="T1698" s="1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s="1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9">
        <f t="shared" si="160"/>
        <v>42805.032962962956</v>
      </c>
      <c r="T1699" s="1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s="1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9">
        <f t="shared" si="160"/>
        <v>42796.207870370374</v>
      </c>
      <c r="T1700" s="1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s="1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9">
        <f t="shared" si="160"/>
        <v>42806.863946759258</v>
      </c>
      <c r="T1701" s="1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s="1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27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9">
        <f t="shared" si="160"/>
        <v>42796.071643518517</v>
      </c>
      <c r="T1702" s="1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s="1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1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9">
        <f t="shared" si="160"/>
        <v>41989.664409722223</v>
      </c>
      <c r="T1703" s="1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s="1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1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9">
        <f t="shared" si="160"/>
        <v>42063.869791666672</v>
      </c>
      <c r="T1704" s="1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s="1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9">
        <f t="shared" si="160"/>
        <v>42187.281678240746</v>
      </c>
      <c r="T1705" s="1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s="1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66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9">
        <f t="shared" si="160"/>
        <v>42021.139733796299</v>
      </c>
      <c r="T1706" s="1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s="1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9">
        <f t="shared" si="160"/>
        <v>42245.016736111109</v>
      </c>
      <c r="T1707" s="1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s="1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9">
        <f t="shared" si="160"/>
        <v>42179.306388888886</v>
      </c>
      <c r="T1708" s="1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s="1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10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9">
        <f t="shared" si="160"/>
        <v>42427.721006944441</v>
      </c>
      <c r="T1709" s="1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s="1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9">
        <f t="shared" si="160"/>
        <v>42451.866967592592</v>
      </c>
      <c r="T1710" s="1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s="1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9">
        <f t="shared" si="160"/>
        <v>41841.56381944444</v>
      </c>
      <c r="T1711" s="1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s="1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9">
        <f t="shared" si="160"/>
        <v>42341.59129629629</v>
      </c>
      <c r="T1712" s="1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s="1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9">
        <f t="shared" si="160"/>
        <v>41852.646226851852</v>
      </c>
      <c r="T1713" s="1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s="1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9">
        <f t="shared" si="160"/>
        <v>42125.913807870369</v>
      </c>
      <c r="T1714" s="1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s="1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9">
        <f t="shared" si="160"/>
        <v>41887.801064814819</v>
      </c>
      <c r="T1715" s="1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s="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8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9">
        <f t="shared" si="160"/>
        <v>42095.918530092589</v>
      </c>
      <c r="T1716" s="1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s="1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1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9">
        <f t="shared" si="160"/>
        <v>42064.217418981483</v>
      </c>
      <c r="T1717" s="1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s="1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9">
        <f t="shared" si="160"/>
        <v>42673.577534722222</v>
      </c>
      <c r="T1718" s="1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s="1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43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9">
        <f t="shared" si="160"/>
        <v>42460.98192129629</v>
      </c>
      <c r="T1719" s="1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s="1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1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9">
        <f t="shared" si="160"/>
        <v>42460.610520833332</v>
      </c>
      <c r="T1720" s="1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s="1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9">
        <f t="shared" si="160"/>
        <v>41869.534618055557</v>
      </c>
      <c r="T1721" s="1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s="1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6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9">
        <f t="shared" si="160"/>
        <v>41922.783229166671</v>
      </c>
      <c r="T1722" s="1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s="1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9">
        <f t="shared" si="160"/>
        <v>42319.461377314816</v>
      </c>
      <c r="T1723" s="1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s="1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1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9">
        <f t="shared" si="160"/>
        <v>42425.960983796293</v>
      </c>
      <c r="T1724" s="1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s="1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7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9">
        <f t="shared" si="160"/>
        <v>42129.82540509259</v>
      </c>
      <c r="T1725" s="1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s="1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9">
        <f t="shared" si="160"/>
        <v>41912.932430555556</v>
      </c>
      <c r="T1726" s="1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s="1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11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9">
        <f t="shared" si="160"/>
        <v>41845.968159722222</v>
      </c>
      <c r="T1727" s="1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s="1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9">
        <f t="shared" si="160"/>
        <v>41788.919722222221</v>
      </c>
      <c r="T1728" s="1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s="1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1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9">
        <f t="shared" si="160"/>
        <v>42044.927974537044</v>
      </c>
      <c r="T1729" s="1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s="1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69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9">
        <f t="shared" si="160"/>
        <v>42268.625856481478</v>
      </c>
      <c r="T1730" s="1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s="1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ROUNDUP(IF(($E1731-$D1731)/($D1731)&gt;0,(($E1731-$D1731)/($D1731)+1)*100,(1+($E1731-$D1731)/($D1731))*100),0)</f>
        <v>0</v>
      </c>
      <c r="P1731" s="5" t="e">
        <f t="shared" ref="P1731:P1794" si="163">$E1731/$L1731</f>
        <v>#DIV/0!</v>
      </c>
      <c r="Q1731" t="str">
        <f t="shared" ref="Q1731:Q1794" si="164">LEFT($N1731,FIND("/",$N1731)-1)</f>
        <v>music</v>
      </c>
      <c r="R1731" t="str">
        <f t="shared" ref="R1731:R1794" si="165">RIGHT($N1731,LEN($N1731)-FIND("/",$N1731))</f>
        <v>faith</v>
      </c>
      <c r="S1731" s="19">
        <f t="shared" ref="S1731:S1794" si="166">((($J1731/60)/60)/24)+DATE(1970,1,1)</f>
        <v>42471.052152777775</v>
      </c>
      <c r="T1731" s="19">
        <f t="shared" ref="T1731:T1794" si="167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s="1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9">
        <f t="shared" si="166"/>
        <v>42272.087766203709</v>
      </c>
      <c r="T1732" s="1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s="1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9">
        <f t="shared" si="166"/>
        <v>42152.906851851847</v>
      </c>
      <c r="T1733" s="1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s="1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9">
        <f t="shared" si="166"/>
        <v>42325.683807870373</v>
      </c>
      <c r="T1734" s="1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s="1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9">
        <f t="shared" si="166"/>
        <v>42614.675625000003</v>
      </c>
      <c r="T1735" s="1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s="1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1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9">
        <f t="shared" si="166"/>
        <v>42102.036527777775</v>
      </c>
      <c r="T1736" s="1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s="1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9">
        <f t="shared" si="166"/>
        <v>42559.814178240747</v>
      </c>
      <c r="T1737" s="1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s="1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9">
        <f t="shared" si="166"/>
        <v>42286.861493055556</v>
      </c>
      <c r="T1738" s="1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s="1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22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9">
        <f t="shared" si="166"/>
        <v>42175.948981481488</v>
      </c>
      <c r="T1739" s="1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s="1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1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9">
        <f t="shared" si="166"/>
        <v>41884.874328703707</v>
      </c>
      <c r="T1740" s="1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s="1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9">
        <f t="shared" si="166"/>
        <v>42435.874212962968</v>
      </c>
      <c r="T1741" s="1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s="1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9">
        <f t="shared" si="166"/>
        <v>42171.817384259266</v>
      </c>
      <c r="T1742" s="1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s="1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111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9">
        <f t="shared" si="166"/>
        <v>42120.628136574072</v>
      </c>
      <c r="T1743" s="1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s="1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9">
        <f t="shared" si="166"/>
        <v>42710.876967592587</v>
      </c>
      <c r="T1744" s="1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s="1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101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9">
        <f t="shared" si="166"/>
        <v>42586.925636574073</v>
      </c>
      <c r="T1745" s="1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s="1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119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9">
        <f t="shared" si="166"/>
        <v>42026.605057870373</v>
      </c>
      <c r="T1746" s="1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s="1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115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9">
        <f t="shared" si="166"/>
        <v>42690.259699074071</v>
      </c>
      <c r="T1747" s="1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s="1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149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9">
        <f t="shared" si="166"/>
        <v>42668.176701388889</v>
      </c>
      <c r="T1748" s="1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s="1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9">
        <f t="shared" si="166"/>
        <v>42292.435532407413</v>
      </c>
      <c r="T1749" s="1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s="1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130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9">
        <f t="shared" si="166"/>
        <v>42219.950729166667</v>
      </c>
      <c r="T1750" s="1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s="1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124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9">
        <f t="shared" si="166"/>
        <v>42758.975937499999</v>
      </c>
      <c r="T1751" s="1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s="1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9">
        <f t="shared" si="166"/>
        <v>42454.836851851855</v>
      </c>
      <c r="T1752" s="1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s="1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103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9">
        <f t="shared" si="166"/>
        <v>42052.7815162037</v>
      </c>
      <c r="T1753" s="1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s="1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261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9">
        <f t="shared" si="166"/>
        <v>42627.253263888888</v>
      </c>
      <c r="T1754" s="1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s="1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9">
        <f t="shared" si="166"/>
        <v>42420.74962962963</v>
      </c>
      <c r="T1755" s="1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s="1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111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9">
        <f t="shared" si="166"/>
        <v>42067.876770833333</v>
      </c>
      <c r="T1756" s="1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s="1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9">
        <f t="shared" si="166"/>
        <v>42252.788900462961</v>
      </c>
      <c r="T1757" s="1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s="1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9">
        <f t="shared" si="166"/>
        <v>42571.167465277773</v>
      </c>
      <c r="T1758" s="1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s="1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9">
        <f t="shared" si="166"/>
        <v>42733.827349537038</v>
      </c>
      <c r="T1759" s="1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s="1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115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9">
        <f t="shared" si="166"/>
        <v>42505.955925925926</v>
      </c>
      <c r="T1760" s="1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s="1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107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9">
        <f t="shared" si="166"/>
        <v>42068.829039351855</v>
      </c>
      <c r="T1761" s="1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s="1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166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9">
        <f t="shared" si="166"/>
        <v>42405.67260416667</v>
      </c>
      <c r="T1762" s="1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s="1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9">
        <f t="shared" si="166"/>
        <v>42209.567824074074</v>
      </c>
      <c r="T1763" s="1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s="1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9">
        <f t="shared" si="166"/>
        <v>42410.982002314813</v>
      </c>
      <c r="T1764" s="1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s="1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102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9">
        <f t="shared" si="166"/>
        <v>42636.868518518517</v>
      </c>
      <c r="T1765" s="1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s="1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20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9">
        <f t="shared" si="166"/>
        <v>41825.485868055555</v>
      </c>
      <c r="T1766" s="1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s="1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60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9">
        <f t="shared" si="166"/>
        <v>41834.980462962965</v>
      </c>
      <c r="T1767" s="1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s="1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9">
        <f t="shared" si="166"/>
        <v>41855.859814814816</v>
      </c>
      <c r="T1768" s="1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s="1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46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9">
        <f t="shared" si="166"/>
        <v>41824.658379629633</v>
      </c>
      <c r="T1769" s="1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s="1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9">
        <f t="shared" si="166"/>
        <v>41849.560694444444</v>
      </c>
      <c r="T1770" s="1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s="1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3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9">
        <f t="shared" si="166"/>
        <v>41987.818969907406</v>
      </c>
      <c r="T1771" s="1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s="1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9">
        <f t="shared" si="166"/>
        <v>41891.780023148152</v>
      </c>
      <c r="T1772" s="1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s="1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22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9">
        <f t="shared" si="166"/>
        <v>41905.979629629634</v>
      </c>
      <c r="T1773" s="1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s="1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9">
        <f t="shared" si="166"/>
        <v>41766.718009259261</v>
      </c>
      <c r="T1774" s="1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s="1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9">
        <f t="shared" si="166"/>
        <v>41978.760393518518</v>
      </c>
      <c r="T1775" s="1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s="1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46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9">
        <f t="shared" si="166"/>
        <v>41930.218657407408</v>
      </c>
      <c r="T1776" s="1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s="1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9">
        <f t="shared" si="166"/>
        <v>41891.976388888892</v>
      </c>
      <c r="T1777" s="1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s="1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9">
        <f t="shared" si="166"/>
        <v>41905.95684027778</v>
      </c>
      <c r="T1778" s="1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s="1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9">
        <f t="shared" si="166"/>
        <v>42025.357094907406</v>
      </c>
      <c r="T1779" s="1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s="1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9">
        <f t="shared" si="166"/>
        <v>42045.86336805555</v>
      </c>
      <c r="T1780" s="1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s="1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37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9">
        <f t="shared" si="166"/>
        <v>42585.691898148143</v>
      </c>
      <c r="T1781" s="1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s="1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40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9">
        <f t="shared" si="166"/>
        <v>42493.600810185191</v>
      </c>
      <c r="T1782" s="1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s="1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9">
        <f t="shared" si="166"/>
        <v>42597.617418981477</v>
      </c>
      <c r="T1783" s="1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s="1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16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9">
        <f t="shared" si="166"/>
        <v>42388.575104166666</v>
      </c>
      <c r="T1784" s="1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s="1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24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9">
        <f t="shared" si="166"/>
        <v>42115.949976851851</v>
      </c>
      <c r="T1785" s="1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s="1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40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9">
        <f t="shared" si="166"/>
        <v>42003.655555555553</v>
      </c>
      <c r="T1786" s="1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s="1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9">
        <f t="shared" si="166"/>
        <v>41897.134895833333</v>
      </c>
      <c r="T1787" s="1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s="1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9">
        <f t="shared" si="166"/>
        <v>41958.550659722227</v>
      </c>
      <c r="T1788" s="1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s="1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16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9">
        <f t="shared" si="166"/>
        <v>42068.65552083333</v>
      </c>
      <c r="T1789" s="1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s="1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9">
        <f t="shared" si="166"/>
        <v>41913.94840277778</v>
      </c>
      <c r="T1790" s="1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s="1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9">
        <f t="shared" si="166"/>
        <v>41956.250034722223</v>
      </c>
      <c r="T1791" s="1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s="1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5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9">
        <f t="shared" si="166"/>
        <v>42010.674513888895</v>
      </c>
      <c r="T1792" s="1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s="1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9">
        <f t="shared" si="166"/>
        <v>41973.740335648152</v>
      </c>
      <c r="T1793" s="1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s="1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62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9">
        <f t="shared" si="166"/>
        <v>42189.031041666662</v>
      </c>
      <c r="T1794" s="1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s="1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ROUNDUP(IF(($E1795-$D1795)/($D1795)&gt;0,(($E1795-$D1795)/($D1795)+1)*100,(1+($E1795-$D1795)/($D1795))*100),0)</f>
        <v>2</v>
      </c>
      <c r="P1795" s="5">
        <f t="shared" ref="P1795:P1858" si="169">$E1795/$L1795</f>
        <v>20</v>
      </c>
      <c r="Q1795" t="str">
        <f t="shared" ref="Q1795:Q1858" si="170">LEFT($N1795,FIND("/",$N1795)-1)</f>
        <v>photography</v>
      </c>
      <c r="R1795" t="str">
        <f t="shared" ref="R1795:R1858" si="171">RIGHT($N1795,LEN($N1795)-FIND("/",$N1795))</f>
        <v>photobooks</v>
      </c>
      <c r="S1795" s="19">
        <f t="shared" ref="S1795:S1858" si="172">((($J1795/60)/60)/24)+DATE(1970,1,1)</f>
        <v>41940.89166666667</v>
      </c>
      <c r="T1795" s="19">
        <f t="shared" ref="T1795:T1858" si="173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s="1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12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9">
        <f t="shared" si="172"/>
        <v>42011.551180555558</v>
      </c>
      <c r="T1796" s="1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s="1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39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9">
        <f t="shared" si="172"/>
        <v>42628.288668981477</v>
      </c>
      <c r="T1797" s="1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s="1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23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9">
        <f t="shared" si="172"/>
        <v>42515.439421296294</v>
      </c>
      <c r="T1798" s="1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s="1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9">
        <f t="shared" si="172"/>
        <v>42689.56931712963</v>
      </c>
      <c r="T1799" s="1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s="1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14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9">
        <f t="shared" si="172"/>
        <v>42344.32677083333</v>
      </c>
      <c r="T1800" s="1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s="1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9">
        <f t="shared" si="172"/>
        <v>41934.842685185184</v>
      </c>
      <c r="T1801" s="1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s="1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9">
        <f t="shared" si="172"/>
        <v>42623.606134259258</v>
      </c>
      <c r="T1802" s="1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s="1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14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9">
        <f t="shared" si="172"/>
        <v>42321.660509259258</v>
      </c>
      <c r="T1803" s="1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s="1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49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9">
        <f t="shared" si="172"/>
        <v>42159.47256944445</v>
      </c>
      <c r="T1804" s="1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s="1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31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9">
        <f t="shared" si="172"/>
        <v>42018.071550925932</v>
      </c>
      <c r="T1805" s="1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s="1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36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9">
        <f t="shared" si="172"/>
        <v>42282.678287037037</v>
      </c>
      <c r="T1806" s="1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s="1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37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9">
        <f t="shared" si="172"/>
        <v>42247.803912037038</v>
      </c>
      <c r="T1807" s="1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s="1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3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9">
        <f t="shared" si="172"/>
        <v>41877.638298611113</v>
      </c>
      <c r="T1808" s="1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s="1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12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9">
        <f t="shared" si="172"/>
        <v>41880.068437499998</v>
      </c>
      <c r="T1809" s="1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s="1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42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9">
        <f t="shared" si="172"/>
        <v>42742.680902777778</v>
      </c>
      <c r="T1810" s="1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s="1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11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9">
        <f t="shared" si="172"/>
        <v>42029.907858796301</v>
      </c>
      <c r="T1811" s="1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s="1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4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9">
        <f t="shared" si="172"/>
        <v>41860.91002314815</v>
      </c>
      <c r="T1812" s="1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s="1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1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9">
        <f t="shared" si="172"/>
        <v>41876.433680555558</v>
      </c>
      <c r="T1813" s="1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s="1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14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9">
        <f t="shared" si="172"/>
        <v>42524.318703703699</v>
      </c>
      <c r="T1814" s="1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s="1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9">
        <f t="shared" si="172"/>
        <v>41829.889027777775</v>
      </c>
      <c r="T1815" s="1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s="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50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9">
        <f t="shared" si="172"/>
        <v>42033.314074074078</v>
      </c>
      <c r="T1816" s="1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s="1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9">
        <f t="shared" si="172"/>
        <v>42172.906678240746</v>
      </c>
      <c r="T1817" s="1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s="1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3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9">
        <f t="shared" si="172"/>
        <v>42548.876192129625</v>
      </c>
      <c r="T1818" s="1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s="1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9">
        <f t="shared" si="172"/>
        <v>42705.662118055552</v>
      </c>
      <c r="T1819" s="1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s="1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9">
        <f t="shared" si="172"/>
        <v>42067.234375</v>
      </c>
      <c r="T1820" s="1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s="1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9">
        <f t="shared" si="172"/>
        <v>41820.752268518518</v>
      </c>
      <c r="T1821" s="1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s="1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7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9">
        <f t="shared" si="172"/>
        <v>42065.084375000006</v>
      </c>
      <c r="T1822" s="1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s="1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135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9">
        <f t="shared" si="172"/>
        <v>40926.319062499999</v>
      </c>
      <c r="T1823" s="1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s="1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9">
        <f t="shared" si="172"/>
        <v>41634.797013888885</v>
      </c>
      <c r="T1824" s="1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s="1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9">
        <f t="shared" si="172"/>
        <v>41176.684907407405</v>
      </c>
      <c r="T1825" s="1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s="1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101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9">
        <f t="shared" si="172"/>
        <v>41626.916284722225</v>
      </c>
      <c r="T1826" s="1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s="1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106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9">
        <f t="shared" si="172"/>
        <v>41443.83452546296</v>
      </c>
      <c r="T1827" s="1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s="1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9">
        <f t="shared" si="172"/>
        <v>41657.923807870371</v>
      </c>
      <c r="T1828" s="1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s="1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9">
        <f t="shared" si="172"/>
        <v>40555.325937499998</v>
      </c>
      <c r="T1829" s="1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s="1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9">
        <f t="shared" si="172"/>
        <v>41736.899652777778</v>
      </c>
      <c r="T1830" s="1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s="1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167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9">
        <f t="shared" si="172"/>
        <v>40516.087627314817</v>
      </c>
      <c r="T1831" s="1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s="1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102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9">
        <f t="shared" si="172"/>
        <v>41664.684108796297</v>
      </c>
      <c r="T1832" s="1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s="1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9">
        <f t="shared" si="172"/>
        <v>41026.996099537035</v>
      </c>
      <c r="T1833" s="1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s="1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9">
        <f t="shared" si="172"/>
        <v>40576.539664351854</v>
      </c>
      <c r="T1834" s="1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s="1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9">
        <f t="shared" si="172"/>
        <v>41303.044016203705</v>
      </c>
      <c r="T1835" s="1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s="1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119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9">
        <f t="shared" si="172"/>
        <v>41988.964062500003</v>
      </c>
      <c r="T1836" s="1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s="1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9">
        <f t="shared" si="172"/>
        <v>42430.702210648145</v>
      </c>
      <c r="T1837" s="1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s="1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9">
        <f t="shared" si="172"/>
        <v>41305.809363425928</v>
      </c>
      <c r="T1838" s="1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s="1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307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9">
        <f t="shared" si="172"/>
        <v>40926.047858796301</v>
      </c>
      <c r="T1839" s="1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s="1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101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9">
        <f t="shared" si="172"/>
        <v>40788.786539351851</v>
      </c>
      <c r="T1840" s="1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s="1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206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9">
        <f t="shared" si="172"/>
        <v>42614.722013888888</v>
      </c>
      <c r="T1841" s="1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s="1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9">
        <f t="shared" si="172"/>
        <v>41382.096180555556</v>
      </c>
      <c r="T1842" s="1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s="1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102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9">
        <f t="shared" si="172"/>
        <v>41745.84542824074</v>
      </c>
      <c r="T1843" s="1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s="1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126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9">
        <f t="shared" si="172"/>
        <v>42031.631724537037</v>
      </c>
      <c r="T1844" s="1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s="1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125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9">
        <f t="shared" si="172"/>
        <v>40564.994837962964</v>
      </c>
      <c r="T1845" s="1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s="1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102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9">
        <f t="shared" si="172"/>
        <v>40666.973541666666</v>
      </c>
      <c r="T1846" s="1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s="1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9">
        <f t="shared" si="172"/>
        <v>42523.333310185189</v>
      </c>
      <c r="T1847" s="1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s="1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9">
        <f t="shared" si="172"/>
        <v>41228.650196759263</v>
      </c>
      <c r="T1848" s="1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s="1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9">
        <f t="shared" si="172"/>
        <v>42094.236481481479</v>
      </c>
      <c r="T1849" s="1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s="1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9">
        <f t="shared" si="172"/>
        <v>40691.788055555553</v>
      </c>
      <c r="T1850" s="1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s="1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101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9">
        <f t="shared" si="172"/>
        <v>41169.845590277779</v>
      </c>
      <c r="T1851" s="1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s="1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9">
        <f t="shared" si="172"/>
        <v>41800.959490740745</v>
      </c>
      <c r="T1852" s="1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s="1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101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9">
        <f t="shared" si="172"/>
        <v>41827.906689814816</v>
      </c>
      <c r="T1853" s="1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s="1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9">
        <f t="shared" si="172"/>
        <v>42081.77143518519</v>
      </c>
      <c r="T1854" s="1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s="1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102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9">
        <f t="shared" si="172"/>
        <v>41177.060381944444</v>
      </c>
      <c r="T1855" s="1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s="1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103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9">
        <f t="shared" si="172"/>
        <v>41388.021261574075</v>
      </c>
      <c r="T1856" s="1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s="1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155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9">
        <f t="shared" si="172"/>
        <v>41600.538657407407</v>
      </c>
      <c r="T1857" s="1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s="1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102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9">
        <f t="shared" si="172"/>
        <v>41817.854999999996</v>
      </c>
      <c r="T1858" s="1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s="1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ROUNDUP(IF(($E1859-$D1859)/($D1859)&gt;0,(($E1859-$D1859)/($D1859)+1)*100,(1+($E1859-$D1859)/($D1859))*100),0)</f>
        <v>100</v>
      </c>
      <c r="P1859" s="5">
        <f t="shared" ref="P1859:P1922" si="175">$E1859/$L1859</f>
        <v>136.36363636363637</v>
      </c>
      <c r="Q1859" t="str">
        <f t="shared" ref="Q1859:Q1922" si="176">LEFT($N1859,FIND("/",$N1859)-1)</f>
        <v>music</v>
      </c>
      <c r="R1859" t="str">
        <f t="shared" ref="R1859:R1922" si="177">RIGHT($N1859,LEN($N1859)-FIND("/",$N1859))</f>
        <v>rock</v>
      </c>
      <c r="S1859" s="19">
        <f t="shared" ref="S1859:S1922" si="178">((($J1859/60)/60)/24)+DATE(1970,1,1)</f>
        <v>41864.76866898148</v>
      </c>
      <c r="T1859" s="19">
        <f t="shared" ref="T1859:T1922" si="17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s="1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109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9">
        <f t="shared" si="178"/>
        <v>40833.200474537036</v>
      </c>
      <c r="T1860" s="1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s="1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132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9">
        <f t="shared" si="178"/>
        <v>40778.770011574074</v>
      </c>
      <c r="T1861" s="1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s="1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134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9">
        <f t="shared" si="178"/>
        <v>41655.709305555552</v>
      </c>
      <c r="T1862" s="1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s="1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9">
        <f t="shared" si="178"/>
        <v>42000.300243055557</v>
      </c>
      <c r="T1863" s="1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s="1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9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9">
        <f t="shared" si="178"/>
        <v>42755.492754629624</v>
      </c>
      <c r="T1864" s="1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s="1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1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9">
        <f t="shared" si="178"/>
        <v>41772.797280092593</v>
      </c>
      <c r="T1865" s="1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s="1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43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9">
        <f t="shared" si="178"/>
        <v>41733.716435185182</v>
      </c>
      <c r="T1866" s="1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s="1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1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9">
        <f t="shared" si="178"/>
        <v>42645.367442129631</v>
      </c>
      <c r="T1867" s="1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s="1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9">
        <f t="shared" si="178"/>
        <v>42742.246493055558</v>
      </c>
      <c r="T1868" s="1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s="1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1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9">
        <f t="shared" si="178"/>
        <v>42649.924907407403</v>
      </c>
      <c r="T1869" s="1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s="1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5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9">
        <f t="shared" si="178"/>
        <v>42328.779224537036</v>
      </c>
      <c r="T1870" s="1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s="1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9">
        <f t="shared" si="178"/>
        <v>42709.002881944441</v>
      </c>
      <c r="T1871" s="1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s="1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11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9">
        <f t="shared" si="178"/>
        <v>42371.355729166666</v>
      </c>
      <c r="T1872" s="1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s="1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72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9">
        <f t="shared" si="178"/>
        <v>41923.783576388887</v>
      </c>
      <c r="T1873" s="1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s="1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9">
        <f t="shared" si="178"/>
        <v>42155.129652777774</v>
      </c>
      <c r="T1874" s="1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s="1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1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9">
        <f t="shared" si="178"/>
        <v>42164.615856481483</v>
      </c>
      <c r="T1875" s="1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s="1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9">
        <f t="shared" si="178"/>
        <v>42529.969131944439</v>
      </c>
      <c r="T1876" s="1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s="1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9">
        <f t="shared" si="178"/>
        <v>42528.899398148147</v>
      </c>
      <c r="T1877" s="1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s="1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9">
        <f t="shared" si="178"/>
        <v>41776.284780092588</v>
      </c>
      <c r="T1878" s="1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s="1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9">
        <f t="shared" si="178"/>
        <v>42035.029224537036</v>
      </c>
      <c r="T1879" s="1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s="1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9">
        <f t="shared" si="178"/>
        <v>41773.008738425924</v>
      </c>
      <c r="T1880" s="1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s="1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1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9">
        <f t="shared" si="178"/>
        <v>42413.649641203709</v>
      </c>
      <c r="T1881" s="1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s="1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9">
        <f t="shared" si="178"/>
        <v>42430.566898148143</v>
      </c>
      <c r="T1882" s="1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s="1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173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9">
        <f t="shared" si="178"/>
        <v>42043.152650462958</v>
      </c>
      <c r="T1883" s="1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s="1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101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9">
        <f t="shared" si="178"/>
        <v>41067.949212962965</v>
      </c>
      <c r="T1884" s="1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s="1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105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9">
        <f t="shared" si="178"/>
        <v>40977.948009259257</v>
      </c>
      <c r="T1885" s="1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s="1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136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9">
        <f t="shared" si="178"/>
        <v>41205.198321759257</v>
      </c>
      <c r="T1886" s="1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s="1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117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9">
        <f t="shared" si="178"/>
        <v>41099.093865740739</v>
      </c>
      <c r="T1887" s="1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s="1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9">
        <f t="shared" si="178"/>
        <v>41925.906689814816</v>
      </c>
      <c r="T1888" s="1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s="1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112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9">
        <f t="shared" si="178"/>
        <v>42323.800138888888</v>
      </c>
      <c r="T1889" s="1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s="1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167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9">
        <f t="shared" si="178"/>
        <v>40299.239953703705</v>
      </c>
      <c r="T1890" s="1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s="1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107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9">
        <f t="shared" si="178"/>
        <v>41299.793356481481</v>
      </c>
      <c r="T1891" s="1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s="1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145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9">
        <f t="shared" si="178"/>
        <v>41228.786203703705</v>
      </c>
      <c r="T1892" s="1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s="1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106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9">
        <f t="shared" si="178"/>
        <v>40335.798078703701</v>
      </c>
      <c r="T1893" s="1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s="1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137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9">
        <f t="shared" si="178"/>
        <v>40671.637511574074</v>
      </c>
      <c r="T1894" s="1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s="1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9">
        <f t="shared" si="178"/>
        <v>40632.94195601852</v>
      </c>
      <c r="T1895" s="1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s="1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9">
        <f t="shared" si="178"/>
        <v>40920.904895833337</v>
      </c>
      <c r="T1896" s="1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s="1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9">
        <f t="shared" si="178"/>
        <v>42267.746782407412</v>
      </c>
      <c r="T1897" s="1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s="1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9">
        <f t="shared" si="178"/>
        <v>40981.710243055553</v>
      </c>
      <c r="T1898" s="1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s="1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103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9">
        <f t="shared" si="178"/>
        <v>41680.583402777782</v>
      </c>
      <c r="T1899" s="1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s="1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9">
        <f t="shared" si="178"/>
        <v>42366.192974537036</v>
      </c>
      <c r="T1900" s="1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s="1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134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9">
        <f t="shared" si="178"/>
        <v>42058.941736111112</v>
      </c>
      <c r="T1901" s="1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s="1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110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9">
        <f t="shared" si="178"/>
        <v>41160.871886574074</v>
      </c>
      <c r="T1902" s="1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s="1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9">
        <f t="shared" si="178"/>
        <v>42116.54315972222</v>
      </c>
      <c r="T1903" s="1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s="1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9">
        <f t="shared" si="178"/>
        <v>42037.789895833332</v>
      </c>
      <c r="T1904" s="1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s="1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47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9">
        <f t="shared" si="178"/>
        <v>42702.770729166667</v>
      </c>
      <c r="T1905" s="1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s="1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9">
        <f t="shared" si="178"/>
        <v>42326.685428240744</v>
      </c>
      <c r="T1906" s="1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s="1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9">
        <f t="shared" si="178"/>
        <v>41859.925856481481</v>
      </c>
      <c r="T1907" s="1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s="1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43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9">
        <f t="shared" si="178"/>
        <v>42514.671099537038</v>
      </c>
      <c r="T1908" s="1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s="1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1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9">
        <f t="shared" si="178"/>
        <v>41767.587094907409</v>
      </c>
      <c r="T1909" s="1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s="1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9">
        <f t="shared" si="178"/>
        <v>42703.917824074073</v>
      </c>
      <c r="T1910" s="1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s="1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15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9">
        <f t="shared" si="178"/>
        <v>41905.429155092592</v>
      </c>
      <c r="T1911" s="1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s="1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40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9">
        <f t="shared" si="178"/>
        <v>42264.963159722218</v>
      </c>
      <c r="T1912" s="1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s="1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1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9">
        <f t="shared" si="178"/>
        <v>41830.033958333333</v>
      </c>
      <c r="T1913" s="1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s="1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60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9">
        <f t="shared" si="178"/>
        <v>42129.226388888885</v>
      </c>
      <c r="T1914" s="1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s="1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9">
        <f t="shared" si="178"/>
        <v>41890.511319444442</v>
      </c>
      <c r="T1915" s="1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s="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10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9">
        <f t="shared" si="178"/>
        <v>41929.174456018518</v>
      </c>
      <c r="T1916" s="1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s="1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9">
        <f t="shared" si="178"/>
        <v>41864.04886574074</v>
      </c>
      <c r="T1917" s="1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s="1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9">
        <f t="shared" si="178"/>
        <v>42656.717303240745</v>
      </c>
      <c r="T1918" s="1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s="1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53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9">
        <f t="shared" si="178"/>
        <v>42746.270057870366</v>
      </c>
      <c r="T1919" s="1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s="1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9">
        <f t="shared" si="178"/>
        <v>41828.789942129632</v>
      </c>
      <c r="T1920" s="1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s="1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9">
        <f t="shared" si="178"/>
        <v>42113.875567129624</v>
      </c>
      <c r="T1921" s="1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s="1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44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9">
        <f t="shared" si="178"/>
        <v>42270.875706018516</v>
      </c>
      <c r="T1922" s="1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s="1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ROUNDUP(IF(($E1923-$D1923)/($D1923)&gt;0,(($E1923-$D1923)/($D1923)+1)*100,(1+($E1923-$D1923)/($D1923))*100),0)</f>
        <v>137</v>
      </c>
      <c r="P1923" s="5">
        <f t="shared" ref="P1923:P1986" si="181">$E1923/$L1923</f>
        <v>54</v>
      </c>
      <c r="Q1923" t="str">
        <f t="shared" ref="Q1923:Q1986" si="182">LEFT($N1923,FIND("/",$N1923)-1)</f>
        <v>music</v>
      </c>
      <c r="R1923" t="str">
        <f t="shared" ref="R1923:R1986" si="183">RIGHT($N1923,LEN($N1923)-FIND("/",$N1923))</f>
        <v>indie rock</v>
      </c>
      <c r="S1923" s="19">
        <f t="shared" ref="S1923:S1986" si="184">((($J1923/60)/60)/24)+DATE(1970,1,1)</f>
        <v>41074.221562500003</v>
      </c>
      <c r="T1923" s="19">
        <f t="shared" ref="T1923:T1986" si="185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s="1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116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9">
        <f t="shared" si="184"/>
        <v>41590.255868055552</v>
      </c>
      <c r="T1924" s="1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s="1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241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9">
        <f t="shared" si="184"/>
        <v>40772.848749999997</v>
      </c>
      <c r="T1925" s="1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s="1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115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9">
        <f t="shared" si="184"/>
        <v>41626.761053240742</v>
      </c>
      <c r="T1926" s="1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s="1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111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9">
        <f t="shared" si="184"/>
        <v>41535.90148148148</v>
      </c>
      <c r="T1927" s="1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s="1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196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9">
        <f t="shared" si="184"/>
        <v>40456.954351851848</v>
      </c>
      <c r="T1928" s="1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s="1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9">
        <f t="shared" si="184"/>
        <v>40960.861562500002</v>
      </c>
      <c r="T1929" s="1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s="1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104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9">
        <f t="shared" si="184"/>
        <v>41371.648078703707</v>
      </c>
      <c r="T1930" s="1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s="1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101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9">
        <f t="shared" si="184"/>
        <v>40687.021597222221</v>
      </c>
      <c r="T1931" s="1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s="1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9">
        <f t="shared" si="184"/>
        <v>41402.558819444443</v>
      </c>
      <c r="T1932" s="1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s="1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9">
        <f t="shared" si="184"/>
        <v>41037.892465277779</v>
      </c>
      <c r="T1933" s="1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s="1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107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9">
        <f t="shared" si="184"/>
        <v>40911.809872685182</v>
      </c>
      <c r="T1934" s="1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s="1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9">
        <f t="shared" si="184"/>
        <v>41879.130868055552</v>
      </c>
      <c r="T1935" s="1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s="1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124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9">
        <f t="shared" si="184"/>
        <v>40865.867141203707</v>
      </c>
      <c r="T1936" s="1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s="1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109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9">
        <f t="shared" si="184"/>
        <v>41773.932534722226</v>
      </c>
      <c r="T1937" s="1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s="1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117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9">
        <f t="shared" si="184"/>
        <v>40852.889699074076</v>
      </c>
      <c r="T1938" s="1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s="1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188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9">
        <f t="shared" si="184"/>
        <v>41059.118993055556</v>
      </c>
      <c r="T1939" s="1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s="1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116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9">
        <f t="shared" si="184"/>
        <v>41426.259618055556</v>
      </c>
      <c r="T1940" s="1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s="1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111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9">
        <f t="shared" si="184"/>
        <v>41313.985046296293</v>
      </c>
      <c r="T1941" s="1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s="1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171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9">
        <f t="shared" si="184"/>
        <v>40670.507326388892</v>
      </c>
      <c r="T1942" s="1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s="1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127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9">
        <f t="shared" si="184"/>
        <v>41744.290868055556</v>
      </c>
      <c r="T1943" s="1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s="1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139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9">
        <f t="shared" si="184"/>
        <v>40638.828009259261</v>
      </c>
      <c r="T1944" s="1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s="1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1706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9">
        <f t="shared" si="184"/>
        <v>42548.269861111112</v>
      </c>
      <c r="T1945" s="1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s="1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789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9">
        <f t="shared" si="184"/>
        <v>41730.584374999999</v>
      </c>
      <c r="T1946" s="1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s="1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349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9">
        <f t="shared" si="184"/>
        <v>42157.251828703709</v>
      </c>
      <c r="T1947" s="1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s="1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150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9">
        <f t="shared" si="184"/>
        <v>41689.150011574071</v>
      </c>
      <c r="T1948" s="1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s="1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9">
        <f t="shared" si="184"/>
        <v>40102.918055555558</v>
      </c>
      <c r="T1949" s="1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s="1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9">
        <f t="shared" si="184"/>
        <v>42473.604270833333</v>
      </c>
      <c r="T1950" s="1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s="1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107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9">
        <f t="shared" si="184"/>
        <v>41800.423043981478</v>
      </c>
      <c r="T1951" s="1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s="1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201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9">
        <f t="shared" si="184"/>
        <v>40624.181400462963</v>
      </c>
      <c r="T1952" s="1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s="1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213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9">
        <f t="shared" si="184"/>
        <v>42651.420567129629</v>
      </c>
      <c r="T1953" s="1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s="1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199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9">
        <f t="shared" si="184"/>
        <v>41526.60665509259</v>
      </c>
      <c r="T1954" s="1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s="1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9">
        <f t="shared" si="184"/>
        <v>40941.199826388889</v>
      </c>
      <c r="T1955" s="1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s="1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9">
        <f t="shared" si="184"/>
        <v>42394.580740740741</v>
      </c>
      <c r="T1956" s="1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s="1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9">
        <f t="shared" si="184"/>
        <v>41020.271770833337</v>
      </c>
      <c r="T1957" s="1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s="1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295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9">
        <f t="shared" si="184"/>
        <v>42067.923668981486</v>
      </c>
      <c r="T1958" s="1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s="1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168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9">
        <f t="shared" si="184"/>
        <v>41179.098530092589</v>
      </c>
      <c r="T1959" s="1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s="1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1436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9">
        <f t="shared" si="184"/>
        <v>41326.987974537034</v>
      </c>
      <c r="T1960" s="1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s="1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157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9">
        <f t="shared" si="184"/>
        <v>41871.845601851855</v>
      </c>
      <c r="T1961" s="1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s="1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118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9">
        <f t="shared" si="184"/>
        <v>41964.362743055557</v>
      </c>
      <c r="T1962" s="1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s="1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1106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9">
        <f t="shared" si="184"/>
        <v>41148.194641203707</v>
      </c>
      <c r="T1963" s="1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s="1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193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9">
        <f t="shared" si="184"/>
        <v>41742.780509259261</v>
      </c>
      <c r="T1964" s="1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s="1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9">
        <f t="shared" si="184"/>
        <v>41863.429791666669</v>
      </c>
      <c r="T1965" s="1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s="1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260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9">
        <f t="shared" si="184"/>
        <v>42452.272824074069</v>
      </c>
      <c r="T1966" s="1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s="1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263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9">
        <f t="shared" si="184"/>
        <v>40898.089236111111</v>
      </c>
      <c r="T1967" s="1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s="1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207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9">
        <f t="shared" si="184"/>
        <v>41835.540486111109</v>
      </c>
      <c r="T1968" s="1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s="1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371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9">
        <f t="shared" si="184"/>
        <v>41730.663530092592</v>
      </c>
      <c r="T1969" s="1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s="1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285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9">
        <f t="shared" si="184"/>
        <v>42676.586979166663</v>
      </c>
      <c r="T1970" s="1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s="1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580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9">
        <f t="shared" si="184"/>
        <v>42557.792453703703</v>
      </c>
      <c r="T1971" s="1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s="1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1132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9">
        <f t="shared" si="184"/>
        <v>41324.193298611113</v>
      </c>
      <c r="T1972" s="1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s="1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264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9">
        <f t="shared" si="184"/>
        <v>41561.500706018516</v>
      </c>
      <c r="T1973" s="1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s="1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675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9">
        <f t="shared" si="184"/>
        <v>41201.012083333335</v>
      </c>
      <c r="T1974" s="1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s="1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257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9">
        <f t="shared" si="184"/>
        <v>42549.722962962958</v>
      </c>
      <c r="T1975" s="1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s="1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376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9">
        <f t="shared" si="184"/>
        <v>41445.334131944444</v>
      </c>
      <c r="T1976" s="1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s="1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209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9">
        <f t="shared" si="184"/>
        <v>41313.755219907405</v>
      </c>
      <c r="T1977" s="1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s="1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347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9">
        <f t="shared" si="184"/>
        <v>41438.899594907409</v>
      </c>
      <c r="T1978" s="1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s="1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9">
        <f t="shared" si="184"/>
        <v>42311.216898148152</v>
      </c>
      <c r="T1979" s="1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s="1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1027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9">
        <f t="shared" si="184"/>
        <v>41039.225601851853</v>
      </c>
      <c r="T1980" s="1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s="1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9">
        <f t="shared" si="184"/>
        <v>42290.460023148145</v>
      </c>
      <c r="T1981" s="1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s="1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355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9">
        <f t="shared" si="184"/>
        <v>42423.542384259257</v>
      </c>
      <c r="T1982" s="1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s="1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6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9">
        <f t="shared" si="184"/>
        <v>41799.725289351853</v>
      </c>
      <c r="T1983" s="1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s="1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9">
        <f t="shared" si="184"/>
        <v>42678.586655092593</v>
      </c>
      <c r="T1984" s="1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s="1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5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9">
        <f t="shared" si="184"/>
        <v>42593.011782407411</v>
      </c>
      <c r="T1985" s="1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s="1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22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9">
        <f t="shared" si="184"/>
        <v>41913.790289351848</v>
      </c>
      <c r="T1986" s="1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s="1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ROUNDUP(IF(($E1987-$D1987)/($D1987)&gt;0,(($E1987-$D1987)/($D1987)+1)*100,(1+($E1987-$D1987)/($D1987))*100),0)</f>
        <v>4</v>
      </c>
      <c r="P1987" s="5">
        <f t="shared" ref="P1987:P2050" si="187">$E1987/$L1987</f>
        <v>12.75</v>
      </c>
      <c r="Q1987" t="str">
        <f t="shared" ref="Q1987:Q2050" si="188">LEFT($N1987,FIND("/",$N1987)-1)</f>
        <v>photography</v>
      </c>
      <c r="R1987" t="str">
        <f t="shared" ref="R1987:R2050" si="189">RIGHT($N1987,LEN($N1987)-FIND("/",$N1987))</f>
        <v>people</v>
      </c>
      <c r="S1987" s="19">
        <f t="shared" ref="S1987:S2050" si="190">((($J1987/60)/60)/24)+DATE(1970,1,1)</f>
        <v>42555.698738425926</v>
      </c>
      <c r="T1987" s="19">
        <f t="shared" ref="T1987:T2050" si="191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s="1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1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9">
        <f t="shared" si="190"/>
        <v>42413.433831018512</v>
      </c>
      <c r="T1988" s="1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s="1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9">
        <f t="shared" si="190"/>
        <v>42034.639768518522</v>
      </c>
      <c r="T1989" s="1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s="1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1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9">
        <f t="shared" si="190"/>
        <v>42206.763217592597</v>
      </c>
      <c r="T1990" s="1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s="1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9">
        <f t="shared" si="190"/>
        <v>42685.680648148147</v>
      </c>
      <c r="T1991" s="1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s="1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9">
        <f t="shared" si="190"/>
        <v>42398.195972222224</v>
      </c>
      <c r="T1992" s="1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s="1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9">
        <f t="shared" si="190"/>
        <v>42167.89335648148</v>
      </c>
      <c r="T1993" s="1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s="1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1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9">
        <f t="shared" si="190"/>
        <v>42023.143414351856</v>
      </c>
      <c r="T1994" s="1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s="1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9">
        <f t="shared" si="190"/>
        <v>42329.58839120371</v>
      </c>
      <c r="T1995" s="1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s="1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9">
        <f t="shared" si="190"/>
        <v>42651.006273148145</v>
      </c>
      <c r="T1996" s="1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s="1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9">
        <f t="shared" si="190"/>
        <v>42181.902037037042</v>
      </c>
      <c r="T1997" s="1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s="1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9">
        <f t="shared" si="190"/>
        <v>41800.819571759261</v>
      </c>
      <c r="T1998" s="1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s="1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9">
        <f t="shared" si="190"/>
        <v>41847.930694444447</v>
      </c>
      <c r="T1999" s="1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s="1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27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9">
        <f t="shared" si="190"/>
        <v>41807.118495370371</v>
      </c>
      <c r="T2000" s="1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s="1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9">
        <f t="shared" si="190"/>
        <v>41926.482731481483</v>
      </c>
      <c r="T2001" s="1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s="1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9">
        <f t="shared" si="190"/>
        <v>42345.951539351852</v>
      </c>
      <c r="T2002" s="1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s="1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383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9">
        <f t="shared" si="190"/>
        <v>42136.209675925929</v>
      </c>
      <c r="T2003" s="1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s="1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217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9">
        <f t="shared" si="190"/>
        <v>42728.71230324074</v>
      </c>
      <c r="T2004" s="1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s="1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9">
        <f t="shared" si="190"/>
        <v>40347.125601851854</v>
      </c>
      <c r="T2005" s="1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s="1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235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9">
        <f t="shared" si="190"/>
        <v>41800.604895833334</v>
      </c>
      <c r="T2006" s="1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s="1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124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9">
        <f t="shared" si="190"/>
        <v>41535.812708333331</v>
      </c>
      <c r="T2007" s="1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s="1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248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9">
        <f t="shared" si="190"/>
        <v>41941.500520833331</v>
      </c>
      <c r="T2008" s="1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s="1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116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9">
        <f t="shared" si="190"/>
        <v>40347.837800925925</v>
      </c>
      <c r="T2009" s="1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s="1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118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9">
        <f t="shared" si="190"/>
        <v>40761.604421296295</v>
      </c>
      <c r="T2010" s="1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s="1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306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9">
        <f t="shared" si="190"/>
        <v>42661.323414351849</v>
      </c>
      <c r="T2011" s="1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s="1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321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9">
        <f t="shared" si="190"/>
        <v>42570.996423611112</v>
      </c>
      <c r="T2012" s="1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s="1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820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9">
        <f t="shared" si="190"/>
        <v>42347.358483796299</v>
      </c>
      <c r="T2013" s="1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s="1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235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9">
        <f t="shared" si="190"/>
        <v>42010.822233796294</v>
      </c>
      <c r="T2014" s="1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s="1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9">
        <f t="shared" si="190"/>
        <v>42499.960810185185</v>
      </c>
      <c r="T2015" s="1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s="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9">
        <f t="shared" si="190"/>
        <v>41324.214571759258</v>
      </c>
      <c r="T2016" s="1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s="1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114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9">
        <f t="shared" si="190"/>
        <v>40765.876886574071</v>
      </c>
      <c r="T2017" s="1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s="1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9">
        <f t="shared" si="190"/>
        <v>41312.88077546296</v>
      </c>
      <c r="T2018" s="1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s="1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126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9">
        <f t="shared" si="190"/>
        <v>40961.057349537034</v>
      </c>
      <c r="T2019" s="1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s="1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103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9">
        <f t="shared" si="190"/>
        <v>42199.365844907406</v>
      </c>
      <c r="T2020" s="1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s="1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485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9">
        <f t="shared" si="190"/>
        <v>42605.70857638889</v>
      </c>
      <c r="T2021" s="1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s="1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9">
        <f t="shared" si="190"/>
        <v>41737.097499999996</v>
      </c>
      <c r="T2022" s="1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s="1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9">
        <f t="shared" si="190"/>
        <v>41861.070567129631</v>
      </c>
      <c r="T2023" s="1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s="1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126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9">
        <f t="shared" si="190"/>
        <v>42502.569120370375</v>
      </c>
      <c r="T2024" s="1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s="1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162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9">
        <f t="shared" si="190"/>
        <v>42136.420752314814</v>
      </c>
      <c r="T2025" s="1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s="1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586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9">
        <f t="shared" si="190"/>
        <v>41099.966944444444</v>
      </c>
      <c r="T2026" s="1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s="1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202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9">
        <f t="shared" si="190"/>
        <v>42136.184560185182</v>
      </c>
      <c r="T2027" s="1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s="1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134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9">
        <f t="shared" si="190"/>
        <v>41704.735937500001</v>
      </c>
      <c r="T2028" s="1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s="1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9">
        <f t="shared" si="190"/>
        <v>42048.813877314817</v>
      </c>
      <c r="T2029" s="1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s="1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9">
        <f t="shared" si="190"/>
        <v>40215.919050925928</v>
      </c>
      <c r="T2030" s="1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s="1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9">
        <f t="shared" si="190"/>
        <v>41848.021770833337</v>
      </c>
      <c r="T2031" s="1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s="1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227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9">
        <f t="shared" si="190"/>
        <v>41212.996481481481</v>
      </c>
      <c r="T2032" s="1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s="1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121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9">
        <f t="shared" si="190"/>
        <v>41975.329317129625</v>
      </c>
      <c r="T2033" s="1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s="1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305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9">
        <f t="shared" si="190"/>
        <v>42689.565671296295</v>
      </c>
      <c r="T2034" s="1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s="1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9">
        <f t="shared" si="190"/>
        <v>41725.082384259258</v>
      </c>
      <c r="T2035" s="1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s="1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387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9">
        <f t="shared" si="190"/>
        <v>42076.130011574074</v>
      </c>
      <c r="T2036" s="1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s="1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212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9">
        <f t="shared" si="190"/>
        <v>42311.625081018516</v>
      </c>
      <c r="T2037" s="1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s="1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9">
        <f t="shared" si="190"/>
        <v>41738.864803240744</v>
      </c>
      <c r="T2038" s="1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s="1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301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9">
        <f t="shared" si="190"/>
        <v>41578.210104166668</v>
      </c>
      <c r="T2039" s="1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s="1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421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9">
        <f t="shared" si="190"/>
        <v>41424.27107638889</v>
      </c>
      <c r="T2040" s="1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s="1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137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9">
        <f t="shared" si="190"/>
        <v>42675.438946759255</v>
      </c>
      <c r="T2041" s="1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s="1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249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9">
        <f t="shared" si="190"/>
        <v>41578.927118055559</v>
      </c>
      <c r="T2042" s="1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s="1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182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9">
        <f t="shared" si="190"/>
        <v>42654.525775462964</v>
      </c>
      <c r="T2043" s="1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s="1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124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9">
        <f t="shared" si="190"/>
        <v>42331.708032407405</v>
      </c>
      <c r="T2044" s="1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s="1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507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9">
        <f t="shared" si="190"/>
        <v>42661.176817129628</v>
      </c>
      <c r="T2045" s="1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s="1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109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9">
        <f t="shared" si="190"/>
        <v>42138.684189814812</v>
      </c>
      <c r="T2046" s="1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s="1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820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9">
        <f t="shared" si="190"/>
        <v>41069.088506944441</v>
      </c>
      <c r="T2047" s="1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s="1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122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9">
        <f t="shared" si="190"/>
        <v>41387.171805555554</v>
      </c>
      <c r="T2048" s="1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s="1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9">
        <f t="shared" si="190"/>
        <v>42081.903587962966</v>
      </c>
      <c r="T2049" s="1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s="1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149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9">
        <f t="shared" si="190"/>
        <v>41387.651516203703</v>
      </c>
      <c r="T2050" s="1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s="1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ROUNDUP(IF(($E2051-$D2051)/($D2051)&gt;0,(($E2051-$D2051)/($D2051)+1)*100,(1+($E2051-$D2051)/($D2051))*100),0)</f>
        <v>121</v>
      </c>
      <c r="P2051" s="5">
        <f t="shared" ref="P2051:P2114" si="193">$E2051/$L2051</f>
        <v>80.991037735849048</v>
      </c>
      <c r="Q2051" t="str">
        <f t="shared" ref="Q2051:Q2114" si="194">LEFT($N2051,FIND("/",$N2051)-1)</f>
        <v>technology</v>
      </c>
      <c r="R2051" t="str">
        <f t="shared" ref="R2051:R2114" si="195">RIGHT($N2051,LEN($N2051)-FIND("/",$N2051))</f>
        <v>hardware</v>
      </c>
      <c r="S2051" s="19">
        <f t="shared" ref="S2051:S2114" si="196">((($J2051/60)/60)/24)+DATE(1970,1,1)</f>
        <v>41575.527349537035</v>
      </c>
      <c r="T2051" s="19">
        <f t="shared" ref="T2051:T2114" si="197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s="1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9">
        <f t="shared" si="196"/>
        <v>42115.071504629625</v>
      </c>
      <c r="T2052" s="1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s="1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9">
        <f t="shared" si="196"/>
        <v>41604.022418981483</v>
      </c>
      <c r="T2053" s="1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s="1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354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9">
        <f t="shared" si="196"/>
        <v>42375.08394675926</v>
      </c>
      <c r="T2054" s="1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s="1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9">
        <f t="shared" si="196"/>
        <v>42303.617488425924</v>
      </c>
      <c r="T2055" s="1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s="1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114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9">
        <f t="shared" si="196"/>
        <v>41731.520949074074</v>
      </c>
      <c r="T2056" s="1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s="1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168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9">
        <f t="shared" si="196"/>
        <v>41946.674108796295</v>
      </c>
      <c r="T2057" s="1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s="1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154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9">
        <f t="shared" si="196"/>
        <v>41351.76090277778</v>
      </c>
      <c r="T2058" s="1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s="1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203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9">
        <f t="shared" si="196"/>
        <v>42396.494583333333</v>
      </c>
      <c r="T2059" s="1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s="1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169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9">
        <f t="shared" si="196"/>
        <v>42026.370717592596</v>
      </c>
      <c r="T2060" s="1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s="1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144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9">
        <f t="shared" si="196"/>
        <v>42361.602476851855</v>
      </c>
      <c r="T2061" s="1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s="1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197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9">
        <f t="shared" si="196"/>
        <v>41783.642939814818</v>
      </c>
      <c r="T2062" s="1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s="1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108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9">
        <f t="shared" si="196"/>
        <v>42705.764513888891</v>
      </c>
      <c r="T2063" s="1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s="1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115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9">
        <f t="shared" si="196"/>
        <v>42423.3830787037</v>
      </c>
      <c r="T2064" s="1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s="1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9">
        <f t="shared" si="196"/>
        <v>42472.73265046296</v>
      </c>
      <c r="T2065" s="1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s="1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192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9">
        <f t="shared" si="196"/>
        <v>41389.364849537036</v>
      </c>
      <c r="T2066" s="1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s="1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200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9">
        <f t="shared" si="196"/>
        <v>41603.333668981482</v>
      </c>
      <c r="T2067" s="1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s="1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9">
        <f t="shared" si="196"/>
        <v>41844.771793981483</v>
      </c>
      <c r="T2068" s="1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s="1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9">
        <f t="shared" si="196"/>
        <v>42115.853888888887</v>
      </c>
      <c r="T2069" s="1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s="1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106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9">
        <f t="shared" si="196"/>
        <v>42633.841608796298</v>
      </c>
      <c r="T2070" s="1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s="1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129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9">
        <f t="shared" si="196"/>
        <v>42340.972118055557</v>
      </c>
      <c r="T2071" s="1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s="1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318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9">
        <f t="shared" si="196"/>
        <v>42519.6565162037</v>
      </c>
      <c r="T2072" s="1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s="1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9">
        <f t="shared" si="196"/>
        <v>42600.278749999998</v>
      </c>
      <c r="T2073" s="1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s="1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111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9">
        <f t="shared" si="196"/>
        <v>42467.581388888888</v>
      </c>
      <c r="T2074" s="1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s="1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9">
        <f t="shared" si="196"/>
        <v>42087.668032407411</v>
      </c>
      <c r="T2075" s="1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s="1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9">
        <f t="shared" si="196"/>
        <v>42466.826180555552</v>
      </c>
      <c r="T2076" s="1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s="1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1679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9">
        <f t="shared" si="196"/>
        <v>41450.681574074071</v>
      </c>
      <c r="T2077" s="1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s="1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544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9">
        <f t="shared" si="196"/>
        <v>41803.880659722221</v>
      </c>
      <c r="T2078" s="1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s="1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116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9">
        <f t="shared" si="196"/>
        <v>42103.042546296296</v>
      </c>
      <c r="T2079" s="1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s="1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132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9">
        <f t="shared" si="196"/>
        <v>42692.771493055552</v>
      </c>
      <c r="T2080" s="1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s="1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9">
        <f t="shared" si="196"/>
        <v>42150.71056712963</v>
      </c>
      <c r="T2081" s="1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s="1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9">
        <f t="shared" si="196"/>
        <v>42289.957175925927</v>
      </c>
      <c r="T2082" s="1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s="1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115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9">
        <f t="shared" si="196"/>
        <v>41004.156886574077</v>
      </c>
      <c r="T2083" s="1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s="1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111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9">
        <f t="shared" si="196"/>
        <v>40811.120324074072</v>
      </c>
      <c r="T2084" s="1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s="1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114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9">
        <f t="shared" si="196"/>
        <v>41034.72216435185</v>
      </c>
      <c r="T2085" s="1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s="1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109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9">
        <f t="shared" si="196"/>
        <v>41731.833124999997</v>
      </c>
      <c r="T2086" s="1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s="1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9">
        <f t="shared" si="196"/>
        <v>41075.835497685184</v>
      </c>
      <c r="T2087" s="1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s="1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101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9">
        <f t="shared" si="196"/>
        <v>40860.67050925926</v>
      </c>
      <c r="T2088" s="1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s="1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9">
        <f t="shared" si="196"/>
        <v>40764.204375000001</v>
      </c>
      <c r="T2089" s="1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s="1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116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9">
        <f t="shared" si="196"/>
        <v>40395.714722222219</v>
      </c>
      <c r="T2090" s="1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s="1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9">
        <f t="shared" si="196"/>
        <v>41453.076319444444</v>
      </c>
      <c r="T2091" s="1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s="1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116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9">
        <f t="shared" si="196"/>
        <v>41299.381423611114</v>
      </c>
      <c r="T2092" s="1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s="1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121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9">
        <f t="shared" si="196"/>
        <v>40555.322662037033</v>
      </c>
      <c r="T2093" s="1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s="1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102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9">
        <f t="shared" si="196"/>
        <v>40763.707546296297</v>
      </c>
      <c r="T2094" s="1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s="1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103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9">
        <f t="shared" si="196"/>
        <v>41205.854537037041</v>
      </c>
      <c r="T2095" s="1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s="1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121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9">
        <f t="shared" si="196"/>
        <v>40939.02002314815</v>
      </c>
      <c r="T2096" s="1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s="1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9">
        <f t="shared" si="196"/>
        <v>40758.733483796292</v>
      </c>
      <c r="T2097" s="1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s="1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102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9">
        <f t="shared" si="196"/>
        <v>41192.758506944447</v>
      </c>
      <c r="T2098" s="1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s="1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9">
        <f t="shared" si="196"/>
        <v>40818.58489583333</v>
      </c>
      <c r="T2099" s="1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s="1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101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9">
        <f t="shared" si="196"/>
        <v>40946.11383101852</v>
      </c>
      <c r="T2100" s="1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s="1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133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9">
        <f t="shared" si="196"/>
        <v>42173.746342592596</v>
      </c>
      <c r="T2101" s="1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s="1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9">
        <f t="shared" si="196"/>
        <v>41074.834965277776</v>
      </c>
      <c r="T2102" s="1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s="1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114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9">
        <f t="shared" si="196"/>
        <v>40892.149467592593</v>
      </c>
      <c r="T2103" s="1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s="1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9">
        <f t="shared" si="196"/>
        <v>40638.868611111109</v>
      </c>
      <c r="T2104" s="1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s="1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147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9">
        <f t="shared" si="196"/>
        <v>41192.754942129628</v>
      </c>
      <c r="T2105" s="1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s="1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9">
        <f t="shared" si="196"/>
        <v>41394.074467592596</v>
      </c>
      <c r="T2106" s="1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s="1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9">
        <f t="shared" si="196"/>
        <v>41951.788807870369</v>
      </c>
      <c r="T2107" s="1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s="1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108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9">
        <f t="shared" si="196"/>
        <v>41270.21497685185</v>
      </c>
      <c r="T2108" s="1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s="1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108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9">
        <f t="shared" si="196"/>
        <v>41934.71056712963</v>
      </c>
      <c r="T2109" s="1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s="1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108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9">
        <f t="shared" si="196"/>
        <v>41135.175694444442</v>
      </c>
      <c r="T2110" s="1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s="1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107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9">
        <f t="shared" si="196"/>
        <v>42160.708530092597</v>
      </c>
      <c r="T2111" s="1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s="1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9">
        <f t="shared" si="196"/>
        <v>41759.670937499999</v>
      </c>
      <c r="T2112" s="1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s="1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107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9">
        <f t="shared" si="196"/>
        <v>40703.197048611109</v>
      </c>
      <c r="T2113" s="1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s="1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9">
        <f t="shared" si="196"/>
        <v>41365.928159722222</v>
      </c>
      <c r="T2114" s="1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s="1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ROUNDUP(IF(($E2115-$D2115)/($D2115)&gt;0,(($E2115-$D2115)/($D2115)+1)*100,(1+($E2115-$D2115)/($D2115))*100),0)</f>
        <v>105</v>
      </c>
      <c r="P2115" s="5">
        <f t="shared" ref="P2115:P2178" si="199">$E2115/$L2115</f>
        <v>68.598130841121488</v>
      </c>
      <c r="Q2115" t="str">
        <f t="shared" ref="Q2115:Q2178" si="200">LEFT($N2115,FIND("/",$N2115)-1)</f>
        <v>music</v>
      </c>
      <c r="R2115" t="str">
        <f t="shared" ref="R2115:R2178" si="201">RIGHT($N2115,LEN($N2115)-FIND("/",$N2115))</f>
        <v>indie rock</v>
      </c>
      <c r="S2115" s="19">
        <f t="shared" ref="S2115:S2178" si="202">((($J2115/60)/60)/24)+DATE(1970,1,1)</f>
        <v>41870.86546296296</v>
      </c>
      <c r="T2115" s="19">
        <f t="shared" ref="T2115:T2178" si="203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s="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105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9">
        <f t="shared" si="202"/>
        <v>40458.815625000003</v>
      </c>
      <c r="T2116" s="1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s="1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9">
        <f t="shared" si="202"/>
        <v>40564.081030092595</v>
      </c>
      <c r="T2117" s="1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s="1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101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9">
        <f t="shared" si="202"/>
        <v>41136.777812500004</v>
      </c>
      <c r="T2118" s="1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s="1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148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9">
        <f t="shared" si="202"/>
        <v>42290.059594907405</v>
      </c>
      <c r="T2119" s="1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s="1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135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9">
        <f t="shared" si="202"/>
        <v>40718.839537037034</v>
      </c>
      <c r="T2120" s="1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s="1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9">
        <f t="shared" si="202"/>
        <v>41107.130150462966</v>
      </c>
      <c r="T2121" s="1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s="1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101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9">
        <f t="shared" si="202"/>
        <v>41591.964537037034</v>
      </c>
      <c r="T2122" s="1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s="1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9">
        <f t="shared" si="202"/>
        <v>42716.7424537037</v>
      </c>
      <c r="T2123" s="1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s="1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9">
        <f t="shared" si="202"/>
        <v>42712.300567129627</v>
      </c>
      <c r="T2124" s="1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s="1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9">
        <f t="shared" si="202"/>
        <v>40198.424849537041</v>
      </c>
      <c r="T2125" s="1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s="1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11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9">
        <f t="shared" si="202"/>
        <v>40464.028182870366</v>
      </c>
      <c r="T2126" s="1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s="1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9">
        <f t="shared" si="202"/>
        <v>42191.023530092592</v>
      </c>
      <c r="T2127" s="1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s="1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1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9">
        <f t="shared" si="202"/>
        <v>41951.973229166666</v>
      </c>
      <c r="T2128" s="1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s="1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29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9">
        <f t="shared" si="202"/>
        <v>42045.50535879629</v>
      </c>
      <c r="T2129" s="1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s="1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1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9">
        <f t="shared" si="202"/>
        <v>41843.772789351853</v>
      </c>
      <c r="T2130" s="1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s="1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12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9">
        <f t="shared" si="202"/>
        <v>42409.024305555555</v>
      </c>
      <c r="T2131" s="1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s="1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1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9">
        <f t="shared" si="202"/>
        <v>41832.086377314816</v>
      </c>
      <c r="T2132" s="1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s="1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9">
        <f t="shared" si="202"/>
        <v>42167.207071759258</v>
      </c>
      <c r="T2133" s="1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s="1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3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9">
        <f t="shared" si="202"/>
        <v>41643.487175925926</v>
      </c>
      <c r="T2134" s="1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s="1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9">
        <f t="shared" si="202"/>
        <v>40619.097210648149</v>
      </c>
      <c r="T2135" s="1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s="1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9">
        <f t="shared" si="202"/>
        <v>41361.886469907404</v>
      </c>
      <c r="T2136" s="1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s="1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10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9">
        <f t="shared" si="202"/>
        <v>41156.963344907403</v>
      </c>
      <c r="T2137" s="1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s="1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1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9">
        <f t="shared" si="202"/>
        <v>41536.509097222224</v>
      </c>
      <c r="T2138" s="1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s="1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9">
        <f t="shared" si="202"/>
        <v>41948.771168981482</v>
      </c>
      <c r="T2139" s="1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s="1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13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9">
        <f t="shared" si="202"/>
        <v>41557.013182870374</v>
      </c>
      <c r="T2140" s="1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s="1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6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9">
        <f t="shared" si="202"/>
        <v>42647.750092592592</v>
      </c>
      <c r="T2141" s="1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s="1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1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9">
        <f t="shared" si="202"/>
        <v>41255.833611111113</v>
      </c>
      <c r="T2142" s="1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s="1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9">
        <f t="shared" si="202"/>
        <v>41927.235636574071</v>
      </c>
      <c r="T2143" s="1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s="1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6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9">
        <f t="shared" si="202"/>
        <v>42340.701504629629</v>
      </c>
      <c r="T2144" s="1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s="1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12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9">
        <f t="shared" si="202"/>
        <v>40332.886712962965</v>
      </c>
      <c r="T2145" s="1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s="1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9">
        <f t="shared" si="202"/>
        <v>41499.546759259261</v>
      </c>
      <c r="T2146" s="1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s="1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31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9">
        <f t="shared" si="202"/>
        <v>41575.237430555557</v>
      </c>
      <c r="T2147" s="1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s="1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1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9">
        <f t="shared" si="202"/>
        <v>42397.679513888885</v>
      </c>
      <c r="T2148" s="1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s="1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1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9">
        <f t="shared" si="202"/>
        <v>41927.295694444445</v>
      </c>
      <c r="T2149" s="1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s="1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9">
        <f t="shared" si="202"/>
        <v>42066.733587962968</v>
      </c>
      <c r="T2150" s="1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s="1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9">
        <f t="shared" si="202"/>
        <v>40355.024953703702</v>
      </c>
      <c r="T2151" s="1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s="1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9">
        <f t="shared" si="202"/>
        <v>42534.284710648149</v>
      </c>
      <c r="T2152" s="1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s="1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1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9">
        <f t="shared" si="202"/>
        <v>42520.847384259265</v>
      </c>
      <c r="T2153" s="1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s="1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1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9">
        <f t="shared" si="202"/>
        <v>41683.832280092596</v>
      </c>
      <c r="T2154" s="1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s="1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1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9">
        <f t="shared" si="202"/>
        <v>41974.911087962959</v>
      </c>
      <c r="T2155" s="1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s="1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9">
        <f t="shared" si="202"/>
        <v>41647.632256944446</v>
      </c>
      <c r="T2156" s="1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s="1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3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9">
        <f t="shared" si="202"/>
        <v>42430.747511574074</v>
      </c>
      <c r="T2157" s="1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s="1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3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9">
        <f t="shared" si="202"/>
        <v>41488.85423611111</v>
      </c>
      <c r="T2158" s="1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s="1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29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9">
        <f t="shared" si="202"/>
        <v>42694.98128472222</v>
      </c>
      <c r="T2159" s="1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s="1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7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9">
        <f t="shared" si="202"/>
        <v>41264.853865740741</v>
      </c>
      <c r="T2160" s="1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s="1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9">
        <f t="shared" si="202"/>
        <v>40710.731180555551</v>
      </c>
      <c r="T2161" s="1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s="1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1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9">
        <f t="shared" si="202"/>
        <v>41018.711863425924</v>
      </c>
      <c r="T2162" s="1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s="1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116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9">
        <f t="shared" si="202"/>
        <v>42240.852534722217</v>
      </c>
      <c r="T2163" s="1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s="1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113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9">
        <f t="shared" si="202"/>
        <v>41813.766099537039</v>
      </c>
      <c r="T2164" s="1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s="1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133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9">
        <f t="shared" si="202"/>
        <v>42111.899537037039</v>
      </c>
      <c r="T2165" s="1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s="1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103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9">
        <f t="shared" si="202"/>
        <v>42515.71775462963</v>
      </c>
      <c r="T2166" s="1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s="1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9">
        <f t="shared" si="202"/>
        <v>42438.667071759264</v>
      </c>
      <c r="T2167" s="1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s="1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147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9">
        <f t="shared" si="202"/>
        <v>41933.838171296295</v>
      </c>
      <c r="T2168" s="1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s="1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9">
        <f t="shared" si="202"/>
        <v>41153.066400462965</v>
      </c>
      <c r="T2169" s="1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s="1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9">
        <f t="shared" si="202"/>
        <v>42745.600243055553</v>
      </c>
      <c r="T2170" s="1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s="1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9">
        <f t="shared" si="202"/>
        <v>42793.700821759259</v>
      </c>
      <c r="T2171" s="1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s="1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181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9">
        <f t="shared" si="202"/>
        <v>42198.750254629631</v>
      </c>
      <c r="T2172" s="1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s="1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107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9">
        <f t="shared" si="202"/>
        <v>42141.95711805555</v>
      </c>
      <c r="T2173" s="1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s="1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9">
        <f t="shared" si="202"/>
        <v>42082.580092592587</v>
      </c>
      <c r="T2174" s="1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s="1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127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9">
        <f t="shared" si="202"/>
        <v>41495.692627314813</v>
      </c>
      <c r="T2175" s="1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s="1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103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9">
        <f t="shared" si="202"/>
        <v>42465.542905092589</v>
      </c>
      <c r="T2176" s="1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s="1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9">
        <f t="shared" si="202"/>
        <v>42565.009097222224</v>
      </c>
      <c r="T2177" s="1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s="1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127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9">
        <f t="shared" si="202"/>
        <v>42096.633206018523</v>
      </c>
      <c r="T2178" s="1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s="1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ROUNDUP(IF(($E2179-$D2179)/($D2179)&gt;0,(($E2179-$D2179)/($D2179)+1)*100,(1+($E2179-$D2179)/($D2179))*100),0)</f>
        <v>101</v>
      </c>
      <c r="P2179" s="5">
        <f t="shared" ref="P2179:P2242" si="205">$E2179/$L2179</f>
        <v>65.868421052631575</v>
      </c>
      <c r="Q2179" t="str">
        <f t="shared" ref="Q2179:Q2242" si="206">LEFT($N2179,FIND("/",$N2179)-1)</f>
        <v>music</v>
      </c>
      <c r="R2179" t="str">
        <f t="shared" ref="R2179:R2242" si="207">RIGHT($N2179,LEN($N2179)-FIND("/",$N2179))</f>
        <v>rock</v>
      </c>
      <c r="S2179" s="19">
        <f t="shared" ref="S2179:S2242" si="208">((($J2179/60)/60)/24)+DATE(1970,1,1)</f>
        <v>42502.250775462962</v>
      </c>
      <c r="T2179" s="19">
        <f t="shared" ref="T2179:T2242" si="20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s="1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9">
        <f t="shared" si="208"/>
        <v>42723.63653935185</v>
      </c>
      <c r="T2180" s="1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s="1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162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9">
        <f t="shared" si="208"/>
        <v>42075.171203703707</v>
      </c>
      <c r="T2181" s="1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s="1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108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9">
        <f t="shared" si="208"/>
        <v>42279.669768518521</v>
      </c>
      <c r="T2182" s="1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s="1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154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9">
        <f t="shared" si="208"/>
        <v>42773.005243055552</v>
      </c>
      <c r="T2183" s="1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s="1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525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9">
        <f t="shared" si="208"/>
        <v>41879.900752314818</v>
      </c>
      <c r="T2184" s="1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s="1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490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9">
        <f t="shared" si="208"/>
        <v>42745.365474537044</v>
      </c>
      <c r="T2185" s="1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s="1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285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9">
        <f t="shared" si="208"/>
        <v>42380.690289351856</v>
      </c>
      <c r="T2186" s="1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s="1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9">
        <f t="shared" si="208"/>
        <v>41319.349988425929</v>
      </c>
      <c r="T2187" s="1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s="1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110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9">
        <f t="shared" si="208"/>
        <v>42583.615081018521</v>
      </c>
      <c r="T2188" s="1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s="1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9">
        <f t="shared" si="208"/>
        <v>42068.209097222221</v>
      </c>
      <c r="T2189" s="1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s="1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413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9">
        <f t="shared" si="208"/>
        <v>42633.586122685185</v>
      </c>
      <c r="T2190" s="1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s="1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504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9">
        <f t="shared" si="208"/>
        <v>42467.788194444445</v>
      </c>
      <c r="T2191" s="1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s="1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185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9">
        <f t="shared" si="208"/>
        <v>42417.625046296293</v>
      </c>
      <c r="T2192" s="1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s="1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9">
        <f t="shared" si="208"/>
        <v>42768.833645833336</v>
      </c>
      <c r="T2193" s="1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s="1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1082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9">
        <f t="shared" si="208"/>
        <v>42691.8512037037</v>
      </c>
      <c r="T2194" s="1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s="1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9">
        <f t="shared" si="208"/>
        <v>42664.405925925923</v>
      </c>
      <c r="T2195" s="1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s="1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538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9">
        <f t="shared" si="208"/>
        <v>42425.757986111115</v>
      </c>
      <c r="T2196" s="1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s="1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121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9">
        <f t="shared" si="208"/>
        <v>42197.771990740745</v>
      </c>
      <c r="T2197" s="1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s="1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114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9">
        <f t="shared" si="208"/>
        <v>42675.487291666665</v>
      </c>
      <c r="T2198" s="1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s="1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9">
        <f t="shared" si="208"/>
        <v>42033.584016203706</v>
      </c>
      <c r="T2199" s="1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s="1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133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9">
        <f t="shared" si="208"/>
        <v>42292.513888888891</v>
      </c>
      <c r="T2200" s="1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s="1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147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9">
        <f t="shared" si="208"/>
        <v>42262.416643518518</v>
      </c>
      <c r="T2201" s="1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s="1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543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9">
        <f t="shared" si="208"/>
        <v>42163.625787037032</v>
      </c>
      <c r="T2202" s="1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s="1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383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9">
        <f t="shared" si="208"/>
        <v>41276.846817129634</v>
      </c>
      <c r="T2203" s="1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s="1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705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9">
        <f t="shared" si="208"/>
        <v>41184.849166666667</v>
      </c>
      <c r="T2204" s="1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s="1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9">
        <f t="shared" si="208"/>
        <v>42241.85974537037</v>
      </c>
      <c r="T2205" s="1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s="1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133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9">
        <f t="shared" si="208"/>
        <v>41312.311562499999</v>
      </c>
      <c r="T2206" s="1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s="1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9">
        <f t="shared" si="208"/>
        <v>41031.82163194444</v>
      </c>
      <c r="T2207" s="1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s="1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9">
        <f t="shared" si="208"/>
        <v>40997.257222222222</v>
      </c>
      <c r="T2208" s="1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s="1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9">
        <f t="shared" si="208"/>
        <v>41564.194131944445</v>
      </c>
      <c r="T2209" s="1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s="1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102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9">
        <f t="shared" si="208"/>
        <v>40946.882245370369</v>
      </c>
      <c r="T2210" s="1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s="1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9">
        <f t="shared" si="208"/>
        <v>41732.479675925926</v>
      </c>
      <c r="T2211" s="1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s="1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112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9">
        <f t="shared" si="208"/>
        <v>40956.066087962965</v>
      </c>
      <c r="T2212" s="1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s="1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9">
        <f t="shared" si="208"/>
        <v>41716.785011574073</v>
      </c>
      <c r="T2213" s="1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s="1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115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9">
        <f t="shared" si="208"/>
        <v>41548.747418981482</v>
      </c>
      <c r="T2214" s="1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s="1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9">
        <f t="shared" si="208"/>
        <v>42109.826145833329</v>
      </c>
      <c r="T2215" s="1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s="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293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9">
        <f t="shared" si="208"/>
        <v>41646.792222222226</v>
      </c>
      <c r="T2216" s="1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s="1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9">
        <f t="shared" si="208"/>
        <v>40958.717268518521</v>
      </c>
      <c r="T2217" s="1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s="1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9">
        <f t="shared" si="208"/>
        <v>42194.751678240747</v>
      </c>
      <c r="T2218" s="1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s="1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102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9">
        <f t="shared" si="208"/>
        <v>42299.776770833334</v>
      </c>
      <c r="T2219" s="1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s="1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9">
        <f t="shared" si="208"/>
        <v>41127.812303240738</v>
      </c>
      <c r="T2220" s="1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s="1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102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9">
        <f t="shared" si="208"/>
        <v>42205.718888888892</v>
      </c>
      <c r="T2221" s="1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s="1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102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9">
        <f t="shared" si="208"/>
        <v>41452.060601851852</v>
      </c>
      <c r="T2222" s="1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s="1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9">
        <f t="shared" si="208"/>
        <v>42452.666770833333</v>
      </c>
      <c r="T2223" s="1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s="1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9">
        <f t="shared" si="208"/>
        <v>40906.787581018521</v>
      </c>
      <c r="T2224" s="1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s="1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9">
        <f t="shared" si="208"/>
        <v>42152.640833333338</v>
      </c>
      <c r="T2225" s="1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s="1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244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9">
        <f t="shared" si="208"/>
        <v>42644.667534722219</v>
      </c>
      <c r="T2226" s="1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s="1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945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9">
        <f t="shared" si="208"/>
        <v>41873.79184027778</v>
      </c>
      <c r="T2227" s="1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s="1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109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9">
        <f t="shared" si="208"/>
        <v>42381.79886574074</v>
      </c>
      <c r="T2228" s="1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s="1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9">
        <f t="shared" si="208"/>
        <v>41561.807349537034</v>
      </c>
      <c r="T2229" s="1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s="1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1175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9">
        <f t="shared" si="208"/>
        <v>42202.278194444443</v>
      </c>
      <c r="T2230" s="1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s="1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172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9">
        <f t="shared" si="208"/>
        <v>41484.664247685185</v>
      </c>
      <c r="T2231" s="1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s="1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126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9">
        <f t="shared" si="208"/>
        <v>41724.881099537037</v>
      </c>
      <c r="T2232" s="1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s="1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1213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9">
        <f t="shared" si="208"/>
        <v>41423.910891203705</v>
      </c>
      <c r="T2233" s="1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s="1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496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9">
        <f t="shared" si="208"/>
        <v>41806.794074074074</v>
      </c>
      <c r="T2234" s="1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s="1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333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9">
        <f t="shared" si="208"/>
        <v>42331.378923611104</v>
      </c>
      <c r="T2235" s="1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s="1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9">
        <f t="shared" si="208"/>
        <v>42710.824618055558</v>
      </c>
      <c r="T2236" s="1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s="1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154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9">
        <f t="shared" si="208"/>
        <v>42062.022118055553</v>
      </c>
      <c r="T2237" s="1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s="1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538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9">
        <f t="shared" si="208"/>
        <v>42371.617164351846</v>
      </c>
      <c r="T2238" s="1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s="1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353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9">
        <f t="shared" si="208"/>
        <v>41915.003275462965</v>
      </c>
      <c r="T2239" s="1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s="1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138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9">
        <f t="shared" si="208"/>
        <v>42774.621712962966</v>
      </c>
      <c r="T2240" s="1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s="1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9">
        <f t="shared" si="208"/>
        <v>41572.958495370374</v>
      </c>
      <c r="T2241" s="1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s="1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271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9">
        <f t="shared" si="208"/>
        <v>42452.825740740736</v>
      </c>
      <c r="T2242" s="1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s="1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ROUNDUP(IF(($E2243-$D2243)/($D2243)&gt;0,(($E2243-$D2243)/($D2243)+1)*100,(1+($E2243-$D2243)/($D2243))*100),0)</f>
        <v>807</v>
      </c>
      <c r="P2243" s="5">
        <f t="shared" ref="P2243:P2306" si="211">$E2243/$L2243</f>
        <v>49.472392638036808</v>
      </c>
      <c r="Q2243" t="str">
        <f t="shared" ref="Q2243:Q2306" si="212">LEFT($N2243,FIND("/",$N2243)-1)</f>
        <v>games</v>
      </c>
      <c r="R2243" t="str">
        <f t="shared" ref="R2243:R2306" si="213">RIGHT($N2243,LEN($N2243)-FIND("/",$N2243))</f>
        <v>tabletop games</v>
      </c>
      <c r="S2243" s="19">
        <f t="shared" ref="S2243:S2306" si="214">((($J2243/60)/60)/24)+DATE(1970,1,1)</f>
        <v>42766.827546296292</v>
      </c>
      <c r="T2243" s="19">
        <f t="shared" ref="T2243:T2306" si="215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s="1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9">
        <f t="shared" si="214"/>
        <v>41569.575613425928</v>
      </c>
      <c r="T2244" s="1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s="1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9">
        <f t="shared" si="214"/>
        <v>42800.751041666663</v>
      </c>
      <c r="T2245" s="1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s="1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378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9">
        <f t="shared" si="214"/>
        <v>42647.818819444445</v>
      </c>
      <c r="T2246" s="1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s="1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2648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9">
        <f t="shared" si="214"/>
        <v>41660.708530092597</v>
      </c>
      <c r="T2247" s="1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s="1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9">
        <f t="shared" si="214"/>
        <v>42221.79178240741</v>
      </c>
      <c r="T2248" s="1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s="1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9">
        <f t="shared" si="214"/>
        <v>42200.666261574079</v>
      </c>
      <c r="T2249" s="1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s="1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108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9">
        <f t="shared" si="214"/>
        <v>42688.875902777778</v>
      </c>
      <c r="T2250" s="1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s="1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169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9">
        <f t="shared" si="214"/>
        <v>41336.703298611108</v>
      </c>
      <c r="T2251" s="1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s="1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976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9">
        <f t="shared" si="214"/>
        <v>42677.005474537036</v>
      </c>
      <c r="T2252" s="1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s="1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135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9">
        <f t="shared" si="214"/>
        <v>41846.34579861111</v>
      </c>
      <c r="T2253" s="1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s="1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273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9">
        <f t="shared" si="214"/>
        <v>42573.327986111108</v>
      </c>
      <c r="T2254" s="1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s="1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113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9">
        <f t="shared" si="214"/>
        <v>42296.631331018521</v>
      </c>
      <c r="T2255" s="1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s="1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460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9">
        <f t="shared" si="214"/>
        <v>42752.647777777776</v>
      </c>
      <c r="T2256" s="1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s="1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9">
        <f t="shared" si="214"/>
        <v>42467.951979166668</v>
      </c>
      <c r="T2257" s="1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s="1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9">
        <f t="shared" si="214"/>
        <v>42682.451921296291</v>
      </c>
      <c r="T2258" s="1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s="1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9">
        <f t="shared" si="214"/>
        <v>42505.936678240745</v>
      </c>
      <c r="T2259" s="1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s="1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147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9">
        <f t="shared" si="214"/>
        <v>42136.75100694444</v>
      </c>
      <c r="T2260" s="1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s="1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1868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9">
        <f t="shared" si="214"/>
        <v>42702.804814814815</v>
      </c>
      <c r="T2261" s="1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s="1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327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9">
        <f t="shared" si="214"/>
        <v>41695.016782407409</v>
      </c>
      <c r="T2262" s="1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s="1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780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9">
        <f t="shared" si="214"/>
        <v>42759.724768518514</v>
      </c>
      <c r="T2263" s="1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s="1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9">
        <f t="shared" si="214"/>
        <v>41926.585162037038</v>
      </c>
      <c r="T2264" s="1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s="1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9">
        <f t="shared" si="214"/>
        <v>42014.832326388889</v>
      </c>
      <c r="T2265" s="1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s="1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181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9">
        <f t="shared" si="214"/>
        <v>42496.582337962958</v>
      </c>
      <c r="T2266" s="1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s="1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9">
        <f t="shared" si="214"/>
        <v>42689.853090277778</v>
      </c>
      <c r="T2267" s="1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s="1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321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9">
        <f t="shared" si="214"/>
        <v>42469.874907407408</v>
      </c>
      <c r="T2268" s="1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s="1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381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9">
        <f t="shared" si="214"/>
        <v>41968.829826388886</v>
      </c>
      <c r="T2269" s="1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s="1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103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9">
        <f t="shared" si="214"/>
        <v>42776.082349537035</v>
      </c>
      <c r="T2270" s="1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s="1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1802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9">
        <f t="shared" si="214"/>
        <v>42776.704432870371</v>
      </c>
      <c r="T2271" s="1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s="1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721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9">
        <f t="shared" si="214"/>
        <v>42725.869363425925</v>
      </c>
      <c r="T2272" s="1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s="1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284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9">
        <f t="shared" si="214"/>
        <v>42684.000046296293</v>
      </c>
      <c r="T2273" s="1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s="1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1357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9">
        <f t="shared" si="214"/>
        <v>42315.699490740735</v>
      </c>
      <c r="T2274" s="1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s="1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221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9">
        <f t="shared" si="214"/>
        <v>42781.549097222218</v>
      </c>
      <c r="T2275" s="1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s="1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120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9">
        <f t="shared" si="214"/>
        <v>41663.500659722224</v>
      </c>
      <c r="T2276" s="1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s="1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408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9">
        <f t="shared" si="214"/>
        <v>41965.616655092599</v>
      </c>
      <c r="T2277" s="1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s="1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106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9">
        <f t="shared" si="214"/>
        <v>41614.651493055557</v>
      </c>
      <c r="T2278" s="1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s="1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142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9">
        <f t="shared" si="214"/>
        <v>40936.678506944445</v>
      </c>
      <c r="T2279" s="1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s="1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271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9">
        <f t="shared" si="214"/>
        <v>42338.709108796291</v>
      </c>
      <c r="T2280" s="1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s="1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154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9">
        <f t="shared" si="214"/>
        <v>42020.806701388887</v>
      </c>
      <c r="T2281" s="1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s="1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404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9">
        <f t="shared" si="214"/>
        <v>42234.624895833331</v>
      </c>
      <c r="T2282" s="1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s="1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9">
        <f t="shared" si="214"/>
        <v>40687.285844907405</v>
      </c>
      <c r="T2283" s="1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s="1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186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9">
        <f t="shared" si="214"/>
        <v>42323.17460648148</v>
      </c>
      <c r="T2284" s="1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s="1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101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9">
        <f t="shared" si="214"/>
        <v>40978.125046296293</v>
      </c>
      <c r="T2285" s="1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s="1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107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9">
        <f t="shared" si="214"/>
        <v>40585.796817129631</v>
      </c>
      <c r="T2286" s="1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s="1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122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9">
        <f t="shared" si="214"/>
        <v>41059.185682870368</v>
      </c>
      <c r="T2287" s="1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s="1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101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9">
        <f t="shared" si="214"/>
        <v>41494.963587962964</v>
      </c>
      <c r="T2288" s="1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s="1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120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9">
        <f t="shared" si="214"/>
        <v>41792.667361111111</v>
      </c>
      <c r="T2289" s="1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s="1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9">
        <f t="shared" si="214"/>
        <v>41067.827418981484</v>
      </c>
      <c r="T2290" s="1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s="1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108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9">
        <f t="shared" si="214"/>
        <v>41571.998379629629</v>
      </c>
      <c r="T2291" s="1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s="1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105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9">
        <f t="shared" si="214"/>
        <v>40070.253819444442</v>
      </c>
      <c r="T2292" s="1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s="1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173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9">
        <f t="shared" si="214"/>
        <v>40987.977060185185</v>
      </c>
      <c r="T2293" s="1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s="1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108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9">
        <f t="shared" si="214"/>
        <v>40987.697638888887</v>
      </c>
      <c r="T2294" s="1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s="1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109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9">
        <f t="shared" si="214"/>
        <v>41151.708321759259</v>
      </c>
      <c r="T2295" s="1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s="1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147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9">
        <f t="shared" si="214"/>
        <v>41264.72314814815</v>
      </c>
      <c r="T2296" s="1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s="1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126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9">
        <f t="shared" si="214"/>
        <v>41270.954351851848</v>
      </c>
      <c r="T2297" s="1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s="1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150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9">
        <f t="shared" si="214"/>
        <v>40927.731782407405</v>
      </c>
      <c r="T2298" s="1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s="1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101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9">
        <f t="shared" si="214"/>
        <v>40948.042233796295</v>
      </c>
      <c r="T2299" s="1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s="1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106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9">
        <f t="shared" si="214"/>
        <v>41694.84065972222</v>
      </c>
      <c r="T2300" s="1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s="1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351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9">
        <f t="shared" si="214"/>
        <v>40565.032511574071</v>
      </c>
      <c r="T2301" s="1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s="1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102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9">
        <f t="shared" si="214"/>
        <v>41074.727037037039</v>
      </c>
      <c r="T2302" s="1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s="1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9">
        <f t="shared" si="214"/>
        <v>41416.146944444445</v>
      </c>
      <c r="T2303" s="1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s="1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171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9">
        <f t="shared" si="214"/>
        <v>41605.868449074071</v>
      </c>
      <c r="T2304" s="1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s="1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110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9">
        <f t="shared" si="214"/>
        <v>40850.111064814817</v>
      </c>
      <c r="T2305" s="1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s="1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101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9">
        <f t="shared" si="214"/>
        <v>40502.815868055557</v>
      </c>
      <c r="T2306" s="1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s="1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ROUNDUP(IF(($E2307-$D2307)/($D2307)&gt;0,(($E2307-$D2307)/($D2307)+1)*100,(1+($E2307-$D2307)/($D2307))*100),0)</f>
        <v>102</v>
      </c>
      <c r="P2307" s="5">
        <f t="shared" ref="P2307:P2370" si="217">$E2307/$L2307</f>
        <v>109.10778443113773</v>
      </c>
      <c r="Q2307" t="str">
        <f t="shared" ref="Q2307:Q2370" si="218">LEFT($N2307,FIND("/",$N2307)-1)</f>
        <v>music</v>
      </c>
      <c r="R2307" t="str">
        <f t="shared" ref="R2307:R2370" si="219">RIGHT($N2307,LEN($N2307)-FIND("/",$N2307))</f>
        <v>indie rock</v>
      </c>
      <c r="S2307" s="19">
        <f t="shared" ref="S2307:S2370" si="220">((($J2307/60)/60)/24)+DATE(1970,1,1)</f>
        <v>41834.695277777777</v>
      </c>
      <c r="T2307" s="19">
        <f t="shared" ref="T2307:T2370" si="221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s="1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107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9">
        <f t="shared" si="220"/>
        <v>40948.16815972222</v>
      </c>
      <c r="T2308" s="1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s="1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107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9">
        <f t="shared" si="220"/>
        <v>41004.802465277775</v>
      </c>
      <c r="T2309" s="1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s="1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9">
        <f t="shared" si="220"/>
        <v>41851.962916666671</v>
      </c>
      <c r="T2310" s="1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s="1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107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9">
        <f t="shared" si="220"/>
        <v>41307.987696759257</v>
      </c>
      <c r="T2311" s="1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s="1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9">
        <f t="shared" si="220"/>
        <v>41324.79415509259</v>
      </c>
      <c r="T2312" s="1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s="1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105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9">
        <f t="shared" si="220"/>
        <v>41736.004502314812</v>
      </c>
      <c r="T2313" s="1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s="1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108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9">
        <f t="shared" si="220"/>
        <v>41716.632847222223</v>
      </c>
      <c r="T2314" s="1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s="1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176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9">
        <f t="shared" si="220"/>
        <v>41002.958634259259</v>
      </c>
      <c r="T2315" s="1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s="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9">
        <f t="shared" si="220"/>
        <v>41037.551585648151</v>
      </c>
      <c r="T2316" s="1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s="1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103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9">
        <f t="shared" si="220"/>
        <v>41004.72619212963</v>
      </c>
      <c r="T2317" s="1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s="1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105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9">
        <f t="shared" si="220"/>
        <v>40079.725115740745</v>
      </c>
      <c r="T2318" s="1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s="1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9">
        <f t="shared" si="220"/>
        <v>40192.542233796295</v>
      </c>
      <c r="T2319" s="1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s="1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122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9">
        <f t="shared" si="220"/>
        <v>40050.643680555557</v>
      </c>
      <c r="T2320" s="1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s="1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108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9">
        <f t="shared" si="220"/>
        <v>41593.082002314812</v>
      </c>
      <c r="T2321" s="1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s="1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109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9">
        <f t="shared" si="220"/>
        <v>41696.817129629628</v>
      </c>
      <c r="T2322" s="1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s="1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40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9">
        <f t="shared" si="220"/>
        <v>42799.260428240741</v>
      </c>
      <c r="T2323" s="1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s="1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4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9">
        <f t="shared" si="220"/>
        <v>42804.895474537043</v>
      </c>
      <c r="T2324" s="1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s="1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9">
        <f t="shared" si="220"/>
        <v>42807.755173611105</v>
      </c>
      <c r="T2325" s="1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s="1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21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9">
        <f t="shared" si="220"/>
        <v>42790.885243055556</v>
      </c>
      <c r="T2326" s="1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s="1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9">
        <f t="shared" si="220"/>
        <v>42794.022349537037</v>
      </c>
      <c r="T2327" s="1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s="1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9">
        <f t="shared" si="220"/>
        <v>42804.034120370372</v>
      </c>
      <c r="T2328" s="1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s="1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527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9">
        <f t="shared" si="220"/>
        <v>41842.917129629634</v>
      </c>
      <c r="T2329" s="1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s="1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255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9">
        <f t="shared" si="220"/>
        <v>42139.781678240746</v>
      </c>
      <c r="T2330" s="1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s="1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9">
        <f t="shared" si="220"/>
        <v>41807.624374999999</v>
      </c>
      <c r="T2331" s="1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s="1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103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9">
        <f t="shared" si="220"/>
        <v>42332.89980324074</v>
      </c>
      <c r="T2332" s="1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s="1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9">
        <f t="shared" si="220"/>
        <v>41839.005671296298</v>
      </c>
      <c r="T2333" s="1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s="1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107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9">
        <f t="shared" si="220"/>
        <v>42011.628136574072</v>
      </c>
      <c r="T2334" s="1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s="1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213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9">
        <f t="shared" si="220"/>
        <v>41767.650347222225</v>
      </c>
      <c r="T2335" s="1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s="1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102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9">
        <f t="shared" si="220"/>
        <v>41918.670115740737</v>
      </c>
      <c r="T2336" s="1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s="1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103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9">
        <f t="shared" si="220"/>
        <v>41771.572256944448</v>
      </c>
      <c r="T2337" s="1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s="1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521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9">
        <f t="shared" si="220"/>
        <v>41666.924710648149</v>
      </c>
      <c r="T2338" s="1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s="1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111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9">
        <f t="shared" si="220"/>
        <v>41786.640543981484</v>
      </c>
      <c r="T2339" s="1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s="1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102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9">
        <f t="shared" si="220"/>
        <v>41789.896805555552</v>
      </c>
      <c r="T2340" s="1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s="1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295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9">
        <f t="shared" si="220"/>
        <v>42692.79987268518</v>
      </c>
      <c r="T2341" s="1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s="1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106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9">
        <f t="shared" si="220"/>
        <v>42643.642800925925</v>
      </c>
      <c r="T2342" s="1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s="1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9">
        <f t="shared" si="220"/>
        <v>42167.813703703709</v>
      </c>
      <c r="T2343" s="1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s="1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9">
        <f t="shared" si="220"/>
        <v>41897.702199074076</v>
      </c>
      <c r="T2344" s="1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s="1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9">
        <f t="shared" si="220"/>
        <v>42327.825289351851</v>
      </c>
      <c r="T2345" s="1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s="1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9">
        <f t="shared" si="220"/>
        <v>42515.727650462963</v>
      </c>
      <c r="T2346" s="1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s="1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9">
        <f t="shared" si="220"/>
        <v>42060.001805555556</v>
      </c>
      <c r="T2347" s="1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s="1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1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9">
        <f t="shared" si="220"/>
        <v>42615.79896990741</v>
      </c>
      <c r="T2348" s="1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s="1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9">
        <f t="shared" si="220"/>
        <v>42577.607361111113</v>
      </c>
      <c r="T2349" s="1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s="1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1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9">
        <f t="shared" si="220"/>
        <v>42360.932152777779</v>
      </c>
      <c r="T2350" s="1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s="1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9">
        <f t="shared" si="220"/>
        <v>42198.775787037041</v>
      </c>
      <c r="T2351" s="1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s="1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9">
        <f t="shared" si="220"/>
        <v>42708.842245370368</v>
      </c>
      <c r="T2352" s="1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s="1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1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9">
        <f t="shared" si="220"/>
        <v>42094.101145833338</v>
      </c>
      <c r="T2353" s="1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s="1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9">
        <f t="shared" si="220"/>
        <v>42101.633703703701</v>
      </c>
      <c r="T2354" s="1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s="1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9">
        <f t="shared" si="220"/>
        <v>42103.676180555558</v>
      </c>
      <c r="T2355" s="1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s="1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1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9">
        <f t="shared" si="220"/>
        <v>41954.722916666666</v>
      </c>
      <c r="T2356" s="1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s="1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9">
        <f t="shared" si="220"/>
        <v>42096.918240740735</v>
      </c>
      <c r="T2357" s="1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s="1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9">
        <f t="shared" si="220"/>
        <v>42130.78361111111</v>
      </c>
      <c r="T2358" s="1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s="1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9">
        <f t="shared" si="220"/>
        <v>42264.620115740734</v>
      </c>
      <c r="T2359" s="1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s="1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9">
        <f t="shared" si="220"/>
        <v>41978.930972222224</v>
      </c>
      <c r="T2360" s="1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s="1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9">
        <f t="shared" si="220"/>
        <v>42159.649583333332</v>
      </c>
      <c r="T2361" s="1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s="1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1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9">
        <f t="shared" si="220"/>
        <v>42377.70694444445</v>
      </c>
      <c r="T2362" s="1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s="1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9">
        <f t="shared" si="220"/>
        <v>42466.858888888892</v>
      </c>
      <c r="T2363" s="1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s="1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9">
        <f t="shared" si="220"/>
        <v>41954.688310185185</v>
      </c>
      <c r="T2364" s="1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s="1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9">
        <f t="shared" si="220"/>
        <v>42322.011574074073</v>
      </c>
      <c r="T2365" s="1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s="1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9">
        <f t="shared" si="220"/>
        <v>42248.934675925921</v>
      </c>
      <c r="T2366" s="1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s="1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9">
        <f t="shared" si="220"/>
        <v>42346.736400462964</v>
      </c>
      <c r="T2367" s="1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s="1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11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9">
        <f t="shared" si="220"/>
        <v>42268.531631944439</v>
      </c>
      <c r="T2368" s="1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s="1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9">
        <f t="shared" si="220"/>
        <v>42425.970092592594</v>
      </c>
      <c r="T2369" s="1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s="1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1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9">
        <f t="shared" si="220"/>
        <v>42063.721817129626</v>
      </c>
      <c r="T2370" s="1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s="1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ROUNDUP(IF(($E2371-$D2371)/($D2371)&gt;0,(($E2371-$D2371)/($D2371)+1)*100,(1+($E2371-$D2371)/($D2371))*100),0)</f>
        <v>0</v>
      </c>
      <c r="P2371" s="5" t="e">
        <f t="shared" ref="P2371:P2434" si="223">$E2371/$L2371</f>
        <v>#DIV/0!</v>
      </c>
      <c r="Q2371" t="str">
        <f t="shared" ref="Q2371:Q2434" si="224">LEFT($N2371,FIND("/",$N2371)-1)</f>
        <v>technology</v>
      </c>
      <c r="R2371" t="str">
        <f t="shared" ref="R2371:R2434" si="225">RIGHT($N2371,LEN($N2371)-FIND("/",$N2371))</f>
        <v>web</v>
      </c>
      <c r="S2371" s="19">
        <f t="shared" ref="S2371:S2434" si="226">((($J2371/60)/60)/24)+DATE(1970,1,1)</f>
        <v>42380.812627314815</v>
      </c>
      <c r="T2371" s="19">
        <f t="shared" ref="T2371:T2434" si="227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s="1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9">
        <f t="shared" si="226"/>
        <v>41961.18913194444</v>
      </c>
      <c r="T2372" s="1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s="1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9">
        <f t="shared" si="226"/>
        <v>42150.777731481481</v>
      </c>
      <c r="T2373" s="1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s="1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4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9">
        <f t="shared" si="226"/>
        <v>42088.069108796291</v>
      </c>
      <c r="T2374" s="1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s="1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1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9">
        <f t="shared" si="226"/>
        <v>42215.662314814821</v>
      </c>
      <c r="T2375" s="1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s="1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1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9">
        <f t="shared" si="226"/>
        <v>42017.843287037031</v>
      </c>
      <c r="T2376" s="1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s="1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9">
        <f t="shared" si="226"/>
        <v>42592.836076388892</v>
      </c>
      <c r="T2377" s="1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s="1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11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9">
        <f t="shared" si="226"/>
        <v>42318.925532407404</v>
      </c>
      <c r="T2378" s="1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s="1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9">
        <f t="shared" si="226"/>
        <v>42669.870173611111</v>
      </c>
      <c r="T2379" s="1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s="1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9">
        <f t="shared" si="226"/>
        <v>42213.013078703705</v>
      </c>
      <c r="T2380" s="1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s="1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9">
        <f t="shared" si="226"/>
        <v>42237.016388888893</v>
      </c>
      <c r="T2381" s="1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s="1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1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9">
        <f t="shared" si="226"/>
        <v>42248.793310185181</v>
      </c>
      <c r="T2382" s="1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s="1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9">
        <f t="shared" si="226"/>
        <v>42074.935740740737</v>
      </c>
      <c r="T2383" s="1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s="1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9">
        <f t="shared" si="226"/>
        <v>42195.187534722223</v>
      </c>
      <c r="T2384" s="1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s="1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5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9">
        <f t="shared" si="226"/>
        <v>42027.056793981479</v>
      </c>
      <c r="T2385" s="1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s="1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9">
        <f t="shared" si="226"/>
        <v>41927.067627314813</v>
      </c>
      <c r="T2386" s="1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s="1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9">
        <f t="shared" si="226"/>
        <v>42191.70175925926</v>
      </c>
      <c r="T2387" s="1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s="1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9">
        <f t="shared" si="226"/>
        <v>41954.838240740741</v>
      </c>
      <c r="T2388" s="1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s="1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9">
        <f t="shared" si="226"/>
        <v>42528.626620370371</v>
      </c>
      <c r="T2389" s="1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s="1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9">
        <f t="shared" si="226"/>
        <v>41989.853692129633</v>
      </c>
      <c r="T2390" s="1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s="1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1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9">
        <f t="shared" si="226"/>
        <v>42179.653379629628</v>
      </c>
      <c r="T2391" s="1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s="1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9">
        <f t="shared" si="226"/>
        <v>41968.262314814812</v>
      </c>
      <c r="T2392" s="1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s="1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1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9">
        <f t="shared" si="226"/>
        <v>42064.794490740736</v>
      </c>
      <c r="T2393" s="1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s="1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9">
        <f t="shared" si="226"/>
        <v>42276.120636574073</v>
      </c>
      <c r="T2394" s="1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s="1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1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9">
        <f t="shared" si="226"/>
        <v>42194.648344907408</v>
      </c>
      <c r="T2395" s="1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s="1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1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9">
        <f t="shared" si="226"/>
        <v>42031.362187499995</v>
      </c>
      <c r="T2396" s="1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s="1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9">
        <f t="shared" si="226"/>
        <v>42717.121377314819</v>
      </c>
      <c r="T2397" s="1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s="1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1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9">
        <f t="shared" si="226"/>
        <v>42262.849050925928</v>
      </c>
      <c r="T2398" s="1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s="1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9">
        <f t="shared" si="226"/>
        <v>41976.88490740741</v>
      </c>
      <c r="T2399" s="1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s="1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9">
        <f t="shared" si="226"/>
        <v>42157.916481481487</v>
      </c>
      <c r="T2400" s="1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s="1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9">
        <f t="shared" si="226"/>
        <v>41956.853078703702</v>
      </c>
      <c r="T2401" s="1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s="1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9">
        <f t="shared" si="226"/>
        <v>42444.268101851849</v>
      </c>
      <c r="T2402" s="1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s="1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1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9">
        <f t="shared" si="226"/>
        <v>42374.822870370372</v>
      </c>
      <c r="T2403" s="1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s="1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1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9">
        <f t="shared" si="226"/>
        <v>42107.679756944446</v>
      </c>
      <c r="T2404" s="1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s="1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17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9">
        <f t="shared" si="226"/>
        <v>42399.882615740738</v>
      </c>
      <c r="T2405" s="1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s="1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9">
        <f t="shared" si="226"/>
        <v>42342.03943287037</v>
      </c>
      <c r="T2406" s="1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s="1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9">
        <f t="shared" si="226"/>
        <v>42595.585358796292</v>
      </c>
      <c r="T2407" s="1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s="1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42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9">
        <f t="shared" si="226"/>
        <v>41983.110995370371</v>
      </c>
      <c r="T2408" s="1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s="1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26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9">
        <f t="shared" si="226"/>
        <v>42082.575555555552</v>
      </c>
      <c r="T2409" s="1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s="1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1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9">
        <f t="shared" si="226"/>
        <v>41919.140706018516</v>
      </c>
      <c r="T2410" s="1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s="1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9">
        <f t="shared" si="226"/>
        <v>42204.875868055555</v>
      </c>
      <c r="T2411" s="1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s="1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s="1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1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9">
        <f t="shared" si="226"/>
        <v>42211.732430555552</v>
      </c>
      <c r="T2413" s="1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s="1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9">
        <f t="shared" si="226"/>
        <v>42655.736956018518</v>
      </c>
      <c r="T2414" s="1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s="1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1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9">
        <f t="shared" si="226"/>
        <v>41760.10974537037</v>
      </c>
      <c r="T2415" s="1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s="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9">
        <f t="shared" si="226"/>
        <v>42198.695138888885</v>
      </c>
      <c r="T2416" s="1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s="1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1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9">
        <f t="shared" si="226"/>
        <v>42536.862800925926</v>
      </c>
      <c r="T2417" s="1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s="1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1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9">
        <f t="shared" si="226"/>
        <v>42019.737766203703</v>
      </c>
      <c r="T2418" s="1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s="1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9">
        <f t="shared" si="226"/>
        <v>41831.884108796294</v>
      </c>
      <c r="T2419" s="1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s="1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1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9">
        <f t="shared" si="226"/>
        <v>42027.856990740736</v>
      </c>
      <c r="T2420" s="1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s="1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9">
        <f t="shared" si="226"/>
        <v>41993.738298611104</v>
      </c>
      <c r="T2421" s="1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s="1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9">
        <f t="shared" si="226"/>
        <v>41893.028877314813</v>
      </c>
      <c r="T2422" s="1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s="1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9">
        <f t="shared" si="226"/>
        <v>42026.687453703707</v>
      </c>
      <c r="T2423" s="1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s="1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1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9">
        <f t="shared" si="226"/>
        <v>42044.724953703699</v>
      </c>
      <c r="T2424" s="1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s="1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9">
        <f t="shared" si="226"/>
        <v>41974.704745370371</v>
      </c>
      <c r="T2425" s="1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s="1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9">
        <f t="shared" si="226"/>
        <v>41909.892453703702</v>
      </c>
      <c r="T2426" s="1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s="1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1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9">
        <f t="shared" si="226"/>
        <v>42502.913761574076</v>
      </c>
      <c r="T2427" s="1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s="1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9">
        <f t="shared" si="226"/>
        <v>42164.170046296291</v>
      </c>
      <c r="T2428" s="1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s="1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1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9">
        <f t="shared" si="226"/>
        <v>42412.318668981476</v>
      </c>
      <c r="T2429" s="1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s="1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1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9">
        <f t="shared" si="226"/>
        <v>42045.784155092595</v>
      </c>
      <c r="T2430" s="1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s="1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9">
        <f t="shared" si="226"/>
        <v>42734.879236111112</v>
      </c>
      <c r="T2431" s="1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s="1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9">
        <f t="shared" si="226"/>
        <v>42382.130833333329</v>
      </c>
      <c r="T2432" s="1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s="1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1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9">
        <f t="shared" si="226"/>
        <v>42489.099687499998</v>
      </c>
      <c r="T2433" s="1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s="1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9">
        <f t="shared" si="226"/>
        <v>42041.218715277777</v>
      </c>
      <c r="T2434" s="1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s="1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ROUNDUP(IF(($E2435-$D2435)/($D2435)&gt;0,(($E2435-$D2435)/($D2435)+1)*100,(1+($E2435-$D2435)/($D2435))*100),0)</f>
        <v>0</v>
      </c>
      <c r="P2435" s="5" t="e">
        <f t="shared" ref="P2435:P2498" si="229">$E2435/$L2435</f>
        <v>#DIV/0!</v>
      </c>
      <c r="Q2435" t="str">
        <f t="shared" ref="Q2435:Q2498" si="230">LEFT($N2435,FIND("/",$N2435)-1)</f>
        <v>food</v>
      </c>
      <c r="R2435" t="str">
        <f t="shared" ref="R2435:R2498" si="231">RIGHT($N2435,LEN($N2435)-FIND("/",$N2435))</f>
        <v>food trucks</v>
      </c>
      <c r="S2435" s="19">
        <f t="shared" ref="S2435:S2498" si="232">((($J2435/60)/60)/24)+DATE(1970,1,1)</f>
        <v>42397.89980324074</v>
      </c>
      <c r="T2435" s="19">
        <f t="shared" ref="T2435:T2498" si="233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s="1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1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9">
        <f t="shared" si="232"/>
        <v>42180.18604166666</v>
      </c>
      <c r="T2436" s="1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s="1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1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9">
        <f t="shared" si="232"/>
        <v>42252.277615740735</v>
      </c>
      <c r="T2437" s="1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s="1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1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9">
        <f t="shared" si="232"/>
        <v>42338.615393518514</v>
      </c>
      <c r="T2438" s="1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s="1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9">
        <f t="shared" si="232"/>
        <v>42031.965138888889</v>
      </c>
      <c r="T2439" s="1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s="1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1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9">
        <f t="shared" si="232"/>
        <v>42285.91506944444</v>
      </c>
      <c r="T2440" s="1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s="1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9">
        <f t="shared" si="232"/>
        <v>42265.818622685183</v>
      </c>
      <c r="T2441" s="1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s="1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1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9">
        <f t="shared" si="232"/>
        <v>42383.899456018517</v>
      </c>
      <c r="T2442" s="1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s="1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9">
        <f t="shared" si="232"/>
        <v>42187.125625000001</v>
      </c>
      <c r="T2443" s="1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s="1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9">
        <f t="shared" si="232"/>
        <v>42052.666990740734</v>
      </c>
      <c r="T2444" s="1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s="1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203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9">
        <f t="shared" si="232"/>
        <v>41836.625254629631</v>
      </c>
      <c r="T2445" s="1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s="1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109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9">
        <f t="shared" si="232"/>
        <v>42485.754525462966</v>
      </c>
      <c r="T2446" s="1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s="1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173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9">
        <f t="shared" si="232"/>
        <v>42243.190057870372</v>
      </c>
      <c r="T2447" s="1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s="1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9">
        <f t="shared" si="232"/>
        <v>42670.602673611109</v>
      </c>
      <c r="T2448" s="1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s="1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428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9">
        <f t="shared" si="232"/>
        <v>42654.469826388886</v>
      </c>
      <c r="T2449" s="1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s="1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108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9">
        <f t="shared" si="232"/>
        <v>42607.316122685181</v>
      </c>
      <c r="T2450" s="1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s="1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9">
        <f t="shared" si="232"/>
        <v>41943.142534722225</v>
      </c>
      <c r="T2451" s="1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s="1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102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9">
        <f t="shared" si="232"/>
        <v>41902.07240740741</v>
      </c>
      <c r="T2452" s="1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s="1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116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9">
        <f t="shared" si="232"/>
        <v>42779.908449074079</v>
      </c>
      <c r="T2453" s="1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s="1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9">
        <f t="shared" si="232"/>
        <v>42338.84375</v>
      </c>
      <c r="T2454" s="1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s="1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155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9">
        <f t="shared" si="232"/>
        <v>42738.692233796297</v>
      </c>
      <c r="T2455" s="1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s="1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101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9">
        <f t="shared" si="232"/>
        <v>42770.201481481476</v>
      </c>
      <c r="T2456" s="1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s="1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9">
        <f t="shared" si="232"/>
        <v>42452.781828703708</v>
      </c>
      <c r="T2457" s="1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s="1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181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9">
        <f t="shared" si="232"/>
        <v>42761.961099537039</v>
      </c>
      <c r="T2458" s="1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s="1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103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9">
        <f t="shared" si="232"/>
        <v>42423.602500000001</v>
      </c>
      <c r="T2459" s="1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s="1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111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9">
        <f t="shared" si="232"/>
        <v>42495.871736111112</v>
      </c>
      <c r="T2460" s="1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s="1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103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9">
        <f t="shared" si="232"/>
        <v>42407.637557870374</v>
      </c>
      <c r="T2461" s="1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s="1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101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9">
        <f t="shared" si="232"/>
        <v>42704.187118055561</v>
      </c>
      <c r="T2462" s="1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s="1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104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9">
        <f t="shared" si="232"/>
        <v>40784.012696759259</v>
      </c>
      <c r="T2463" s="1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s="1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111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9">
        <f t="shared" si="232"/>
        <v>41089.186296296299</v>
      </c>
      <c r="T2464" s="1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s="1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117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9">
        <f t="shared" si="232"/>
        <v>41341.111400462964</v>
      </c>
      <c r="T2465" s="1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s="1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112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9">
        <f t="shared" si="232"/>
        <v>42248.90042824074</v>
      </c>
      <c r="T2466" s="1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s="1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181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9">
        <f t="shared" si="232"/>
        <v>41145.719305555554</v>
      </c>
      <c r="T2467" s="1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s="1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9">
        <f t="shared" si="232"/>
        <v>41373.102465277778</v>
      </c>
      <c r="T2468" s="1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s="1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119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9">
        <f t="shared" si="232"/>
        <v>41025.874201388891</v>
      </c>
      <c r="T2469" s="1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s="1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108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9">
        <f t="shared" si="232"/>
        <v>41174.154178240737</v>
      </c>
      <c r="T2470" s="1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s="1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114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9">
        <f t="shared" si="232"/>
        <v>40557.429733796293</v>
      </c>
      <c r="T2471" s="1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s="1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104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9">
        <f t="shared" si="232"/>
        <v>41023.07471064815</v>
      </c>
      <c r="T2472" s="1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s="1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9">
        <f t="shared" si="232"/>
        <v>40893.992962962962</v>
      </c>
      <c r="T2473" s="1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s="1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136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9">
        <f t="shared" si="232"/>
        <v>40354.11550925926</v>
      </c>
      <c r="T2474" s="1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s="1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9">
        <f t="shared" si="232"/>
        <v>41193.748483796298</v>
      </c>
      <c r="T2475" s="1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s="1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9">
        <f t="shared" si="232"/>
        <v>40417.011296296296</v>
      </c>
      <c r="T2476" s="1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s="1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105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9">
        <f t="shared" si="232"/>
        <v>40310.287673611114</v>
      </c>
      <c r="T2477" s="1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s="1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106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9">
        <f t="shared" si="232"/>
        <v>41913.328356481477</v>
      </c>
      <c r="T2478" s="1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s="1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172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9">
        <f t="shared" si="232"/>
        <v>41088.691493055558</v>
      </c>
      <c r="T2479" s="1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s="1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128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9">
        <f t="shared" si="232"/>
        <v>41257.950381944444</v>
      </c>
      <c r="T2480" s="1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s="1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9">
        <f t="shared" si="232"/>
        <v>41107.726782407408</v>
      </c>
      <c r="T2481" s="1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s="1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9">
        <f t="shared" si="232"/>
        <v>42227.936157407406</v>
      </c>
      <c r="T2482" s="1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s="1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113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9">
        <f t="shared" si="232"/>
        <v>40999.645925925928</v>
      </c>
      <c r="T2483" s="1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s="1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9">
        <f t="shared" si="232"/>
        <v>40711.782210648147</v>
      </c>
      <c r="T2484" s="1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s="1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114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9">
        <f t="shared" si="232"/>
        <v>40970.750034722223</v>
      </c>
      <c r="T2485" s="1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s="1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120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9">
        <f t="shared" si="232"/>
        <v>40771.916701388887</v>
      </c>
      <c r="T2486" s="1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s="1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104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9">
        <f t="shared" si="232"/>
        <v>40793.998599537037</v>
      </c>
      <c r="T2487" s="1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s="1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266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9">
        <f t="shared" si="232"/>
        <v>40991.708055555559</v>
      </c>
      <c r="T2488" s="1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s="1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101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9">
        <f t="shared" si="232"/>
        <v>41026.083298611113</v>
      </c>
      <c r="T2489" s="1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s="1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9">
        <f t="shared" si="232"/>
        <v>40833.633194444446</v>
      </c>
      <c r="T2490" s="1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s="1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9">
        <f t="shared" si="232"/>
        <v>41373.690266203703</v>
      </c>
      <c r="T2491" s="1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s="1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122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9">
        <f t="shared" si="232"/>
        <v>41023.227731481478</v>
      </c>
      <c r="T2492" s="1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s="1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104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9">
        <f t="shared" si="232"/>
        <v>40542.839282407411</v>
      </c>
      <c r="T2493" s="1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s="1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9">
        <f t="shared" si="232"/>
        <v>41024.985972222225</v>
      </c>
      <c r="T2494" s="1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s="1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9">
        <f t="shared" si="232"/>
        <v>41348.168287037035</v>
      </c>
      <c r="T2495" s="1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s="1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9">
        <f t="shared" si="232"/>
        <v>41022.645185185182</v>
      </c>
      <c r="T2496" s="1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s="1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128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9">
        <f t="shared" si="232"/>
        <v>41036.946469907409</v>
      </c>
      <c r="T2497" s="1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s="1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9">
        <f t="shared" si="232"/>
        <v>41327.996435185189</v>
      </c>
      <c r="T2498" s="1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s="1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ROUNDUP(IF(($E2499-$D2499)/($D2499)&gt;0,(($E2499-$D2499)/($D2499)+1)*100,(1+($E2499-$D2499)/($D2499))*100),0)</f>
        <v>113</v>
      </c>
      <c r="P2499" s="5">
        <f t="shared" ref="P2499:P2562" si="235">$E2499/$L2499</f>
        <v>80.551071428571419</v>
      </c>
      <c r="Q2499" t="str">
        <f t="shared" ref="Q2499:Q2562" si="236">LEFT($N2499,FIND("/",$N2499)-1)</f>
        <v>music</v>
      </c>
      <c r="R2499" t="str">
        <f t="shared" ref="R2499:R2562" si="237">RIGHT($N2499,LEN($N2499)-FIND("/",$N2499))</f>
        <v>indie rock</v>
      </c>
      <c r="S2499" s="19">
        <f t="shared" ref="S2499:S2562" si="238">((($J2499/60)/60)/24)+DATE(1970,1,1)</f>
        <v>40730.878912037035</v>
      </c>
      <c r="T2499" s="19">
        <f t="shared" ref="T2499:T2562" si="23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s="1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9">
        <f t="shared" si="238"/>
        <v>42017.967442129629</v>
      </c>
      <c r="T2500" s="1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s="1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203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9">
        <f t="shared" si="238"/>
        <v>41226.648576388885</v>
      </c>
      <c r="T2501" s="1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s="1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114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9">
        <f t="shared" si="238"/>
        <v>41053.772858796299</v>
      </c>
      <c r="T2502" s="1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s="1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3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9">
        <f t="shared" si="238"/>
        <v>42244.776666666665</v>
      </c>
      <c r="T2503" s="1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s="1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1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9">
        <f t="shared" si="238"/>
        <v>41858.825439814813</v>
      </c>
      <c r="T2504" s="1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s="1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9">
        <f t="shared" si="238"/>
        <v>42498.899398148147</v>
      </c>
      <c r="T2505" s="1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s="1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9">
        <f t="shared" si="238"/>
        <v>41928.015439814815</v>
      </c>
      <c r="T2506" s="1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s="1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9">
        <f t="shared" si="238"/>
        <v>42047.05574074074</v>
      </c>
      <c r="T2507" s="1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s="1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9">
        <f t="shared" si="238"/>
        <v>42258.297094907408</v>
      </c>
      <c r="T2508" s="1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s="1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9">
        <f t="shared" si="238"/>
        <v>42105.072962962964</v>
      </c>
      <c r="T2509" s="1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s="1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9">
        <f t="shared" si="238"/>
        <v>41835.951782407406</v>
      </c>
      <c r="T2510" s="1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s="1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9">
        <f t="shared" si="238"/>
        <v>42058.809594907405</v>
      </c>
      <c r="T2511" s="1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s="1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1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9">
        <f t="shared" si="238"/>
        <v>42078.997361111105</v>
      </c>
      <c r="T2512" s="1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s="1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9">
        <f t="shared" si="238"/>
        <v>42371.446909722217</v>
      </c>
      <c r="T2513" s="1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s="1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9">
        <f t="shared" si="238"/>
        <v>41971.876863425925</v>
      </c>
      <c r="T2514" s="1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s="1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9">
        <f t="shared" si="238"/>
        <v>42732.00681712963</v>
      </c>
      <c r="T2515" s="1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s="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9">
        <f t="shared" si="238"/>
        <v>41854.389780092592</v>
      </c>
      <c r="T2516" s="1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s="1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9">
        <f t="shared" si="238"/>
        <v>42027.839733796296</v>
      </c>
      <c r="T2517" s="1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s="1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9">
        <f t="shared" si="238"/>
        <v>41942.653379629628</v>
      </c>
      <c r="T2518" s="1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s="1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10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9">
        <f t="shared" si="238"/>
        <v>42052.802430555559</v>
      </c>
      <c r="T2519" s="1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s="1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9">
        <f t="shared" si="238"/>
        <v>41926.680879629632</v>
      </c>
      <c r="T2520" s="1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s="1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1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9">
        <f t="shared" si="238"/>
        <v>41809.155138888891</v>
      </c>
      <c r="T2521" s="1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s="1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9">
        <f t="shared" si="238"/>
        <v>42612.600520833337</v>
      </c>
      <c r="T2522" s="1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s="1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110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9">
        <f t="shared" si="238"/>
        <v>42269.967835648145</v>
      </c>
      <c r="T2523" s="1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s="1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9">
        <f t="shared" si="238"/>
        <v>42460.573611111111</v>
      </c>
      <c r="T2524" s="1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s="1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157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9">
        <f t="shared" si="238"/>
        <v>41930.975601851853</v>
      </c>
      <c r="T2525" s="1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s="1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102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9">
        <f t="shared" si="238"/>
        <v>41961.807372685187</v>
      </c>
      <c r="T2526" s="1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s="1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101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9">
        <f t="shared" si="238"/>
        <v>41058.844571759262</v>
      </c>
      <c r="T2527" s="1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s="1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113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9">
        <f t="shared" si="238"/>
        <v>41953.091134259259</v>
      </c>
      <c r="T2528" s="1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s="1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103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9">
        <f t="shared" si="238"/>
        <v>41546.75105324074</v>
      </c>
      <c r="T2529" s="1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s="1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108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9">
        <f t="shared" si="238"/>
        <v>42217.834525462968</v>
      </c>
      <c r="T2530" s="1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s="1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105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9">
        <f t="shared" si="238"/>
        <v>40948.080729166664</v>
      </c>
      <c r="T2531" s="1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s="1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9">
        <f t="shared" si="238"/>
        <v>42081.864641203705</v>
      </c>
      <c r="T2532" s="1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s="1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101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9">
        <f t="shared" si="238"/>
        <v>42208.680023148147</v>
      </c>
      <c r="T2533" s="1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s="1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127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9">
        <f t="shared" si="238"/>
        <v>41107.849143518521</v>
      </c>
      <c r="T2534" s="1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s="1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111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9">
        <f t="shared" si="238"/>
        <v>41304.751284722224</v>
      </c>
      <c r="T2535" s="1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s="1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9">
        <f t="shared" si="238"/>
        <v>40127.700370370374</v>
      </c>
      <c r="T2536" s="1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s="1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104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9">
        <f t="shared" si="238"/>
        <v>41943.791030092594</v>
      </c>
      <c r="T2537" s="1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s="1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9">
        <f t="shared" si="238"/>
        <v>41464.106087962966</v>
      </c>
      <c r="T2538" s="1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s="1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9">
        <f t="shared" si="238"/>
        <v>40696.648784722223</v>
      </c>
      <c r="T2539" s="1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s="1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114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9">
        <f t="shared" si="238"/>
        <v>41298.509965277779</v>
      </c>
      <c r="T2540" s="1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s="1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101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9">
        <f t="shared" si="238"/>
        <v>41977.902222222227</v>
      </c>
      <c r="T2541" s="1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s="1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9">
        <f t="shared" si="238"/>
        <v>40785.675011574072</v>
      </c>
      <c r="T2542" s="1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s="1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108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9">
        <f t="shared" si="238"/>
        <v>41483.449282407404</v>
      </c>
      <c r="T2543" s="1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s="1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104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9">
        <f t="shared" si="238"/>
        <v>41509.426585648151</v>
      </c>
      <c r="T2544" s="1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s="1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157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9">
        <f t="shared" si="238"/>
        <v>40514.107615740737</v>
      </c>
      <c r="T2545" s="1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s="1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101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9">
        <f t="shared" si="238"/>
        <v>41068.520474537036</v>
      </c>
      <c r="T2546" s="1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s="1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196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9">
        <f t="shared" si="238"/>
        <v>42027.13817129629</v>
      </c>
      <c r="T2547" s="1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s="1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9">
        <f t="shared" si="238"/>
        <v>41524.858553240738</v>
      </c>
      <c r="T2548" s="1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s="1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120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9">
        <f t="shared" si="238"/>
        <v>40973.773182870369</v>
      </c>
      <c r="T2549" s="1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s="1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102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9">
        <f t="shared" si="238"/>
        <v>42618.625428240746</v>
      </c>
      <c r="T2550" s="1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s="1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103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9">
        <f t="shared" si="238"/>
        <v>41390.757754629631</v>
      </c>
      <c r="T2551" s="1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s="1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9">
        <f t="shared" si="238"/>
        <v>42228.634328703702</v>
      </c>
      <c r="T2552" s="1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s="1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9">
        <f t="shared" si="238"/>
        <v>40961.252141203702</v>
      </c>
      <c r="T2553" s="1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s="1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9">
        <f t="shared" si="238"/>
        <v>42769.809965277775</v>
      </c>
      <c r="T2554" s="1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s="1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156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9">
        <f t="shared" si="238"/>
        <v>41113.199155092596</v>
      </c>
      <c r="T2555" s="1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s="1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123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9">
        <f t="shared" si="238"/>
        <v>42125.078275462962</v>
      </c>
      <c r="T2556" s="1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s="1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108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9">
        <f t="shared" si="238"/>
        <v>41026.655011574076</v>
      </c>
      <c r="T2557" s="1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s="1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106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9">
        <f t="shared" si="238"/>
        <v>41222.991400462961</v>
      </c>
      <c r="T2558" s="1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s="1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119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9">
        <f t="shared" si="238"/>
        <v>41744.745208333334</v>
      </c>
      <c r="T2559" s="1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s="1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109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9">
        <f t="shared" si="238"/>
        <v>42093.860023148154</v>
      </c>
      <c r="T2560" s="1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s="1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112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9">
        <f t="shared" si="238"/>
        <v>40829.873657407406</v>
      </c>
      <c r="T2561" s="1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s="1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101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9">
        <f t="shared" si="238"/>
        <v>42039.951087962967</v>
      </c>
      <c r="T2562" s="1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s="1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ROUNDUP(IF(($E2563-$D2563)/($D2563)&gt;0,(($E2563-$D2563)/($D2563)+1)*100,(1+($E2563-$D2563)/($D2563))*100),0)</f>
        <v>0</v>
      </c>
      <c r="P2563" s="5" t="e">
        <f t="shared" ref="P2563:P2626" si="241">$E2563/$L2563</f>
        <v>#DIV/0!</v>
      </c>
      <c r="Q2563" t="str">
        <f t="shared" ref="Q2563:Q2626" si="242">LEFT($N2563,FIND("/",$N2563)-1)</f>
        <v>food</v>
      </c>
      <c r="R2563" t="str">
        <f t="shared" ref="R2563:R2626" si="243">RIGHT($N2563,LEN($N2563)-FIND("/",$N2563))</f>
        <v>food trucks</v>
      </c>
      <c r="S2563" s="19">
        <f t="shared" ref="S2563:S2626" si="244">((($J2563/60)/60)/24)+DATE(1970,1,1)</f>
        <v>42260.528807870374</v>
      </c>
      <c r="T2563" s="19">
        <f t="shared" ref="T2563:T2626" si="245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s="1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9">
        <f t="shared" si="244"/>
        <v>42594.524756944447</v>
      </c>
      <c r="T2564" s="1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s="1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9">
        <f t="shared" si="244"/>
        <v>42155.139479166668</v>
      </c>
      <c r="T2565" s="1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s="1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9">
        <f t="shared" si="244"/>
        <v>41822.040497685186</v>
      </c>
      <c r="T2566" s="1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s="1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9">
        <f t="shared" si="244"/>
        <v>42440.650335648148</v>
      </c>
      <c r="T2567" s="1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s="1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9">
        <f t="shared" si="244"/>
        <v>41842.980879629627</v>
      </c>
      <c r="T2568" s="1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s="1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1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9">
        <f t="shared" si="244"/>
        <v>42087.878912037035</v>
      </c>
      <c r="T2569" s="1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s="1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9">
        <f t="shared" si="244"/>
        <v>42584.666597222225</v>
      </c>
      <c r="T2570" s="1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s="1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3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9">
        <f t="shared" si="244"/>
        <v>42234.105462962965</v>
      </c>
      <c r="T2571" s="1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s="1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9">
        <f t="shared" si="244"/>
        <v>42744.903182870374</v>
      </c>
      <c r="T2572" s="1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s="1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1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9">
        <f t="shared" si="244"/>
        <v>42449.341678240744</v>
      </c>
      <c r="T2573" s="1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s="1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9">
        <f t="shared" si="244"/>
        <v>42077.119409722218</v>
      </c>
      <c r="T2574" s="1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s="1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9">
        <f t="shared" si="244"/>
        <v>41829.592002314814</v>
      </c>
      <c r="T2575" s="1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s="1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9">
        <f t="shared" si="244"/>
        <v>42487.825752314813</v>
      </c>
      <c r="T2576" s="1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s="1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9">
        <f t="shared" si="244"/>
        <v>41986.108726851846</v>
      </c>
      <c r="T2577" s="1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s="1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9">
        <f t="shared" si="244"/>
        <v>42060.00980324074</v>
      </c>
      <c r="T2578" s="1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s="1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9">
        <f t="shared" si="244"/>
        <v>41830.820567129631</v>
      </c>
      <c r="T2579" s="1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s="1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9">
        <f t="shared" si="244"/>
        <v>42238.022905092599</v>
      </c>
      <c r="T2580" s="1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s="1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1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9">
        <f t="shared" si="244"/>
        <v>41837.829895833333</v>
      </c>
      <c r="T2581" s="1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s="1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9">
        <f t="shared" si="244"/>
        <v>42110.326423611114</v>
      </c>
      <c r="T2582" s="1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s="1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11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9">
        <f t="shared" si="244"/>
        <v>42294.628449074073</v>
      </c>
      <c r="T2583" s="1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s="1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9">
        <f t="shared" si="244"/>
        <v>42642.988819444443</v>
      </c>
      <c r="T2584" s="1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s="1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9">
        <f t="shared" si="244"/>
        <v>42019.76944444445</v>
      </c>
      <c r="T2585" s="1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s="1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9">
        <f t="shared" si="244"/>
        <v>42140.173252314817</v>
      </c>
      <c r="T2586" s="1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s="1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1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9">
        <f t="shared" si="244"/>
        <v>41795.963333333333</v>
      </c>
      <c r="T2587" s="1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s="1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1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9">
        <f t="shared" si="244"/>
        <v>42333.330277777779</v>
      </c>
      <c r="T2588" s="1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s="1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3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9">
        <f t="shared" si="244"/>
        <v>42338.675381944442</v>
      </c>
      <c r="T2589" s="1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s="1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4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9">
        <f t="shared" si="244"/>
        <v>42042.676226851851</v>
      </c>
      <c r="T2590" s="1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s="1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9">
        <f t="shared" si="244"/>
        <v>42422.536192129628</v>
      </c>
      <c r="T2591" s="1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s="1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9">
        <f t="shared" si="244"/>
        <v>42388.589085648149</v>
      </c>
      <c r="T2592" s="1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s="1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9">
        <f t="shared" si="244"/>
        <v>42382.906527777777</v>
      </c>
      <c r="T2593" s="1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s="1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1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9">
        <f t="shared" si="244"/>
        <v>41887.801168981481</v>
      </c>
      <c r="T2594" s="1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s="1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9">
        <f t="shared" si="244"/>
        <v>42089.84520833334</v>
      </c>
      <c r="T2595" s="1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s="1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9">
        <f t="shared" si="244"/>
        <v>41828.967916666668</v>
      </c>
      <c r="T2596" s="1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s="1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13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9">
        <f t="shared" si="244"/>
        <v>42760.244212962964</v>
      </c>
      <c r="T2597" s="1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s="1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24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9">
        <f t="shared" si="244"/>
        <v>41828.664456018516</v>
      </c>
      <c r="T2598" s="1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s="1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6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9">
        <f t="shared" si="244"/>
        <v>42510.341631944444</v>
      </c>
      <c r="T2599" s="1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s="1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9">
        <f t="shared" si="244"/>
        <v>42240.840289351851</v>
      </c>
      <c r="T2600" s="1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s="1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9">
        <f t="shared" si="244"/>
        <v>41809.754016203704</v>
      </c>
      <c r="T2601" s="1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s="1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7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9">
        <f t="shared" si="244"/>
        <v>42394.900462962964</v>
      </c>
      <c r="T2602" s="1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s="1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662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9">
        <f t="shared" si="244"/>
        <v>41150.902187499996</v>
      </c>
      <c r="T2603" s="1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s="1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9">
        <f t="shared" si="244"/>
        <v>41915.747314814813</v>
      </c>
      <c r="T2604" s="1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s="1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102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9">
        <f t="shared" si="244"/>
        <v>41617.912662037037</v>
      </c>
      <c r="T2605" s="1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s="1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105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9">
        <f t="shared" si="244"/>
        <v>40998.051192129627</v>
      </c>
      <c r="T2606" s="1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s="1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108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9">
        <f t="shared" si="244"/>
        <v>42508.541550925926</v>
      </c>
      <c r="T2607" s="1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s="1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111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9">
        <f t="shared" si="244"/>
        <v>41726.712754629632</v>
      </c>
      <c r="T2608" s="1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s="1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408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9">
        <f t="shared" si="244"/>
        <v>42184.874675925923</v>
      </c>
      <c r="T2609" s="1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s="1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224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9">
        <f t="shared" si="244"/>
        <v>42767.801712962959</v>
      </c>
      <c r="T2610" s="1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s="1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304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9">
        <f t="shared" si="244"/>
        <v>41075.237858796296</v>
      </c>
      <c r="T2611" s="1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s="1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142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9">
        <f t="shared" si="244"/>
        <v>42564.881076388891</v>
      </c>
      <c r="T2612" s="1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s="1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2791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9">
        <f t="shared" si="244"/>
        <v>42704.335810185185</v>
      </c>
      <c r="T2613" s="1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s="1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172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9">
        <f t="shared" si="244"/>
        <v>41982.143171296295</v>
      </c>
      <c r="T2614" s="1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s="1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102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9">
        <f t="shared" si="244"/>
        <v>41143.81821759259</v>
      </c>
      <c r="T2615" s="1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s="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9">
        <f t="shared" si="244"/>
        <v>41730.708472222221</v>
      </c>
      <c r="T2616" s="1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s="1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170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9">
        <f t="shared" si="244"/>
        <v>42453.49726851852</v>
      </c>
      <c r="T2617" s="1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s="1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115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9">
        <f t="shared" si="244"/>
        <v>42211.99454861111</v>
      </c>
      <c r="T2618" s="1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s="1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9">
        <f t="shared" si="244"/>
        <v>41902.874432870369</v>
      </c>
      <c r="T2619" s="1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s="1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106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9">
        <f t="shared" si="244"/>
        <v>42279.792372685188</v>
      </c>
      <c r="T2620" s="1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s="1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9">
        <f t="shared" si="244"/>
        <v>42273.884305555555</v>
      </c>
      <c r="T2621" s="1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s="1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144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9">
        <f t="shared" si="244"/>
        <v>42251.16715277778</v>
      </c>
      <c r="T2622" s="1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s="1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146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9">
        <f t="shared" si="244"/>
        <v>42115.74754629629</v>
      </c>
      <c r="T2623" s="1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s="1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132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9">
        <f t="shared" si="244"/>
        <v>42689.74324074074</v>
      </c>
      <c r="T2624" s="1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s="1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9">
        <f t="shared" si="244"/>
        <v>42692.256550925929</v>
      </c>
      <c r="T2625" s="1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s="1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1380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9">
        <f t="shared" si="244"/>
        <v>41144.42155092593</v>
      </c>
      <c r="T2626" s="1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s="1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ROUNDUP(IF(($E2627-$D2627)/($D2627)&gt;0,(($E2627-$D2627)/($D2627)+1)*100,(1+($E2627-$D2627)/($D2627))*100),0)</f>
        <v>956</v>
      </c>
      <c r="P2627" s="5">
        <f t="shared" ref="P2627:P2690" si="247">$E2627/$L2627</f>
        <v>27.576923076923077</v>
      </c>
      <c r="Q2627" t="str">
        <f t="shared" ref="Q2627:Q2690" si="248">LEFT($N2627,FIND("/",$N2627)-1)</f>
        <v>technology</v>
      </c>
      <c r="R2627" t="str">
        <f t="shared" ref="R2627:R2690" si="249">RIGHT($N2627,LEN($N2627)-FIND("/",$N2627))</f>
        <v>space exploration</v>
      </c>
      <c r="S2627" s="19">
        <f t="shared" ref="S2627:S2690" si="250">((($J2627/60)/60)/24)+DATE(1970,1,1)</f>
        <v>42658.810277777782</v>
      </c>
      <c r="T2627" s="19">
        <f t="shared" ref="T2627:T2690" si="251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s="1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9">
        <f t="shared" si="250"/>
        <v>42128.628113425926</v>
      </c>
      <c r="T2628" s="1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s="1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647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9">
        <f t="shared" si="250"/>
        <v>42304.829409722224</v>
      </c>
      <c r="T2629" s="1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s="1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9">
        <f t="shared" si="250"/>
        <v>41953.966053240743</v>
      </c>
      <c r="T2630" s="1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s="1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9">
        <f t="shared" si="250"/>
        <v>42108.538449074069</v>
      </c>
      <c r="T2631" s="1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s="1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158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9">
        <f t="shared" si="250"/>
        <v>42524.105462962965</v>
      </c>
      <c r="T2632" s="1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s="1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9">
        <f t="shared" si="250"/>
        <v>42218.169293981482</v>
      </c>
      <c r="T2633" s="1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s="1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138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9">
        <f t="shared" si="250"/>
        <v>42494.061793981484</v>
      </c>
      <c r="T2634" s="1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s="1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355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9">
        <f t="shared" si="250"/>
        <v>41667.823287037041</v>
      </c>
      <c r="T2635" s="1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s="1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107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9">
        <f t="shared" si="250"/>
        <v>42612.656493055561</v>
      </c>
      <c r="T2636" s="1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s="1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9">
        <f t="shared" si="250"/>
        <v>42037.950937500005</v>
      </c>
      <c r="T2637" s="1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s="1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188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9">
        <f t="shared" si="250"/>
        <v>42636.614745370374</v>
      </c>
      <c r="T2638" s="1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s="1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167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9">
        <f t="shared" si="250"/>
        <v>42639.549479166672</v>
      </c>
      <c r="T2639" s="1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s="1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102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9">
        <f t="shared" si="250"/>
        <v>41989.913136574076</v>
      </c>
      <c r="T2640" s="1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s="1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9">
        <f t="shared" si="250"/>
        <v>42024.86513888889</v>
      </c>
      <c r="T2641" s="1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s="1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9">
        <f t="shared" si="250"/>
        <v>42103.160578703704</v>
      </c>
      <c r="T2642" s="1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s="1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s="1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9">
        <f t="shared" si="250"/>
        <v>42536.246620370366</v>
      </c>
      <c r="T2644" s="1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s="1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34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9">
        <f t="shared" si="250"/>
        <v>42689.582349537035</v>
      </c>
      <c r="T2645" s="1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s="1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3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9">
        <f t="shared" si="250"/>
        <v>42774.792071759264</v>
      </c>
      <c r="T2646" s="1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s="1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11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9">
        <f t="shared" si="250"/>
        <v>41921.842627314814</v>
      </c>
      <c r="T2647" s="1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s="1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9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9">
        <f t="shared" si="250"/>
        <v>42226.313298611116</v>
      </c>
      <c r="T2648" s="1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s="1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9">
        <f t="shared" si="250"/>
        <v>42200.261793981481</v>
      </c>
      <c r="T2649" s="1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s="1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9">
        <f t="shared" si="250"/>
        <v>42408.714814814812</v>
      </c>
      <c r="T2650" s="1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s="1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1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9">
        <f t="shared" si="250"/>
        <v>42341.99700231482</v>
      </c>
      <c r="T2651" s="1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s="1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9">
        <f t="shared" si="250"/>
        <v>42695.624340277776</v>
      </c>
      <c r="T2652" s="1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s="1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9">
        <f t="shared" si="250"/>
        <v>42327.805659722217</v>
      </c>
      <c r="T2653" s="1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s="1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9">
        <f t="shared" si="250"/>
        <v>41953.158854166672</v>
      </c>
      <c r="T2654" s="1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s="1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12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9">
        <f t="shared" si="250"/>
        <v>41771.651932870373</v>
      </c>
      <c r="T2655" s="1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s="1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1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9">
        <f t="shared" si="250"/>
        <v>42055.600995370376</v>
      </c>
      <c r="T2656" s="1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s="1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22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9">
        <f t="shared" si="250"/>
        <v>42381.866284722222</v>
      </c>
      <c r="T2657" s="1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s="1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12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9">
        <f t="shared" si="250"/>
        <v>42767.688518518517</v>
      </c>
      <c r="T2658" s="1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s="1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19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9">
        <f t="shared" si="250"/>
        <v>42551.928854166668</v>
      </c>
      <c r="T2659" s="1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s="1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1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9">
        <f t="shared" si="250"/>
        <v>42551.884189814817</v>
      </c>
      <c r="T2660" s="1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s="1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9">
        <f t="shared" si="250"/>
        <v>42082.069560185191</v>
      </c>
      <c r="T2661" s="1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s="1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1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9">
        <f t="shared" si="250"/>
        <v>42272.713171296295</v>
      </c>
      <c r="T2662" s="1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s="1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9">
        <f t="shared" si="250"/>
        <v>41542.958449074074</v>
      </c>
      <c r="T2663" s="1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s="1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9">
        <f t="shared" si="250"/>
        <v>42207.746678240743</v>
      </c>
      <c r="T2664" s="1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s="1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9">
        <f t="shared" si="250"/>
        <v>42222.622766203705</v>
      </c>
      <c r="T2665" s="1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s="1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104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9">
        <f t="shared" si="250"/>
        <v>42313.02542824074</v>
      </c>
      <c r="T2666" s="1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s="1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124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9">
        <f t="shared" si="250"/>
        <v>42083.895532407405</v>
      </c>
      <c r="T2667" s="1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s="1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160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9">
        <f t="shared" si="250"/>
        <v>42235.764340277776</v>
      </c>
      <c r="T2668" s="1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s="1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111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9">
        <f t="shared" si="250"/>
        <v>42380.926111111112</v>
      </c>
      <c r="T2669" s="1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s="1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9">
        <f t="shared" si="250"/>
        <v>42275.588715277772</v>
      </c>
      <c r="T2670" s="1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s="1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126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9">
        <f t="shared" si="250"/>
        <v>42319.035833333335</v>
      </c>
      <c r="T2671" s="1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s="1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7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9">
        <f t="shared" si="250"/>
        <v>41821.020601851851</v>
      </c>
      <c r="T2672" s="1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s="1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12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9">
        <f t="shared" si="250"/>
        <v>41962.749027777783</v>
      </c>
      <c r="T2673" s="1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s="1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34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9">
        <f t="shared" si="250"/>
        <v>42344.884143518517</v>
      </c>
      <c r="T2674" s="1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s="1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9">
        <f t="shared" si="250"/>
        <v>41912.541655092595</v>
      </c>
      <c r="T2675" s="1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s="1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63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9">
        <f t="shared" si="250"/>
        <v>42529.632754629631</v>
      </c>
      <c r="T2676" s="1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s="1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8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9">
        <f t="shared" si="250"/>
        <v>41923.857511574075</v>
      </c>
      <c r="T2677" s="1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s="1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51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9">
        <f t="shared" si="250"/>
        <v>42482.624699074076</v>
      </c>
      <c r="T2678" s="1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s="1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18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9">
        <f t="shared" si="250"/>
        <v>41793.029432870368</v>
      </c>
      <c r="T2679" s="1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s="1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9">
        <f t="shared" si="250"/>
        <v>42241.798206018517</v>
      </c>
      <c r="T2680" s="1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s="1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1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9">
        <f t="shared" si="250"/>
        <v>42033.001087962963</v>
      </c>
      <c r="T2681" s="1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s="1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9">
        <f t="shared" si="250"/>
        <v>42436.211701388893</v>
      </c>
      <c r="T2682" s="1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s="1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9">
        <f t="shared" si="250"/>
        <v>41805.895254629628</v>
      </c>
      <c r="T2683" s="1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s="1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29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9">
        <f t="shared" si="250"/>
        <v>41932.871990740743</v>
      </c>
      <c r="T2684" s="1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s="1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1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9">
        <f t="shared" si="250"/>
        <v>42034.75509259259</v>
      </c>
      <c r="T2685" s="1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s="1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9">
        <f t="shared" si="250"/>
        <v>41820.914641203701</v>
      </c>
      <c r="T2686" s="1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s="1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1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9">
        <f t="shared" si="250"/>
        <v>42061.69594907407</v>
      </c>
      <c r="T2687" s="1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s="1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9">
        <f t="shared" si="250"/>
        <v>41892.974803240737</v>
      </c>
      <c r="T2688" s="1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s="1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9">
        <f t="shared" si="250"/>
        <v>42154.64025462963</v>
      </c>
      <c r="T2689" s="1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s="1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1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9">
        <f t="shared" si="250"/>
        <v>42028.118865740747</v>
      </c>
      <c r="T2690" s="1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s="1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ROUNDUP(IF(($E2691-$D2691)/($D2691)&gt;0,(($E2691-$D2691)/($D2691)+1)*100,(1+($E2691-$D2691)/($D2691))*100),0)</f>
        <v>1</v>
      </c>
      <c r="P2691" s="5">
        <f t="shared" ref="P2691:P2754" si="253">$E2691/$L2691</f>
        <v>1</v>
      </c>
      <c r="Q2691" t="str">
        <f t="shared" ref="Q2691:Q2754" si="254">LEFT($N2691,FIND("/",$N2691)-1)</f>
        <v>food</v>
      </c>
      <c r="R2691" t="str">
        <f t="shared" ref="R2691:R2754" si="255">RIGHT($N2691,LEN($N2691)-FIND("/",$N2691))</f>
        <v>food trucks</v>
      </c>
      <c r="S2691" s="19">
        <f t="shared" ref="S2691:S2754" si="256">((($J2691/60)/60)/24)+DATE(1970,1,1)</f>
        <v>42551.961689814809</v>
      </c>
      <c r="T2691" s="19">
        <f t="shared" ref="T2691:T2754" si="257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s="1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11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9">
        <f t="shared" si="256"/>
        <v>42113.105046296296</v>
      </c>
      <c r="T2692" s="1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s="1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1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9">
        <f t="shared" si="256"/>
        <v>42089.724039351851</v>
      </c>
      <c r="T2693" s="1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s="1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9">
        <f t="shared" si="256"/>
        <v>42058.334027777775</v>
      </c>
      <c r="T2694" s="1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s="1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1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9">
        <f t="shared" si="256"/>
        <v>41834.138495370367</v>
      </c>
      <c r="T2695" s="1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s="1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1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9">
        <f t="shared" si="256"/>
        <v>41878.140497685185</v>
      </c>
      <c r="T2696" s="1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s="1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1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9">
        <f t="shared" si="256"/>
        <v>42048.181921296295</v>
      </c>
      <c r="T2697" s="1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s="1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6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9">
        <f t="shared" si="256"/>
        <v>41964.844444444447</v>
      </c>
      <c r="T2698" s="1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s="1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27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9">
        <f t="shared" si="256"/>
        <v>42187.940081018518</v>
      </c>
      <c r="T2699" s="1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s="1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1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9">
        <f t="shared" si="256"/>
        <v>41787.898240740738</v>
      </c>
      <c r="T2700" s="1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s="1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9">
        <f t="shared" si="256"/>
        <v>41829.896562499998</v>
      </c>
      <c r="T2701" s="1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s="1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9">
        <f t="shared" si="256"/>
        <v>41870.87467592593</v>
      </c>
      <c r="T2702" s="1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s="1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9">
        <f t="shared" si="256"/>
        <v>42801.774699074071</v>
      </c>
      <c r="T2703" s="1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s="1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35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9">
        <f t="shared" si="256"/>
        <v>42800.801817129628</v>
      </c>
      <c r="T2704" s="1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s="1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104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9">
        <f t="shared" si="256"/>
        <v>42756.690162037034</v>
      </c>
      <c r="T2705" s="1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s="1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7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9">
        <f t="shared" si="256"/>
        <v>42787.862430555557</v>
      </c>
      <c r="T2706" s="1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s="1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11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9">
        <f t="shared" si="256"/>
        <v>42773.916180555556</v>
      </c>
      <c r="T2707" s="1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s="1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113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9">
        <f t="shared" si="256"/>
        <v>41899.294942129629</v>
      </c>
      <c r="T2708" s="1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s="1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9">
        <f t="shared" si="256"/>
        <v>41391.782905092594</v>
      </c>
      <c r="T2709" s="1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s="1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234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9">
        <f t="shared" si="256"/>
        <v>42512.698217592595</v>
      </c>
      <c r="T2710" s="1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s="1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102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9">
        <f t="shared" si="256"/>
        <v>42612.149780092594</v>
      </c>
      <c r="T2711" s="1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s="1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154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9">
        <f t="shared" si="256"/>
        <v>41828.229490740741</v>
      </c>
      <c r="T2712" s="1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s="1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101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9">
        <f t="shared" si="256"/>
        <v>41780.745254629634</v>
      </c>
      <c r="T2713" s="1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s="1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132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9">
        <f t="shared" si="256"/>
        <v>41432.062037037038</v>
      </c>
      <c r="T2714" s="1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s="1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103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9">
        <f t="shared" si="256"/>
        <v>42322.653749999998</v>
      </c>
      <c r="T2715" s="1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s="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117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9">
        <f t="shared" si="256"/>
        <v>42629.655046296291</v>
      </c>
      <c r="T2716" s="1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s="1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9">
        <f t="shared" si="256"/>
        <v>42387.398472222223</v>
      </c>
      <c r="T2717" s="1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s="1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120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9">
        <f t="shared" si="256"/>
        <v>42255.333252314813</v>
      </c>
      <c r="T2718" s="1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s="1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9">
        <f t="shared" si="256"/>
        <v>41934.914918981485</v>
      </c>
      <c r="T2719" s="1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s="1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9">
        <f t="shared" si="256"/>
        <v>42465.596585648149</v>
      </c>
      <c r="T2720" s="1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s="1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109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9">
        <f t="shared" si="256"/>
        <v>42418.031180555554</v>
      </c>
      <c r="T2721" s="1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s="1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119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9">
        <f t="shared" si="256"/>
        <v>42655.465891203698</v>
      </c>
      <c r="T2722" s="1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s="1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9">
        <f t="shared" si="256"/>
        <v>41493.543958333335</v>
      </c>
      <c r="T2723" s="1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s="1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253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9">
        <f t="shared" si="256"/>
        <v>42704.857094907406</v>
      </c>
      <c r="T2724" s="1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s="1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9">
        <f t="shared" si="256"/>
        <v>41944.83898148148</v>
      </c>
      <c r="T2725" s="1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s="1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297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9">
        <f t="shared" si="256"/>
        <v>42199.32707175926</v>
      </c>
      <c r="T2726" s="1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s="1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9">
        <f t="shared" si="256"/>
        <v>42745.744618055556</v>
      </c>
      <c r="T2727" s="1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s="1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106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9">
        <f t="shared" si="256"/>
        <v>42452.579988425925</v>
      </c>
      <c r="T2728" s="1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s="1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9">
        <f t="shared" si="256"/>
        <v>42198.676655092597</v>
      </c>
      <c r="T2729" s="1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s="1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202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9">
        <f t="shared" si="256"/>
        <v>42333.59993055556</v>
      </c>
      <c r="T2730" s="1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s="1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105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9">
        <f t="shared" si="256"/>
        <v>42095.240706018521</v>
      </c>
      <c r="T2731" s="1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s="1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171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9">
        <f t="shared" si="256"/>
        <v>41351.541377314818</v>
      </c>
      <c r="T2732" s="1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s="1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105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9">
        <f t="shared" si="256"/>
        <v>41872.525717592594</v>
      </c>
      <c r="T2733" s="1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s="1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119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9">
        <f t="shared" si="256"/>
        <v>41389.808194444442</v>
      </c>
      <c r="T2734" s="1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s="1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9">
        <f t="shared" si="256"/>
        <v>42044.272847222222</v>
      </c>
      <c r="T2735" s="1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s="1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9">
        <f t="shared" si="256"/>
        <v>42626.668888888889</v>
      </c>
      <c r="T2736" s="1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s="1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979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9">
        <f t="shared" si="256"/>
        <v>41316.120949074073</v>
      </c>
      <c r="T2737" s="1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s="1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123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9">
        <f t="shared" si="256"/>
        <v>41722.666354166664</v>
      </c>
      <c r="T2738" s="1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s="1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247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9">
        <f t="shared" si="256"/>
        <v>41611.917673611111</v>
      </c>
      <c r="T2739" s="1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s="1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148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9">
        <f t="shared" si="256"/>
        <v>42620.143564814818</v>
      </c>
      <c r="T2740" s="1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s="1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385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9">
        <f t="shared" si="256"/>
        <v>41719.887928240743</v>
      </c>
      <c r="T2741" s="1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s="1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9">
        <f t="shared" si="256"/>
        <v>42045.031851851847</v>
      </c>
      <c r="T2742" s="1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s="1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1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9">
        <f t="shared" si="256"/>
        <v>41911.657430555555</v>
      </c>
      <c r="T2743" s="1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s="1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30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9">
        <f t="shared" si="256"/>
        <v>41030.719756944447</v>
      </c>
      <c r="T2744" s="1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s="1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9">
        <f t="shared" si="256"/>
        <v>42632.328784722224</v>
      </c>
      <c r="T2745" s="1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s="1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6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9">
        <f t="shared" si="256"/>
        <v>40938.062476851854</v>
      </c>
      <c r="T2746" s="1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s="1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22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9">
        <f t="shared" si="256"/>
        <v>41044.988055555557</v>
      </c>
      <c r="T2747" s="1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s="1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9">
        <f t="shared" si="256"/>
        <v>41850.781377314815</v>
      </c>
      <c r="T2748" s="1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s="1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9">
        <f t="shared" si="256"/>
        <v>41044.64811342593</v>
      </c>
      <c r="T2749" s="1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s="1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9">
        <f t="shared" si="256"/>
        <v>42585.7106712963</v>
      </c>
      <c r="T2750" s="1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s="1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9">
        <f t="shared" si="256"/>
        <v>42068.799039351856</v>
      </c>
      <c r="T2751" s="1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s="1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9">
        <f t="shared" si="256"/>
        <v>41078.899826388886</v>
      </c>
      <c r="T2752" s="1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s="1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9">
        <f t="shared" si="256"/>
        <v>41747.887060185189</v>
      </c>
      <c r="T2753" s="1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s="1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12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9">
        <f t="shared" si="256"/>
        <v>40855.765092592592</v>
      </c>
      <c r="T2754" s="1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s="1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ROUNDUP(IF(($E2755-$D2755)/($D2755)&gt;0,(($E2755-$D2755)/($D2755)+1)*100,(1+($E2755-$D2755)/($D2755))*100),0)</f>
        <v>19</v>
      </c>
      <c r="P2755" s="5">
        <f t="shared" ref="P2755:P2818" si="259">$E2755/$L2755</f>
        <v>47.5</v>
      </c>
      <c r="Q2755" t="str">
        <f t="shared" ref="Q2755:Q2818" si="260">LEFT($N2755,FIND("/",$N2755)-1)</f>
        <v>publishing</v>
      </c>
      <c r="R2755" t="str">
        <f t="shared" ref="R2755:R2818" si="261">RIGHT($N2755,LEN($N2755)-FIND("/",$N2755))</f>
        <v>children's books</v>
      </c>
      <c r="S2755" s="19">
        <f t="shared" ref="S2755:S2818" si="262">((($J2755/60)/60)/24)+DATE(1970,1,1)</f>
        <v>41117.900729166664</v>
      </c>
      <c r="T2755" s="19">
        <f t="shared" ref="T2755:T2818" si="263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s="1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9">
        <f t="shared" si="262"/>
        <v>41863.636006944449</v>
      </c>
      <c r="T2756" s="1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s="1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9">
        <f t="shared" si="262"/>
        <v>42072.790821759263</v>
      </c>
      <c r="T2757" s="1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s="1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11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9">
        <f t="shared" si="262"/>
        <v>41620.90047453704</v>
      </c>
      <c r="T2758" s="1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s="1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9">
        <f t="shared" si="262"/>
        <v>42573.65662037037</v>
      </c>
      <c r="T2759" s="1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s="1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9">
        <f t="shared" si="262"/>
        <v>42639.441932870366</v>
      </c>
      <c r="T2760" s="1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s="1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9">
        <f t="shared" si="262"/>
        <v>42524.36650462963</v>
      </c>
      <c r="T2761" s="1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s="1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9">
        <f t="shared" si="262"/>
        <v>41415.461319444446</v>
      </c>
      <c r="T2762" s="1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s="1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9">
        <f t="shared" si="262"/>
        <v>41247.063576388886</v>
      </c>
      <c r="T2763" s="1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s="1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9">
        <f t="shared" si="262"/>
        <v>40927.036979166667</v>
      </c>
      <c r="T2764" s="1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s="1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9">
        <f t="shared" si="262"/>
        <v>41373.579675925925</v>
      </c>
      <c r="T2765" s="1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s="1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9">
        <f t="shared" si="262"/>
        <v>41030.292025462964</v>
      </c>
      <c r="T2766" s="1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s="1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9">
        <f t="shared" si="262"/>
        <v>41194.579027777778</v>
      </c>
      <c r="T2767" s="1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s="1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9">
        <f t="shared" si="262"/>
        <v>40736.668032407404</v>
      </c>
      <c r="T2768" s="1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s="1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1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9">
        <f t="shared" si="262"/>
        <v>42172.958912037036</v>
      </c>
      <c r="T2769" s="1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s="1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9">
        <f t="shared" si="262"/>
        <v>40967.614849537036</v>
      </c>
      <c r="T2770" s="1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s="1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1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9">
        <f t="shared" si="262"/>
        <v>41745.826273148145</v>
      </c>
      <c r="T2771" s="1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s="1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11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9">
        <f t="shared" si="262"/>
        <v>41686.705208333333</v>
      </c>
      <c r="T2772" s="1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s="1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9">
        <f t="shared" si="262"/>
        <v>41257.531712962962</v>
      </c>
      <c r="T2773" s="1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s="1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9">
        <f t="shared" si="262"/>
        <v>41537.869143518517</v>
      </c>
      <c r="T2774" s="1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s="1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1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9">
        <f t="shared" si="262"/>
        <v>42474.86482638889</v>
      </c>
      <c r="T2775" s="1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s="1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15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9">
        <f t="shared" si="262"/>
        <v>41311.126481481479</v>
      </c>
      <c r="T2776" s="1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s="1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9">
        <f t="shared" si="262"/>
        <v>40863.013356481482</v>
      </c>
      <c r="T2777" s="1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s="1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8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9">
        <f t="shared" si="262"/>
        <v>42136.297175925924</v>
      </c>
      <c r="T2778" s="1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s="1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1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9">
        <f t="shared" si="262"/>
        <v>42172.669027777782</v>
      </c>
      <c r="T2779" s="1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s="1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26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9">
        <f t="shared" si="262"/>
        <v>41846.978078703702</v>
      </c>
      <c r="T2780" s="1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s="1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3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9">
        <f t="shared" si="262"/>
        <v>42300.585891203707</v>
      </c>
      <c r="T2781" s="1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s="1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9">
        <f t="shared" si="262"/>
        <v>42774.447777777779</v>
      </c>
      <c r="T2782" s="1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s="1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106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9">
        <f t="shared" si="262"/>
        <v>42018.94159722222</v>
      </c>
      <c r="T2783" s="1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s="1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9">
        <f t="shared" si="262"/>
        <v>42026.924976851849</v>
      </c>
      <c r="T2784" s="1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s="1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9">
        <f t="shared" si="262"/>
        <v>42103.535254629634</v>
      </c>
      <c r="T2785" s="1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s="1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9">
        <f t="shared" si="262"/>
        <v>41920.787534722222</v>
      </c>
      <c r="T2786" s="1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s="1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105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9">
        <f t="shared" si="262"/>
        <v>42558.189432870371</v>
      </c>
      <c r="T2787" s="1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s="1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118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9">
        <f t="shared" si="262"/>
        <v>41815.569212962961</v>
      </c>
      <c r="T2788" s="1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s="1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9">
        <f t="shared" si="262"/>
        <v>41808.198518518519</v>
      </c>
      <c r="T2789" s="1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s="1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9">
        <f t="shared" si="262"/>
        <v>42550.701886574068</v>
      </c>
      <c r="T2790" s="1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s="1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102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9">
        <f t="shared" si="262"/>
        <v>42056.013124999998</v>
      </c>
      <c r="T2791" s="1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s="1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106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9">
        <f t="shared" si="262"/>
        <v>42016.938692129625</v>
      </c>
      <c r="T2792" s="1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s="1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103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9">
        <f t="shared" si="262"/>
        <v>42591.899988425925</v>
      </c>
      <c r="T2793" s="1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s="1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108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9">
        <f t="shared" si="262"/>
        <v>42183.231006944443</v>
      </c>
      <c r="T2794" s="1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s="1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111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9">
        <f t="shared" si="262"/>
        <v>42176.419039351851</v>
      </c>
      <c r="T2795" s="1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s="1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9">
        <f t="shared" si="262"/>
        <v>42416.691655092596</v>
      </c>
      <c r="T2796" s="1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s="1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105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9">
        <f t="shared" si="262"/>
        <v>41780.525937500002</v>
      </c>
      <c r="T2797" s="1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s="1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9">
        <f t="shared" si="262"/>
        <v>41795.528101851851</v>
      </c>
      <c r="T2798" s="1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s="1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103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9">
        <f t="shared" si="262"/>
        <v>41798.94027777778</v>
      </c>
      <c r="T2799" s="1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s="1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102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9">
        <f t="shared" si="262"/>
        <v>42201.675011574072</v>
      </c>
      <c r="T2800" s="1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s="1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117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9">
        <f t="shared" si="262"/>
        <v>42507.264699074076</v>
      </c>
      <c r="T2801" s="1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s="1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9">
        <f t="shared" si="262"/>
        <v>41948.552847222221</v>
      </c>
      <c r="T2802" s="1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s="1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134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9">
        <f t="shared" si="262"/>
        <v>41900.243159722224</v>
      </c>
      <c r="T2803" s="1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s="1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102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9">
        <f t="shared" si="262"/>
        <v>42192.64707175926</v>
      </c>
      <c r="T2804" s="1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s="1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128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9">
        <f t="shared" si="262"/>
        <v>42158.065694444449</v>
      </c>
      <c r="T2805" s="1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s="1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9">
        <f t="shared" si="262"/>
        <v>41881.453587962962</v>
      </c>
      <c r="T2806" s="1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s="1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9">
        <f t="shared" si="262"/>
        <v>42213.505474537036</v>
      </c>
      <c r="T2807" s="1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s="1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113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9">
        <f t="shared" si="262"/>
        <v>42185.267245370371</v>
      </c>
      <c r="T2808" s="1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s="1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9">
        <f t="shared" si="262"/>
        <v>42154.873124999998</v>
      </c>
      <c r="T2809" s="1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s="1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101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9">
        <f t="shared" si="262"/>
        <v>42208.84646990741</v>
      </c>
      <c r="T2810" s="1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s="1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103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9">
        <f t="shared" si="262"/>
        <v>42451.496817129635</v>
      </c>
      <c r="T2811" s="1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s="1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109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9">
        <f t="shared" si="262"/>
        <v>41759.13962962963</v>
      </c>
      <c r="T2812" s="1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s="1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101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9">
        <f t="shared" si="262"/>
        <v>42028.496562500004</v>
      </c>
      <c r="T2813" s="1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s="1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114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9">
        <f t="shared" si="262"/>
        <v>42054.74418981481</v>
      </c>
      <c r="T2814" s="1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s="1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9">
        <f t="shared" si="262"/>
        <v>42693.742604166662</v>
      </c>
      <c r="T2815" s="1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s="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9">
        <f t="shared" si="262"/>
        <v>42103.399479166663</v>
      </c>
      <c r="T2816" s="1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s="1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9">
        <f t="shared" si="262"/>
        <v>42559.776724537034</v>
      </c>
      <c r="T2817" s="1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s="1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142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9">
        <f t="shared" si="262"/>
        <v>42188.467499999999</v>
      </c>
      <c r="T2818" s="1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s="1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ROUNDUP(IF(($E2819-$D2819)/($D2819)&gt;0,(($E2819-$D2819)/($D2819)+1)*100,(1+($E2819-$D2819)/($D2819))*100),0)</f>
        <v>130</v>
      </c>
      <c r="P2819" s="5">
        <f t="shared" ref="P2819:P2882" si="265">$E2819/$L2819</f>
        <v>23.636363636363637</v>
      </c>
      <c r="Q2819" t="str">
        <f t="shared" ref="Q2819:Q2882" si="266">LEFT($N2819,FIND("/",$N2819)-1)</f>
        <v>theater</v>
      </c>
      <c r="R2819" t="str">
        <f t="shared" ref="R2819:R2882" si="267">RIGHT($N2819,LEN($N2819)-FIND("/",$N2819))</f>
        <v>plays</v>
      </c>
      <c r="S2819" s="19">
        <f t="shared" ref="S2819:S2882" si="268">((($J2819/60)/60)/24)+DATE(1970,1,1)</f>
        <v>42023.634976851856</v>
      </c>
      <c r="T2819" s="19">
        <f t="shared" ref="T2819:T2882" si="26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s="1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107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9">
        <f t="shared" si="268"/>
        <v>42250.598217592589</v>
      </c>
      <c r="T2820" s="1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s="1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105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9">
        <f t="shared" si="268"/>
        <v>42139.525567129633</v>
      </c>
      <c r="T2821" s="1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s="1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9">
        <f t="shared" si="268"/>
        <v>42401.610983796301</v>
      </c>
      <c r="T2822" s="1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s="1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9">
        <f t="shared" si="268"/>
        <v>41875.922858796301</v>
      </c>
      <c r="T2823" s="1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s="1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9">
        <f t="shared" si="268"/>
        <v>42060.683935185181</v>
      </c>
      <c r="T2824" s="1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s="1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9">
        <f t="shared" si="268"/>
        <v>42067.011643518519</v>
      </c>
      <c r="T2825" s="1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s="1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117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9">
        <f t="shared" si="268"/>
        <v>42136.270787037036</v>
      </c>
      <c r="T2826" s="1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s="1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9">
        <f t="shared" si="268"/>
        <v>42312.792662037042</v>
      </c>
      <c r="T2827" s="1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s="1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108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9">
        <f t="shared" si="268"/>
        <v>42171.034861111111</v>
      </c>
      <c r="T2828" s="1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s="1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121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9">
        <f t="shared" si="268"/>
        <v>42494.683634259258</v>
      </c>
      <c r="T2829" s="1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s="1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101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9">
        <f t="shared" si="268"/>
        <v>42254.264687499999</v>
      </c>
      <c r="T2830" s="1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s="1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107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9">
        <f t="shared" si="268"/>
        <v>42495.434236111112</v>
      </c>
      <c r="T2831" s="1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s="1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9">
        <f t="shared" si="268"/>
        <v>41758.839675925927</v>
      </c>
      <c r="T2832" s="1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s="1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111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9">
        <f t="shared" si="268"/>
        <v>42171.824884259258</v>
      </c>
      <c r="T2833" s="1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s="1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115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9">
        <f t="shared" si="268"/>
        <v>41938.709421296298</v>
      </c>
      <c r="T2834" s="1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s="1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109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9">
        <f t="shared" si="268"/>
        <v>42268.127696759257</v>
      </c>
      <c r="T2835" s="1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s="1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9">
        <f t="shared" si="268"/>
        <v>42019.959837962961</v>
      </c>
      <c r="T2836" s="1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s="1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188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9">
        <f t="shared" si="268"/>
        <v>42313.703900462962</v>
      </c>
      <c r="T2837" s="1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s="1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108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9">
        <f t="shared" si="268"/>
        <v>42746.261782407411</v>
      </c>
      <c r="T2838" s="1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s="1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9">
        <f t="shared" si="268"/>
        <v>42307.908379629633</v>
      </c>
      <c r="T2839" s="1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s="1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121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9">
        <f t="shared" si="268"/>
        <v>41842.607592592591</v>
      </c>
      <c r="T2840" s="1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s="1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112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9">
        <f t="shared" si="268"/>
        <v>41853.240208333329</v>
      </c>
      <c r="T2841" s="1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s="1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9">
        <f t="shared" si="268"/>
        <v>42060.035636574074</v>
      </c>
      <c r="T2842" s="1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s="1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9">
        <f t="shared" si="268"/>
        <v>42291.739548611105</v>
      </c>
      <c r="T2843" s="1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s="1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9">
        <f t="shared" si="268"/>
        <v>41784.952488425923</v>
      </c>
      <c r="T2844" s="1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s="1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9">
        <f t="shared" si="268"/>
        <v>42492.737847222219</v>
      </c>
      <c r="T2845" s="1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s="1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6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9">
        <f t="shared" si="268"/>
        <v>42709.546064814815</v>
      </c>
      <c r="T2846" s="1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s="1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32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9">
        <f t="shared" si="268"/>
        <v>42103.016585648147</v>
      </c>
      <c r="T2847" s="1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s="1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9">
        <f t="shared" si="268"/>
        <v>42108.692060185189</v>
      </c>
      <c r="T2848" s="1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s="1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9">
        <f t="shared" si="268"/>
        <v>42453.806307870371</v>
      </c>
      <c r="T2849" s="1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s="1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1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9">
        <f t="shared" si="268"/>
        <v>42123.648831018523</v>
      </c>
      <c r="T2850" s="1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s="1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9">
        <f t="shared" si="268"/>
        <v>42453.428240740745</v>
      </c>
      <c r="T2851" s="1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s="1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4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9">
        <f t="shared" si="268"/>
        <v>41858.007071759261</v>
      </c>
      <c r="T2852" s="1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s="1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9">
        <f t="shared" si="268"/>
        <v>42390.002650462964</v>
      </c>
      <c r="T2853" s="1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s="1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9">
        <f t="shared" si="268"/>
        <v>41781.045173611114</v>
      </c>
      <c r="T2854" s="1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s="1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9">
        <f t="shared" si="268"/>
        <v>41836.190937499996</v>
      </c>
      <c r="T2855" s="1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s="1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42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9">
        <f t="shared" si="268"/>
        <v>42111.71665509259</v>
      </c>
      <c r="T2856" s="1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s="1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9">
        <f t="shared" si="268"/>
        <v>42370.007766203707</v>
      </c>
      <c r="T2857" s="1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s="1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5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9">
        <f t="shared" si="268"/>
        <v>42165.037581018521</v>
      </c>
      <c r="T2858" s="1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s="1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9">
        <f t="shared" si="268"/>
        <v>42726.920081018514</v>
      </c>
      <c r="T2859" s="1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s="1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9">
        <f t="shared" si="268"/>
        <v>41954.545081018514</v>
      </c>
      <c r="T2860" s="1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s="1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9">
        <f t="shared" si="268"/>
        <v>42233.362314814818</v>
      </c>
      <c r="T2861" s="1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s="1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7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9">
        <f t="shared" si="268"/>
        <v>42480.800648148142</v>
      </c>
      <c r="T2862" s="1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s="1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9">
        <f t="shared" si="268"/>
        <v>42257.590833333335</v>
      </c>
      <c r="T2863" s="1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s="1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1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9">
        <f t="shared" si="268"/>
        <v>41784.789687500001</v>
      </c>
      <c r="T2864" s="1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s="1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1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9">
        <f t="shared" si="268"/>
        <v>41831.675034722226</v>
      </c>
      <c r="T2865" s="1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s="1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9">
        <f t="shared" si="268"/>
        <v>42172.613506944443</v>
      </c>
      <c r="T2866" s="1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s="1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9">
        <f t="shared" si="268"/>
        <v>41950.114108796297</v>
      </c>
      <c r="T2867" s="1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s="1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9">
        <f t="shared" si="268"/>
        <v>42627.955104166671</v>
      </c>
      <c r="T2868" s="1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s="1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21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9">
        <f t="shared" si="268"/>
        <v>42531.195277777777</v>
      </c>
      <c r="T2869" s="1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s="1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43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9">
        <f t="shared" si="268"/>
        <v>42618.827013888891</v>
      </c>
      <c r="T2870" s="1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s="1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9">
        <f t="shared" si="268"/>
        <v>42540.593530092592</v>
      </c>
      <c r="T2871" s="1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s="1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9">
        <f t="shared" si="268"/>
        <v>41746.189409722225</v>
      </c>
      <c r="T2872" s="1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s="1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5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9">
        <f t="shared" si="268"/>
        <v>41974.738576388889</v>
      </c>
      <c r="T2873" s="1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s="1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9">
        <f t="shared" si="268"/>
        <v>42115.11618055556</v>
      </c>
      <c r="T2874" s="1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s="1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39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9">
        <f t="shared" si="268"/>
        <v>42002.817488425921</v>
      </c>
      <c r="T2875" s="1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s="1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6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9">
        <f t="shared" si="268"/>
        <v>42722.84474537037</v>
      </c>
      <c r="T2876" s="1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s="1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1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9">
        <f t="shared" si="268"/>
        <v>42465.128391203703</v>
      </c>
      <c r="T2877" s="1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s="1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9">
        <f t="shared" si="268"/>
        <v>42171.743969907402</v>
      </c>
      <c r="T2878" s="1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s="1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11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9">
        <f t="shared" si="268"/>
        <v>42672.955138888887</v>
      </c>
      <c r="T2879" s="1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s="1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3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9">
        <f t="shared" si="268"/>
        <v>42128.615682870368</v>
      </c>
      <c r="T2880" s="1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s="1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1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9">
        <f t="shared" si="268"/>
        <v>42359.725243055553</v>
      </c>
      <c r="T2881" s="1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s="1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24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9">
        <f t="shared" si="268"/>
        <v>42192.905694444446</v>
      </c>
      <c r="T2882" s="1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s="1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ROUNDUP(IF(($E2883-$D2883)/($D2883)&gt;0,(($E2883-$D2883)/($D2883)+1)*100,(1+($E2883-$D2883)/($D2883))*100),0)</f>
        <v>0</v>
      </c>
      <c r="P2883" s="5" t="e">
        <f t="shared" ref="P2883:P2946" si="271">$E2883/$L2883</f>
        <v>#DIV/0!</v>
      </c>
      <c r="Q2883" t="str">
        <f t="shared" ref="Q2883:Q2946" si="272">LEFT($N2883,FIND("/",$N2883)-1)</f>
        <v>theater</v>
      </c>
      <c r="R2883" t="str">
        <f t="shared" ref="R2883:R2946" si="273">RIGHT($N2883,LEN($N2883)-FIND("/",$N2883))</f>
        <v>plays</v>
      </c>
      <c r="S2883" s="19">
        <f t="shared" ref="S2883:S2946" si="274">((($J2883/60)/60)/24)+DATE(1970,1,1)</f>
        <v>41916.597638888888</v>
      </c>
      <c r="T2883" s="19">
        <f t="shared" ref="T2883:T2946" si="275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s="1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9">
        <f t="shared" si="274"/>
        <v>42461.596273148149</v>
      </c>
      <c r="T2884" s="1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s="1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20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9">
        <f t="shared" si="274"/>
        <v>42370.90320601852</v>
      </c>
      <c r="T2885" s="1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s="1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1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9">
        <f t="shared" si="274"/>
        <v>41948.727256944447</v>
      </c>
      <c r="T2886" s="1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s="1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9">
        <f t="shared" si="274"/>
        <v>42047.07640046296</v>
      </c>
      <c r="T2887" s="1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s="1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9">
        <f t="shared" si="274"/>
        <v>42261.632916666669</v>
      </c>
      <c r="T2888" s="1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s="1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1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9">
        <f t="shared" si="274"/>
        <v>41985.427361111113</v>
      </c>
      <c r="T2889" s="1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s="1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9">
        <f t="shared" si="274"/>
        <v>41922.535185185188</v>
      </c>
      <c r="T2890" s="1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s="1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39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9">
        <f t="shared" si="274"/>
        <v>41850.863252314812</v>
      </c>
      <c r="T2891" s="1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s="1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9">
        <f t="shared" si="274"/>
        <v>41831.742962962962</v>
      </c>
      <c r="T2892" s="1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s="1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9">
        <f t="shared" si="274"/>
        <v>42415.883425925931</v>
      </c>
      <c r="T2893" s="1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s="1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10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9">
        <f t="shared" si="274"/>
        <v>41869.714166666665</v>
      </c>
      <c r="T2894" s="1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s="1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9">
        <f t="shared" si="274"/>
        <v>41953.773090277777</v>
      </c>
      <c r="T2895" s="1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s="1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9">
        <f t="shared" si="274"/>
        <v>42037.986284722225</v>
      </c>
      <c r="T2896" s="1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s="1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9">
        <f t="shared" si="274"/>
        <v>41811.555462962962</v>
      </c>
      <c r="T2897" s="1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s="1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21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9">
        <f t="shared" si="274"/>
        <v>42701.908807870372</v>
      </c>
      <c r="T2898" s="1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s="1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5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9">
        <f t="shared" si="274"/>
        <v>42258.646504629629</v>
      </c>
      <c r="T2899" s="1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s="1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5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9">
        <f t="shared" si="274"/>
        <v>42278.664965277778</v>
      </c>
      <c r="T2900" s="1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s="1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9">
        <f t="shared" si="274"/>
        <v>42515.078217592592</v>
      </c>
      <c r="T2901" s="1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s="1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62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9">
        <f t="shared" si="274"/>
        <v>41830.234166666669</v>
      </c>
      <c r="T2902" s="1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s="1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9">
        <f t="shared" si="274"/>
        <v>41982.904386574075</v>
      </c>
      <c r="T2903" s="1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s="1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9">
        <f t="shared" si="274"/>
        <v>42210.439768518518</v>
      </c>
      <c r="T2904" s="1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s="1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9">
        <f t="shared" si="274"/>
        <v>42196.166874999995</v>
      </c>
      <c r="T2905" s="1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s="1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9">
        <f t="shared" si="274"/>
        <v>41940.967951388891</v>
      </c>
      <c r="T2906" s="1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s="1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18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9">
        <f t="shared" si="274"/>
        <v>42606.056863425925</v>
      </c>
      <c r="T2907" s="1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s="1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10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9">
        <f t="shared" si="274"/>
        <v>42199.648912037039</v>
      </c>
      <c r="T2908" s="1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s="1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1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9">
        <f t="shared" si="274"/>
        <v>42444.877743055549</v>
      </c>
      <c r="T2909" s="1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s="1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9">
        <f t="shared" si="274"/>
        <v>42499.731701388882</v>
      </c>
      <c r="T2910" s="1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s="1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9">
        <f t="shared" si="274"/>
        <v>41929.266215277778</v>
      </c>
      <c r="T2911" s="1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s="1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1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9">
        <f t="shared" si="274"/>
        <v>42107.841284722221</v>
      </c>
      <c r="T2912" s="1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s="1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37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9">
        <f t="shared" si="274"/>
        <v>42142.768819444449</v>
      </c>
      <c r="T2913" s="1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s="1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15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9">
        <f t="shared" si="274"/>
        <v>42354.131643518514</v>
      </c>
      <c r="T2914" s="1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s="1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1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9">
        <f t="shared" si="274"/>
        <v>41828.922905092593</v>
      </c>
      <c r="T2915" s="1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s="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1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9">
        <f t="shared" si="274"/>
        <v>42017.907337962963</v>
      </c>
      <c r="T2916" s="1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s="1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62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9">
        <f t="shared" si="274"/>
        <v>42415.398032407407</v>
      </c>
      <c r="T2917" s="1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s="1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8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9">
        <f t="shared" si="274"/>
        <v>41755.476724537039</v>
      </c>
      <c r="T2918" s="1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s="1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22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9">
        <f t="shared" si="274"/>
        <v>42245.234340277777</v>
      </c>
      <c r="T2919" s="1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s="1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9">
        <f t="shared" si="274"/>
        <v>42278.629710648151</v>
      </c>
      <c r="T2920" s="1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s="1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9">
        <f t="shared" si="274"/>
        <v>41826.61954861111</v>
      </c>
      <c r="T2921" s="1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s="1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27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9">
        <f t="shared" si="274"/>
        <v>42058.792476851857</v>
      </c>
      <c r="T2922" s="1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s="1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9">
        <f t="shared" si="274"/>
        <v>41877.886620370373</v>
      </c>
      <c r="T2923" s="1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s="1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9">
        <f t="shared" si="274"/>
        <v>42097.874155092592</v>
      </c>
      <c r="T2924" s="1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s="1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9">
        <f t="shared" si="274"/>
        <v>42013.15253472222</v>
      </c>
      <c r="T2925" s="1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s="1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104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9">
        <f t="shared" si="274"/>
        <v>42103.556828703702</v>
      </c>
      <c r="T2926" s="1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s="1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103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9">
        <f t="shared" si="274"/>
        <v>41863.584120370368</v>
      </c>
      <c r="T2927" s="1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s="1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9">
        <f t="shared" si="274"/>
        <v>42044.765960648147</v>
      </c>
      <c r="T2928" s="1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s="1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131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9">
        <f t="shared" si="274"/>
        <v>41806.669317129628</v>
      </c>
      <c r="T2929" s="1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s="1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9">
        <f t="shared" si="274"/>
        <v>42403.998217592598</v>
      </c>
      <c r="T2930" s="1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s="1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103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9">
        <f t="shared" si="274"/>
        <v>41754.564328703702</v>
      </c>
      <c r="T2931" s="1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s="1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9">
        <f t="shared" si="274"/>
        <v>42101.584074074075</v>
      </c>
      <c r="T2932" s="1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s="1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9">
        <f t="shared" si="274"/>
        <v>41872.291238425925</v>
      </c>
      <c r="T2933" s="1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s="1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106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9">
        <f t="shared" si="274"/>
        <v>42025.164780092593</v>
      </c>
      <c r="T2934" s="1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s="1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103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9">
        <f t="shared" si="274"/>
        <v>42495.956631944442</v>
      </c>
      <c r="T2935" s="1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s="1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9">
        <f t="shared" si="274"/>
        <v>41775.636157407411</v>
      </c>
      <c r="T2936" s="1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s="1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101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9">
        <f t="shared" si="274"/>
        <v>42553.583425925928</v>
      </c>
      <c r="T2937" s="1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s="1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9">
        <f t="shared" si="274"/>
        <v>41912.650729166664</v>
      </c>
      <c r="T2938" s="1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s="1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134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9">
        <f t="shared" si="274"/>
        <v>41803.457326388889</v>
      </c>
      <c r="T2939" s="1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s="1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102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9">
        <f t="shared" si="274"/>
        <v>42004.703865740739</v>
      </c>
      <c r="T2940" s="1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s="1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9">
        <f t="shared" si="274"/>
        <v>41845.809166666666</v>
      </c>
      <c r="T2941" s="1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s="1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108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9">
        <f t="shared" si="274"/>
        <v>41982.773356481484</v>
      </c>
      <c r="T2942" s="1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s="1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1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9">
        <f t="shared" si="274"/>
        <v>42034.960127314815</v>
      </c>
      <c r="T2943" s="1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s="1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21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9">
        <f t="shared" si="274"/>
        <v>42334.803923611107</v>
      </c>
      <c r="T2944" s="1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s="1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9">
        <f t="shared" si="274"/>
        <v>42077.129398148143</v>
      </c>
      <c r="T2945" s="1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s="1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9">
        <f t="shared" si="274"/>
        <v>42132.9143287037</v>
      </c>
      <c r="T2946" s="1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s="1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ROUNDUP(IF(($E2947-$D2947)/($D2947)&gt;0,(($E2947-$D2947)/($D2947)+1)*100,(1+($E2947-$D2947)/($D2947))*100),0)</f>
        <v>0</v>
      </c>
      <c r="P2947" s="5" t="e">
        <f t="shared" ref="P2947:P3010" si="277">$E2947/$L2947</f>
        <v>#DIV/0!</v>
      </c>
      <c r="Q2947" t="str">
        <f t="shared" ref="Q2947:Q3010" si="278">LEFT($N2947,FIND("/",$N2947)-1)</f>
        <v>theater</v>
      </c>
      <c r="R2947" t="str">
        <f t="shared" ref="R2947:R3010" si="279">RIGHT($N2947,LEN($N2947)-FIND("/",$N2947))</f>
        <v>spaces</v>
      </c>
      <c r="S2947" s="19">
        <f t="shared" ref="S2947:S3010" si="280">((($J2947/60)/60)/24)+DATE(1970,1,1)</f>
        <v>42118.139583333337</v>
      </c>
      <c r="T2947" s="19">
        <f t="shared" ref="T2947:T3010" si="281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s="1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9">
        <f t="shared" si="280"/>
        <v>42567.531157407408</v>
      </c>
      <c r="T2948" s="1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s="1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5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9">
        <f t="shared" si="280"/>
        <v>42649.562118055561</v>
      </c>
      <c r="T2949" s="1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s="1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1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9">
        <f t="shared" si="280"/>
        <v>42097.649224537032</v>
      </c>
      <c r="T2950" s="1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s="1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9">
        <f t="shared" si="280"/>
        <v>42297.823113425926</v>
      </c>
      <c r="T2951" s="1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s="1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9">
        <f t="shared" si="280"/>
        <v>42362.36518518519</v>
      </c>
      <c r="T2952" s="1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s="1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3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9">
        <f t="shared" si="280"/>
        <v>41872.802928240737</v>
      </c>
      <c r="T2953" s="1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s="1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9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9">
        <f t="shared" si="280"/>
        <v>42628.690266203703</v>
      </c>
      <c r="T2954" s="1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s="1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1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9">
        <f t="shared" si="280"/>
        <v>42255.791909722218</v>
      </c>
      <c r="T2955" s="1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s="1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9">
        <f t="shared" si="280"/>
        <v>42790.583368055552</v>
      </c>
      <c r="T2956" s="1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s="1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9">
        <f t="shared" si="280"/>
        <v>42141.741307870368</v>
      </c>
      <c r="T2957" s="1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s="1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9">
        <f t="shared" si="280"/>
        <v>42464.958912037036</v>
      </c>
      <c r="T2958" s="1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s="1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9">
        <f t="shared" si="280"/>
        <v>42031.011249999996</v>
      </c>
      <c r="T2959" s="1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s="1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9">
        <f t="shared" si="280"/>
        <v>42438.779131944444</v>
      </c>
      <c r="T2960" s="1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s="1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9">
        <f t="shared" si="280"/>
        <v>42498.008391203708</v>
      </c>
      <c r="T2961" s="1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s="1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9">
        <f t="shared" si="280"/>
        <v>41863.757210648146</v>
      </c>
      <c r="T2962" s="1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s="1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9">
        <f t="shared" si="280"/>
        <v>42061.212488425925</v>
      </c>
      <c r="T2963" s="1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s="1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9">
        <f t="shared" si="280"/>
        <v>42036.24428240741</v>
      </c>
      <c r="T2964" s="1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s="1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107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9">
        <f t="shared" si="280"/>
        <v>42157.470185185186</v>
      </c>
      <c r="T2965" s="1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s="1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101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9">
        <f t="shared" si="280"/>
        <v>41827.909942129627</v>
      </c>
      <c r="T2966" s="1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s="1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9">
        <f t="shared" si="280"/>
        <v>42162.729548611111</v>
      </c>
      <c r="T2967" s="1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s="1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114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9">
        <f t="shared" si="280"/>
        <v>42233.738564814819</v>
      </c>
      <c r="T2968" s="1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s="1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114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9">
        <f t="shared" si="280"/>
        <v>42042.197824074072</v>
      </c>
      <c r="T2969" s="1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s="1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9">
        <f t="shared" si="280"/>
        <v>42585.523842592593</v>
      </c>
      <c r="T2970" s="1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s="1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163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9">
        <f t="shared" si="280"/>
        <v>42097.786493055552</v>
      </c>
      <c r="T2971" s="1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s="1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9">
        <f t="shared" si="280"/>
        <v>41808.669571759259</v>
      </c>
      <c r="T2972" s="1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s="1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101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9">
        <f t="shared" si="280"/>
        <v>41852.658310185187</v>
      </c>
      <c r="T2973" s="1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s="1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106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9">
        <f t="shared" si="280"/>
        <v>42694.110185185185</v>
      </c>
      <c r="T2974" s="1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s="1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175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9">
        <f t="shared" si="280"/>
        <v>42341.818379629629</v>
      </c>
      <c r="T2975" s="1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s="1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9">
        <f t="shared" si="280"/>
        <v>41880.061006944445</v>
      </c>
      <c r="T2976" s="1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s="1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101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9">
        <f t="shared" si="280"/>
        <v>41941.683865740742</v>
      </c>
      <c r="T2977" s="1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s="1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9">
        <f t="shared" si="280"/>
        <v>42425.730671296296</v>
      </c>
      <c r="T2978" s="1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s="1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114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9">
        <f t="shared" si="280"/>
        <v>42026.88118055556</v>
      </c>
      <c r="T2979" s="1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s="1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130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9">
        <f t="shared" si="280"/>
        <v>41922.640590277777</v>
      </c>
      <c r="T2980" s="1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s="1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102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9">
        <f t="shared" si="280"/>
        <v>41993.824340277773</v>
      </c>
      <c r="T2981" s="1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s="1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110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9">
        <f t="shared" si="280"/>
        <v>42219.915856481486</v>
      </c>
      <c r="T2982" s="1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s="1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129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9">
        <f t="shared" si="280"/>
        <v>42225.559675925921</v>
      </c>
      <c r="T2983" s="1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s="1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103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9">
        <f t="shared" si="280"/>
        <v>42381.686840277776</v>
      </c>
      <c r="T2984" s="1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s="1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147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9">
        <f t="shared" si="280"/>
        <v>41894.632361111115</v>
      </c>
      <c r="T2985" s="1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s="1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101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9">
        <f t="shared" si="280"/>
        <v>42576.278715277775</v>
      </c>
      <c r="T2986" s="1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s="1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122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9">
        <f t="shared" si="280"/>
        <v>42654.973703703698</v>
      </c>
      <c r="T2987" s="1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s="1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106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9">
        <f t="shared" si="280"/>
        <v>42431.500069444446</v>
      </c>
      <c r="T2988" s="1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s="1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9">
        <f t="shared" si="280"/>
        <v>42627.307303240741</v>
      </c>
      <c r="T2989" s="1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s="1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9">
        <f t="shared" si="280"/>
        <v>42511.362048611118</v>
      </c>
      <c r="T2990" s="1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s="1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177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9">
        <f t="shared" si="280"/>
        <v>42337.02039351852</v>
      </c>
      <c r="T2991" s="1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s="1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9">
        <f t="shared" si="280"/>
        <v>42341.57430555555</v>
      </c>
      <c r="T2992" s="1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s="1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104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9">
        <f t="shared" si="280"/>
        <v>42740.837152777778</v>
      </c>
      <c r="T2993" s="1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s="1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9">
        <f t="shared" si="280"/>
        <v>42622.767476851848</v>
      </c>
      <c r="T2994" s="1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s="1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101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9">
        <f t="shared" si="280"/>
        <v>42390.838738425926</v>
      </c>
      <c r="T2995" s="1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s="1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458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9">
        <f t="shared" si="280"/>
        <v>41885.478842592594</v>
      </c>
      <c r="T2996" s="1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s="1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105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9">
        <f t="shared" si="280"/>
        <v>42724.665173611109</v>
      </c>
      <c r="T2997" s="1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s="1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172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9">
        <f t="shared" si="280"/>
        <v>42090.912500000006</v>
      </c>
      <c r="T2998" s="1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s="1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9">
        <f t="shared" si="280"/>
        <v>42775.733715277776</v>
      </c>
      <c r="T2999" s="1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s="1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104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9">
        <f t="shared" si="280"/>
        <v>41778.193622685183</v>
      </c>
      <c r="T3000" s="1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s="1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9">
        <f t="shared" si="280"/>
        <v>42780.740277777775</v>
      </c>
      <c r="T3001" s="1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s="1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9">
        <f t="shared" si="280"/>
        <v>42752.827199074076</v>
      </c>
      <c r="T3002" s="1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s="1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9">
        <f t="shared" si="280"/>
        <v>42534.895625000005</v>
      </c>
      <c r="T3003" s="1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s="1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109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9">
        <f t="shared" si="280"/>
        <v>41239.83625</v>
      </c>
      <c r="T3004" s="1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s="1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102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9">
        <f t="shared" si="280"/>
        <v>42398.849259259259</v>
      </c>
      <c r="T3005" s="1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s="1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113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9">
        <f t="shared" si="280"/>
        <v>41928.881064814814</v>
      </c>
      <c r="T3006" s="1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s="1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121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9">
        <f t="shared" si="280"/>
        <v>41888.674826388888</v>
      </c>
      <c r="T3007" s="1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s="1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108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9">
        <f t="shared" si="280"/>
        <v>41957.756840277783</v>
      </c>
      <c r="T3008" s="1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s="1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9">
        <f t="shared" si="280"/>
        <v>42098.216238425928</v>
      </c>
      <c r="T3009" s="1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s="1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102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9">
        <f t="shared" si="280"/>
        <v>42360.212025462963</v>
      </c>
      <c r="T3010" s="1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s="1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ROUNDUP(IF(($E3011-$D3011)/($D3011)&gt;0,(($E3011-$D3011)/($D3011)+1)*100,(1+($E3011-$D3011)/($D3011))*100),0)</f>
        <v>120</v>
      </c>
      <c r="P3011" s="5">
        <f t="shared" ref="P3011:P3074" si="283">$E3011/$L3011</f>
        <v>233.8984375</v>
      </c>
      <c r="Q3011" t="str">
        <f t="shared" ref="Q3011:Q3074" si="284">LEFT($N3011,FIND("/",$N3011)-1)</f>
        <v>theater</v>
      </c>
      <c r="R3011" t="str">
        <f t="shared" ref="R3011:R3074" si="285">RIGHT($N3011,LEN($N3011)-FIND("/",$N3011))</f>
        <v>spaces</v>
      </c>
      <c r="S3011" s="19">
        <f t="shared" ref="S3011:S3074" si="286">((($J3011/60)/60)/24)+DATE(1970,1,1)</f>
        <v>41939.569907407407</v>
      </c>
      <c r="T3011" s="19">
        <f t="shared" ref="T3011:T3074" si="287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s="1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9">
        <f t="shared" si="286"/>
        <v>41996.832395833335</v>
      </c>
      <c r="T3012" s="1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s="1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9">
        <f t="shared" si="286"/>
        <v>42334.468935185185</v>
      </c>
      <c r="T3013" s="1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s="1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118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9">
        <f t="shared" si="286"/>
        <v>42024.702893518523</v>
      </c>
      <c r="T3014" s="1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s="1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157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9">
        <f t="shared" si="286"/>
        <v>42146.836215277777</v>
      </c>
      <c r="T3015" s="1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s="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9">
        <f t="shared" si="286"/>
        <v>41920.123611111114</v>
      </c>
      <c r="T3016" s="1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s="1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104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9">
        <f t="shared" si="286"/>
        <v>41785.72729166667</v>
      </c>
      <c r="T3017" s="1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s="1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103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9">
        <f t="shared" si="286"/>
        <v>41778.548055555555</v>
      </c>
      <c r="T3018" s="1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s="1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106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9">
        <f t="shared" si="286"/>
        <v>41841.850034722222</v>
      </c>
      <c r="T3019" s="1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s="1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9">
        <f t="shared" si="286"/>
        <v>42163.29833333334</v>
      </c>
      <c r="T3020" s="1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s="1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9">
        <f t="shared" si="286"/>
        <v>41758.833564814813</v>
      </c>
      <c r="T3021" s="1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s="1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101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9">
        <f t="shared" si="286"/>
        <v>42170.846446759257</v>
      </c>
      <c r="T3022" s="1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s="1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117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9">
        <f t="shared" si="286"/>
        <v>42660.618854166663</v>
      </c>
      <c r="T3023" s="1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s="1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101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9">
        <f t="shared" si="286"/>
        <v>42564.95380787037</v>
      </c>
      <c r="T3024" s="1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s="1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9">
        <f t="shared" si="286"/>
        <v>42121.675763888896</v>
      </c>
      <c r="T3025" s="1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s="1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247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9">
        <f t="shared" si="286"/>
        <v>41158.993923611109</v>
      </c>
      <c r="T3026" s="1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s="1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303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9">
        <f t="shared" si="286"/>
        <v>41761.509409722225</v>
      </c>
      <c r="T3027" s="1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s="1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9">
        <f t="shared" si="286"/>
        <v>42783.459398148145</v>
      </c>
      <c r="T3028" s="1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s="1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132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9">
        <f t="shared" si="286"/>
        <v>42053.704293981486</v>
      </c>
      <c r="T3029" s="1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s="1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9">
        <f t="shared" si="286"/>
        <v>42567.264178240745</v>
      </c>
      <c r="T3030" s="1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s="1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110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9">
        <f t="shared" si="286"/>
        <v>41932.708877314813</v>
      </c>
      <c r="T3031" s="1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s="1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107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9">
        <f t="shared" si="286"/>
        <v>42233.747349537036</v>
      </c>
      <c r="T3032" s="1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s="1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9">
        <f t="shared" si="286"/>
        <v>42597.882488425923</v>
      </c>
      <c r="T3033" s="1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s="1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128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9">
        <f t="shared" si="286"/>
        <v>42228.044664351852</v>
      </c>
      <c r="T3034" s="1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s="1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147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9">
        <f t="shared" si="286"/>
        <v>42570.110243055555</v>
      </c>
      <c r="T3035" s="1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s="1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113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9">
        <f t="shared" si="286"/>
        <v>42644.535358796296</v>
      </c>
      <c r="T3036" s="1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s="1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109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9">
        <f t="shared" si="286"/>
        <v>41368.560289351852</v>
      </c>
      <c r="T3037" s="1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s="1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127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9">
        <f t="shared" si="286"/>
        <v>41466.785231481481</v>
      </c>
      <c r="T3038" s="1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s="1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214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9">
        <f t="shared" si="286"/>
        <v>40378.893206018518</v>
      </c>
      <c r="T3039" s="1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s="1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101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9">
        <f t="shared" si="286"/>
        <v>42373.252280092594</v>
      </c>
      <c r="T3040" s="1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s="1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9">
        <f t="shared" si="286"/>
        <v>41610.794421296298</v>
      </c>
      <c r="T3041" s="1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s="1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108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9">
        <f t="shared" si="286"/>
        <v>42177.791909722218</v>
      </c>
      <c r="T3042" s="1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s="1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111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9">
        <f t="shared" si="286"/>
        <v>42359.868611111116</v>
      </c>
      <c r="T3043" s="1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s="1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9">
        <f t="shared" si="286"/>
        <v>42253.688043981485</v>
      </c>
      <c r="T3044" s="1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s="1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111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9">
        <f t="shared" si="286"/>
        <v>42083.070590277777</v>
      </c>
      <c r="T3045" s="1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s="1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110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9">
        <f t="shared" si="286"/>
        <v>42387.7268287037</v>
      </c>
      <c r="T3046" s="1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s="1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133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9">
        <f t="shared" si="286"/>
        <v>41843.155729166669</v>
      </c>
      <c r="T3047" s="1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s="1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191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9">
        <f t="shared" si="286"/>
        <v>41862.803078703706</v>
      </c>
      <c r="T3048" s="1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s="1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9">
        <f t="shared" si="286"/>
        <v>42443.989050925928</v>
      </c>
      <c r="T3049" s="1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s="1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167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9">
        <f t="shared" si="286"/>
        <v>41975.901180555549</v>
      </c>
      <c r="T3050" s="1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s="1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9">
        <f t="shared" si="286"/>
        <v>42139.014525462961</v>
      </c>
      <c r="T3051" s="1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s="1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9">
        <f t="shared" si="286"/>
        <v>42465.16851851852</v>
      </c>
      <c r="T3052" s="1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s="1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24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9">
        <f t="shared" si="286"/>
        <v>42744.416030092587</v>
      </c>
      <c r="T3053" s="1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s="1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1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9">
        <f t="shared" si="286"/>
        <v>42122.670069444444</v>
      </c>
      <c r="T3054" s="1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s="1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1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9">
        <f t="shared" si="286"/>
        <v>41862.761724537035</v>
      </c>
      <c r="T3055" s="1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s="1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9">
        <f t="shared" si="286"/>
        <v>42027.832800925928</v>
      </c>
      <c r="T3056" s="1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s="1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1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9">
        <f t="shared" si="286"/>
        <v>41953.95821759259</v>
      </c>
      <c r="T3057" s="1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s="1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9">
        <f t="shared" si="286"/>
        <v>41851.636388888888</v>
      </c>
      <c r="T3058" s="1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s="1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9">
        <f t="shared" si="286"/>
        <v>42433.650590277779</v>
      </c>
      <c r="T3059" s="1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s="1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9">
        <f t="shared" si="286"/>
        <v>42460.374305555553</v>
      </c>
      <c r="T3060" s="1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s="1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9">
        <f t="shared" si="286"/>
        <v>41829.935717592591</v>
      </c>
      <c r="T3061" s="1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s="1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1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9">
        <f t="shared" si="286"/>
        <v>42245.274699074071</v>
      </c>
      <c r="T3062" s="1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s="1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9">
        <f t="shared" si="286"/>
        <v>41834.784120370372</v>
      </c>
      <c r="T3063" s="1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s="1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67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9">
        <f t="shared" si="286"/>
        <v>42248.535787037035</v>
      </c>
      <c r="T3064" s="1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s="1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20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9">
        <f t="shared" si="286"/>
        <v>42630.922893518517</v>
      </c>
      <c r="T3065" s="1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s="1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12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9">
        <f t="shared" si="286"/>
        <v>42299.130162037036</v>
      </c>
      <c r="T3066" s="1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s="1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1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9">
        <f t="shared" si="286"/>
        <v>41825.055231481485</v>
      </c>
      <c r="T3067" s="1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s="1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12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9">
        <f t="shared" si="286"/>
        <v>42531.228437500002</v>
      </c>
      <c r="T3068" s="1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s="1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9">
        <f t="shared" si="286"/>
        <v>42226.938414351855</v>
      </c>
      <c r="T3069" s="1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s="1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1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9">
        <f t="shared" si="286"/>
        <v>42263.691574074073</v>
      </c>
      <c r="T3070" s="1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s="1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15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9">
        <f t="shared" si="286"/>
        <v>41957.833726851852</v>
      </c>
      <c r="T3071" s="1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s="1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9">
        <f t="shared" si="286"/>
        <v>42690.733437499999</v>
      </c>
      <c r="T3072" s="1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s="1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60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9">
        <f t="shared" si="286"/>
        <v>42097.732418981483</v>
      </c>
      <c r="T3073" s="1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s="1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9">
        <f t="shared" si="286"/>
        <v>42658.690532407403</v>
      </c>
      <c r="T3074" s="1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s="1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ROUNDUP(IF(($E3075-$D3075)/($D3075)&gt;0,(($E3075-$D3075)/($D3075)+1)*100,(1+($E3075-$D3075)/($D3075))*100),0)</f>
        <v>1</v>
      </c>
      <c r="P3075" s="5">
        <f t="shared" ref="P3075:P3138" si="289">$E3075/$L3075</f>
        <v>92.142857142857139</v>
      </c>
      <c r="Q3075" t="str">
        <f t="shared" ref="Q3075:Q3138" si="290">LEFT($N3075,FIND("/",$N3075)-1)</f>
        <v>theater</v>
      </c>
      <c r="R3075" t="str">
        <f t="shared" ref="R3075:R3138" si="291">RIGHT($N3075,LEN($N3075)-FIND("/",$N3075))</f>
        <v>spaces</v>
      </c>
      <c r="S3075" s="19">
        <f t="shared" ref="S3075:S3138" si="292">((($J3075/60)/60)/24)+DATE(1970,1,1)</f>
        <v>42111.684027777781</v>
      </c>
      <c r="T3075" s="19">
        <f t="shared" ref="T3075:T3138" si="293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s="1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1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9">
        <f t="shared" si="292"/>
        <v>42409.571284722217</v>
      </c>
      <c r="T3076" s="1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s="1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9">
        <f t="shared" si="292"/>
        <v>42551.102314814809</v>
      </c>
      <c r="T3077" s="1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s="1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9">
        <f t="shared" si="292"/>
        <v>42226.651886574073</v>
      </c>
      <c r="T3078" s="1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s="1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1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9">
        <f t="shared" si="292"/>
        <v>42766.956921296296</v>
      </c>
      <c r="T3079" s="1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s="1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1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9">
        <f t="shared" si="292"/>
        <v>42031.138831018514</v>
      </c>
      <c r="T3080" s="1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s="1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9">
        <f t="shared" si="292"/>
        <v>42055.713368055556</v>
      </c>
      <c r="T3081" s="1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s="1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9">
        <f t="shared" si="292"/>
        <v>41940.028287037036</v>
      </c>
      <c r="T3082" s="1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s="1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1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9">
        <f t="shared" si="292"/>
        <v>42237.181608796294</v>
      </c>
      <c r="T3083" s="1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s="1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9">
        <f t="shared" si="292"/>
        <v>42293.922986111109</v>
      </c>
      <c r="T3084" s="1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s="1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1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9">
        <f t="shared" si="292"/>
        <v>41853.563402777778</v>
      </c>
      <c r="T3085" s="1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s="1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9">
        <f t="shared" si="292"/>
        <v>42100.723738425921</v>
      </c>
      <c r="T3086" s="1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s="1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3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9">
        <f t="shared" si="292"/>
        <v>42246.883784722217</v>
      </c>
      <c r="T3087" s="1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s="1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1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9">
        <f t="shared" si="292"/>
        <v>42173.67082175926</v>
      </c>
      <c r="T3088" s="1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s="1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9">
        <f t="shared" si="292"/>
        <v>42665.150347222225</v>
      </c>
      <c r="T3089" s="1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s="1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1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9">
        <f t="shared" si="292"/>
        <v>41981.57230324074</v>
      </c>
      <c r="T3090" s="1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s="1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24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9">
        <f t="shared" si="292"/>
        <v>42528.542627314819</v>
      </c>
      <c r="T3091" s="1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s="1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9">
        <f t="shared" si="292"/>
        <v>42065.818807870368</v>
      </c>
      <c r="T3092" s="1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s="1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16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9">
        <f t="shared" si="292"/>
        <v>42566.948414351849</v>
      </c>
      <c r="T3093" s="1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s="1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9">
        <f t="shared" si="292"/>
        <v>42255.619351851856</v>
      </c>
      <c r="T3094" s="1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s="1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23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9">
        <f t="shared" si="292"/>
        <v>41760.909039351849</v>
      </c>
      <c r="T3095" s="1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s="1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1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9">
        <f t="shared" si="292"/>
        <v>42207.795787037037</v>
      </c>
      <c r="T3096" s="1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s="1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1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9">
        <f t="shared" si="292"/>
        <v>42523.025231481486</v>
      </c>
      <c r="T3097" s="1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s="1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4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9">
        <f t="shared" si="292"/>
        <v>42114.825532407413</v>
      </c>
      <c r="T3098" s="1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s="1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18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9">
        <f t="shared" si="292"/>
        <v>42629.503483796296</v>
      </c>
      <c r="T3099" s="1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s="1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4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9">
        <f t="shared" si="292"/>
        <v>42359.792233796295</v>
      </c>
      <c r="T3100" s="1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s="1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9">
        <f t="shared" si="292"/>
        <v>42382.189710648148</v>
      </c>
      <c r="T3101" s="1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s="1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16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9">
        <f t="shared" si="292"/>
        <v>41902.622395833336</v>
      </c>
      <c r="T3102" s="1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s="1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9">
        <f t="shared" si="292"/>
        <v>42171.383530092593</v>
      </c>
      <c r="T3103" s="1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s="1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40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9">
        <f t="shared" si="292"/>
        <v>42555.340486111112</v>
      </c>
      <c r="T3104" s="1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s="1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1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9">
        <f t="shared" si="292"/>
        <v>42107.156319444446</v>
      </c>
      <c r="T3105" s="1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s="1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9">
        <f t="shared" si="292"/>
        <v>42006.908692129626</v>
      </c>
      <c r="T3106" s="1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s="1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9">
        <f t="shared" si="292"/>
        <v>41876.718935185185</v>
      </c>
      <c r="T3107" s="1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s="1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9">
        <f t="shared" si="292"/>
        <v>42241.429120370376</v>
      </c>
      <c r="T3108" s="1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s="1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20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9">
        <f t="shared" si="292"/>
        <v>42128.814247685179</v>
      </c>
      <c r="T3109" s="1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s="1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1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9">
        <f t="shared" si="292"/>
        <v>42062.680486111116</v>
      </c>
      <c r="T3110" s="1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s="1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26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9">
        <f t="shared" si="292"/>
        <v>41844.125115740739</v>
      </c>
      <c r="T3111" s="1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s="1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1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9">
        <f t="shared" si="292"/>
        <v>42745.031469907408</v>
      </c>
      <c r="T3112" s="1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s="1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27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9">
        <f t="shared" si="292"/>
        <v>41885.595138888886</v>
      </c>
      <c r="T3113" s="1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s="1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5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9">
        <f t="shared" si="292"/>
        <v>42615.121921296297</v>
      </c>
      <c r="T3114" s="1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s="1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5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9">
        <f t="shared" si="292"/>
        <v>42081.731273148151</v>
      </c>
      <c r="T3115" s="1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s="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9">
        <f t="shared" si="292"/>
        <v>41843.632523148146</v>
      </c>
      <c r="T3116" s="1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s="1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9">
        <f t="shared" si="292"/>
        <v>42496.447071759263</v>
      </c>
      <c r="T3117" s="1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s="1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58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9">
        <f t="shared" si="292"/>
        <v>42081.515335648146</v>
      </c>
      <c r="T3118" s="1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s="1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9">
        <f t="shared" si="292"/>
        <v>42509.374537037031</v>
      </c>
      <c r="T3119" s="1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s="1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9">
        <f t="shared" si="292"/>
        <v>42534.649571759262</v>
      </c>
      <c r="T3120" s="1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s="1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1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9">
        <f t="shared" si="292"/>
        <v>42060.04550925926</v>
      </c>
      <c r="T3121" s="1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s="1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1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9">
        <f t="shared" si="292"/>
        <v>42435.942083333335</v>
      </c>
      <c r="T3122" s="1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s="1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9">
        <f t="shared" si="292"/>
        <v>41848.679803240739</v>
      </c>
      <c r="T3123" s="1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s="1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59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9">
        <f t="shared" si="292"/>
        <v>42678.932083333333</v>
      </c>
      <c r="T3124" s="1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s="1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69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9">
        <f t="shared" si="292"/>
        <v>42530.993032407408</v>
      </c>
      <c r="T3125" s="1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s="1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1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9">
        <f t="shared" si="292"/>
        <v>41977.780104166668</v>
      </c>
      <c r="T3126" s="1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s="1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9">
        <f t="shared" si="292"/>
        <v>42346.20685185185</v>
      </c>
      <c r="T3127" s="1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s="1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5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9">
        <f t="shared" si="292"/>
        <v>42427.01807870371</v>
      </c>
      <c r="T3128" s="1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s="1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9">
        <f t="shared" si="292"/>
        <v>42034.856817129628</v>
      </c>
      <c r="T3129" s="1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s="1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109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9">
        <f t="shared" si="292"/>
        <v>42780.825706018513</v>
      </c>
      <c r="T3130" s="1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s="1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9">
        <f t="shared" si="292"/>
        <v>42803.842812499999</v>
      </c>
      <c r="T3131" s="1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s="1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9">
        <f t="shared" si="292"/>
        <v>42808.640231481477</v>
      </c>
      <c r="T3132" s="1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s="1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9">
        <f t="shared" si="292"/>
        <v>42803.579224537039</v>
      </c>
      <c r="T3133" s="1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s="1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1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9">
        <f t="shared" si="292"/>
        <v>42786.350231481483</v>
      </c>
      <c r="T3134" s="1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s="1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9">
        <f t="shared" si="292"/>
        <v>42788.565208333333</v>
      </c>
      <c r="T3135" s="1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s="1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9">
        <f t="shared" si="292"/>
        <v>42800.720127314817</v>
      </c>
      <c r="T3136" s="1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s="1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21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9">
        <f t="shared" si="292"/>
        <v>42807.151863425926</v>
      </c>
      <c r="T3137" s="1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s="1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128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9">
        <f t="shared" si="292"/>
        <v>42789.462430555555</v>
      </c>
      <c r="T3138" s="1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s="1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ROUNDUP(IF(($E3139-$D3139)/($D3139)&gt;0,(($E3139-$D3139)/($D3139)+1)*100,(1+($E3139-$D3139)/($D3139))*100),0)</f>
        <v>4</v>
      </c>
      <c r="P3139" s="5">
        <f t="shared" ref="P3139:P3202" si="295">$E3139/$L3139</f>
        <v>50</v>
      </c>
      <c r="Q3139" t="str">
        <f t="shared" ref="Q3139:Q3202" si="296">LEFT($N3139,FIND("/",$N3139)-1)</f>
        <v>theater</v>
      </c>
      <c r="R3139" t="str">
        <f t="shared" ref="R3139:R3202" si="297">RIGHT($N3139,LEN($N3139)-FIND("/",$N3139))</f>
        <v>plays</v>
      </c>
      <c r="S3139" s="19">
        <f t="shared" ref="S3139:S3202" si="298">((($J3139/60)/60)/24)+DATE(1970,1,1)</f>
        <v>42807.885057870371</v>
      </c>
      <c r="T3139" s="19">
        <f t="shared" ref="T3139:T3202" si="2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s="1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9">
        <f t="shared" si="298"/>
        <v>42809.645914351851</v>
      </c>
      <c r="T3140" s="1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s="1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6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9">
        <f t="shared" si="298"/>
        <v>42785.270370370374</v>
      </c>
      <c r="T3141" s="1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s="1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9">
        <f t="shared" si="298"/>
        <v>42802.718784722223</v>
      </c>
      <c r="T3142" s="1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s="1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9">
        <f t="shared" si="298"/>
        <v>42800.753333333334</v>
      </c>
      <c r="T3143" s="1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s="1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9">
        <f t="shared" si="298"/>
        <v>42783.513182870374</v>
      </c>
      <c r="T3144" s="1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s="1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9">
        <f t="shared" si="298"/>
        <v>42808.358287037037</v>
      </c>
      <c r="T3145" s="1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s="1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9">
        <f t="shared" si="298"/>
        <v>42796.538275462968</v>
      </c>
      <c r="T3146" s="1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s="1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9">
        <f t="shared" si="298"/>
        <v>42762.040902777779</v>
      </c>
      <c r="T3147" s="1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s="1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9">
        <f t="shared" si="298"/>
        <v>42796.682476851856</v>
      </c>
      <c r="T3148" s="1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s="1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118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9">
        <f t="shared" si="298"/>
        <v>41909.969386574077</v>
      </c>
      <c r="T3149" s="1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s="1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132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9">
        <f t="shared" si="298"/>
        <v>41891.665324074071</v>
      </c>
      <c r="T3150" s="1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s="1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9">
        <f t="shared" si="298"/>
        <v>41226.017361111109</v>
      </c>
      <c r="T3151" s="1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s="1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9">
        <f t="shared" si="298"/>
        <v>40478.263923611114</v>
      </c>
      <c r="T3152" s="1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s="1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101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9">
        <f t="shared" si="298"/>
        <v>41862.83997685185</v>
      </c>
      <c r="T3153" s="1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s="1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9">
        <f t="shared" si="298"/>
        <v>41550.867673611108</v>
      </c>
      <c r="T3154" s="1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s="1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336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9">
        <f t="shared" si="298"/>
        <v>40633.154363425929</v>
      </c>
      <c r="T3155" s="1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s="1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9">
        <f t="shared" si="298"/>
        <v>40970.875671296293</v>
      </c>
      <c r="T3156" s="1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s="1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189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9">
        <f t="shared" si="298"/>
        <v>41233.499131944445</v>
      </c>
      <c r="T3157" s="1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s="1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102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9">
        <f t="shared" si="298"/>
        <v>41026.953055555554</v>
      </c>
      <c r="T3158" s="1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s="1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9">
        <f t="shared" si="298"/>
        <v>41829.788252314815</v>
      </c>
      <c r="T3159" s="1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s="1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9">
        <f t="shared" si="298"/>
        <v>41447.839722222219</v>
      </c>
      <c r="T3160" s="1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s="1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9">
        <f t="shared" si="298"/>
        <v>40884.066678240742</v>
      </c>
      <c r="T3161" s="1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s="1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102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9">
        <f t="shared" si="298"/>
        <v>41841.26489583333</v>
      </c>
      <c r="T3162" s="1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s="1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106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9">
        <f t="shared" si="298"/>
        <v>41897.536134259259</v>
      </c>
      <c r="T3163" s="1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s="1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128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9">
        <f t="shared" si="298"/>
        <v>41799.685902777775</v>
      </c>
      <c r="T3164" s="1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s="1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112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9">
        <f t="shared" si="298"/>
        <v>41775.753761574073</v>
      </c>
      <c r="T3165" s="1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s="1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107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9">
        <f t="shared" si="298"/>
        <v>41766.80572916667</v>
      </c>
      <c r="T3166" s="1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s="1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163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9">
        <f t="shared" si="298"/>
        <v>40644.159259259257</v>
      </c>
      <c r="T3167" s="1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s="1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161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9">
        <f t="shared" si="298"/>
        <v>41940.69158564815</v>
      </c>
      <c r="T3168" s="1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s="1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117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9">
        <f t="shared" si="298"/>
        <v>41839.175706018519</v>
      </c>
      <c r="T3169" s="1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s="1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125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9">
        <f t="shared" si="298"/>
        <v>41772.105937500004</v>
      </c>
      <c r="T3170" s="1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s="1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104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9">
        <f t="shared" si="298"/>
        <v>41591.737974537034</v>
      </c>
      <c r="T3171" s="1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s="1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113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9">
        <f t="shared" si="298"/>
        <v>41789.080370370371</v>
      </c>
      <c r="T3172" s="1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s="1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109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9">
        <f t="shared" si="298"/>
        <v>42466.608310185184</v>
      </c>
      <c r="T3173" s="1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s="1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9">
        <f t="shared" si="298"/>
        <v>40923.729953703703</v>
      </c>
      <c r="T3174" s="1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s="1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9">
        <f t="shared" si="298"/>
        <v>41878.878379629627</v>
      </c>
      <c r="T3175" s="1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s="1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102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9">
        <f t="shared" si="298"/>
        <v>41862.864675925928</v>
      </c>
      <c r="T3176" s="1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s="1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9">
        <f t="shared" si="298"/>
        <v>40531.886886574073</v>
      </c>
      <c r="T3177" s="1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s="1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115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9">
        <f t="shared" si="298"/>
        <v>41477.930914351848</v>
      </c>
      <c r="T3178" s="1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s="1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118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9">
        <f t="shared" si="298"/>
        <v>41781.666770833333</v>
      </c>
      <c r="T3179" s="1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s="1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9">
        <f t="shared" si="298"/>
        <v>41806.605034722219</v>
      </c>
      <c r="T3180" s="1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s="1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115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9">
        <f t="shared" si="298"/>
        <v>41375.702210648145</v>
      </c>
      <c r="T3181" s="1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s="1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120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9">
        <f t="shared" si="298"/>
        <v>41780.412604166668</v>
      </c>
      <c r="T3182" s="1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s="1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9">
        <f t="shared" si="298"/>
        <v>41779.310034722221</v>
      </c>
      <c r="T3183" s="1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s="1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101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9">
        <f t="shared" si="298"/>
        <v>40883.949317129627</v>
      </c>
      <c r="T3184" s="1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s="1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9">
        <f t="shared" si="298"/>
        <v>41491.79478009259</v>
      </c>
      <c r="T3185" s="1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s="1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108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9">
        <f t="shared" si="298"/>
        <v>41791.993414351848</v>
      </c>
      <c r="T3186" s="1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s="1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9">
        <f t="shared" si="298"/>
        <v>41829.977326388893</v>
      </c>
      <c r="T3187" s="1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s="1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103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9">
        <f t="shared" si="298"/>
        <v>41868.924050925925</v>
      </c>
      <c r="T3188" s="1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s="1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117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9">
        <f t="shared" si="298"/>
        <v>41835.666354166664</v>
      </c>
      <c r="T3189" s="1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s="1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9">
        <f t="shared" si="298"/>
        <v>42144.415532407409</v>
      </c>
      <c r="T3190" s="1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s="1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13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9">
        <f t="shared" si="298"/>
        <v>42118.346435185187</v>
      </c>
      <c r="T3191" s="1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s="1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9">
        <f t="shared" si="298"/>
        <v>42683.151331018518</v>
      </c>
      <c r="T3192" s="1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s="1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5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9">
        <f t="shared" si="298"/>
        <v>42538.755428240736</v>
      </c>
      <c r="T3193" s="1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s="1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9">
        <f t="shared" si="298"/>
        <v>42018.94049768518</v>
      </c>
      <c r="T3194" s="1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s="1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12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9">
        <f t="shared" si="298"/>
        <v>42010.968240740738</v>
      </c>
      <c r="T3195" s="1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s="1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9">
        <f t="shared" si="298"/>
        <v>42182.062476851846</v>
      </c>
      <c r="T3196" s="1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s="1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60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9">
        <f t="shared" si="298"/>
        <v>42017.594236111108</v>
      </c>
      <c r="T3197" s="1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s="1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1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9">
        <f t="shared" si="298"/>
        <v>42157.598090277781</v>
      </c>
      <c r="T3198" s="1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s="1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12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9">
        <f t="shared" si="298"/>
        <v>42009.493263888886</v>
      </c>
      <c r="T3199" s="1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s="1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1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9">
        <f t="shared" si="298"/>
        <v>42013.424502314811</v>
      </c>
      <c r="T3200" s="1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s="1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53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9">
        <f t="shared" si="298"/>
        <v>41858.761782407404</v>
      </c>
      <c r="T3201" s="1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s="1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1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9">
        <f t="shared" si="298"/>
        <v>42460.320613425924</v>
      </c>
      <c r="T3202" s="1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s="1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ROUNDUP(IF(($E3203-$D3203)/($D3203)&gt;0,(($E3203-$D3203)/($D3203)+1)*100,(1+($E3203-$D3203)/($D3203))*100),0)</f>
        <v>2</v>
      </c>
      <c r="P3203" s="5">
        <f t="shared" ref="P3203:P3266" si="301">$E3203/$L3203</f>
        <v>12.5</v>
      </c>
      <c r="Q3203" t="str">
        <f t="shared" ref="Q3203:Q3266" si="302">LEFT($N3203,FIND("/",$N3203)-1)</f>
        <v>theater</v>
      </c>
      <c r="R3203" t="str">
        <f t="shared" ref="R3203:R3266" si="303">RIGHT($N3203,LEN($N3203)-FIND("/",$N3203))</f>
        <v>musical</v>
      </c>
      <c r="S3203" s="19">
        <f t="shared" ref="S3203:S3266" si="304">((($J3203/60)/60)/24)+DATE(1970,1,1)</f>
        <v>41861.767094907409</v>
      </c>
      <c r="T3203" s="19">
        <f t="shared" ref="T3203:T3266" si="305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s="1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9">
        <f t="shared" si="304"/>
        <v>42293.853541666671</v>
      </c>
      <c r="T3204" s="1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s="1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9">
        <f t="shared" si="304"/>
        <v>42242.988680555558</v>
      </c>
      <c r="T3205" s="1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s="1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9">
        <f t="shared" si="304"/>
        <v>42172.686099537037</v>
      </c>
      <c r="T3206" s="1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s="1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4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9">
        <f t="shared" si="304"/>
        <v>42095.374675925923</v>
      </c>
      <c r="T3207" s="1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s="1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9">
        <f t="shared" si="304"/>
        <v>42236.276053240741</v>
      </c>
      <c r="T3208" s="1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s="1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47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9">
        <f t="shared" si="304"/>
        <v>42057.277858796297</v>
      </c>
      <c r="T3209" s="1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s="1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104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9">
        <f t="shared" si="304"/>
        <v>41827.605057870373</v>
      </c>
      <c r="T3210" s="1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s="1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120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9">
        <f t="shared" si="304"/>
        <v>41778.637245370373</v>
      </c>
      <c r="T3211" s="1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s="1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126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9">
        <f t="shared" si="304"/>
        <v>41013.936562499999</v>
      </c>
      <c r="T3212" s="1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s="1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120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9">
        <f t="shared" si="304"/>
        <v>41834.586574074077</v>
      </c>
      <c r="T3213" s="1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s="1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127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9">
        <f t="shared" si="304"/>
        <v>41829.795729166668</v>
      </c>
      <c r="T3214" s="1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s="1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101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9">
        <f t="shared" si="304"/>
        <v>42171.763414351852</v>
      </c>
      <c r="T3215" s="1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s="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103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9">
        <f t="shared" si="304"/>
        <v>42337.792511574073</v>
      </c>
      <c r="T3216" s="1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s="1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101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9">
        <f t="shared" si="304"/>
        <v>42219.665173611109</v>
      </c>
      <c r="T3217" s="1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s="1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101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9">
        <f t="shared" si="304"/>
        <v>42165.462627314817</v>
      </c>
      <c r="T3218" s="1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s="1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117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9">
        <f t="shared" si="304"/>
        <v>42648.546111111107</v>
      </c>
      <c r="T3219" s="1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s="1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103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9">
        <f t="shared" si="304"/>
        <v>41971.002152777779</v>
      </c>
      <c r="T3220" s="1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s="1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9">
        <f t="shared" si="304"/>
        <v>42050.983182870375</v>
      </c>
      <c r="T3221" s="1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s="1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101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9">
        <f t="shared" si="304"/>
        <v>42772.833379629628</v>
      </c>
      <c r="T3222" s="1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s="1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104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9">
        <f t="shared" si="304"/>
        <v>42155.696793981479</v>
      </c>
      <c r="T3223" s="1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s="1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125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9">
        <f t="shared" si="304"/>
        <v>42270.582141203704</v>
      </c>
      <c r="T3224" s="1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s="1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110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9">
        <f t="shared" si="304"/>
        <v>42206.835370370376</v>
      </c>
      <c r="T3225" s="1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s="1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9">
        <f t="shared" si="304"/>
        <v>42697.850844907407</v>
      </c>
      <c r="T3226" s="1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s="1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103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9">
        <f t="shared" si="304"/>
        <v>42503.559467592597</v>
      </c>
      <c r="T3227" s="1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s="1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105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9">
        <f t="shared" si="304"/>
        <v>42277.583472222221</v>
      </c>
      <c r="T3228" s="1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s="1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9">
        <f t="shared" si="304"/>
        <v>42722.882361111115</v>
      </c>
      <c r="T3229" s="1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s="1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103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9">
        <f t="shared" si="304"/>
        <v>42323.70930555556</v>
      </c>
      <c r="T3230" s="1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s="1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108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9">
        <f t="shared" si="304"/>
        <v>41933.291643518518</v>
      </c>
      <c r="T3231" s="1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s="1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110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9">
        <f t="shared" si="304"/>
        <v>41898.168125000004</v>
      </c>
      <c r="T3232" s="1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s="1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9">
        <f t="shared" si="304"/>
        <v>42446.943831018521</v>
      </c>
      <c r="T3233" s="1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s="1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9">
        <f t="shared" si="304"/>
        <v>42463.81385416667</v>
      </c>
      <c r="T3234" s="1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s="1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9">
        <f t="shared" si="304"/>
        <v>42766.805034722223</v>
      </c>
      <c r="T3235" s="1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s="1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9">
        <f t="shared" si="304"/>
        <v>42734.789444444439</v>
      </c>
      <c r="T3236" s="1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s="1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104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9">
        <f t="shared" si="304"/>
        <v>42522.347812499997</v>
      </c>
      <c r="T3237" s="1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s="1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101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9">
        <f t="shared" si="304"/>
        <v>42702.917048611111</v>
      </c>
      <c r="T3238" s="1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s="1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101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9">
        <f t="shared" si="304"/>
        <v>42252.474351851852</v>
      </c>
      <c r="T3239" s="1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s="1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113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9">
        <f t="shared" si="304"/>
        <v>42156.510393518518</v>
      </c>
      <c r="T3240" s="1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s="1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106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9">
        <f t="shared" si="304"/>
        <v>42278.089039351849</v>
      </c>
      <c r="T3241" s="1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s="1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101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9">
        <f t="shared" si="304"/>
        <v>42754.693842592591</v>
      </c>
      <c r="T3242" s="1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s="1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116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9">
        <f t="shared" si="304"/>
        <v>41893.324884259258</v>
      </c>
      <c r="T3243" s="1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s="1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128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9">
        <f t="shared" si="304"/>
        <v>41871.755694444444</v>
      </c>
      <c r="T3244" s="1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s="1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103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9">
        <f t="shared" si="304"/>
        <v>42262.096782407403</v>
      </c>
      <c r="T3245" s="1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s="1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103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9">
        <f t="shared" si="304"/>
        <v>42675.694236111114</v>
      </c>
      <c r="T3246" s="1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s="1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105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9">
        <f t="shared" si="304"/>
        <v>42135.60020833333</v>
      </c>
      <c r="T3247" s="1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s="1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112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9">
        <f t="shared" si="304"/>
        <v>42230.472222222219</v>
      </c>
      <c r="T3248" s="1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s="1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9">
        <f t="shared" si="304"/>
        <v>42167.434166666666</v>
      </c>
      <c r="T3249" s="1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s="1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101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9">
        <f t="shared" si="304"/>
        <v>42068.888391203705</v>
      </c>
      <c r="T3250" s="1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s="1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105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9">
        <f t="shared" si="304"/>
        <v>42145.746689814812</v>
      </c>
      <c r="T3251" s="1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s="1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9">
        <f t="shared" si="304"/>
        <v>41918.742175925923</v>
      </c>
      <c r="T3252" s="1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s="1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9">
        <f t="shared" si="304"/>
        <v>42146.731087962966</v>
      </c>
      <c r="T3253" s="1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s="1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9">
        <f t="shared" si="304"/>
        <v>42590.472685185188</v>
      </c>
      <c r="T3254" s="1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s="1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9">
        <f t="shared" si="304"/>
        <v>42602.576712962968</v>
      </c>
      <c r="T3255" s="1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s="1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102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9">
        <f t="shared" si="304"/>
        <v>42059.085752314815</v>
      </c>
      <c r="T3256" s="1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s="1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9">
        <f t="shared" si="304"/>
        <v>41889.768229166664</v>
      </c>
      <c r="T3257" s="1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s="1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129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9">
        <f t="shared" si="304"/>
        <v>42144.573807870373</v>
      </c>
      <c r="T3258" s="1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s="1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107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9">
        <f t="shared" si="304"/>
        <v>42758.559629629628</v>
      </c>
      <c r="T3259" s="1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s="1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106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9">
        <f t="shared" si="304"/>
        <v>41982.887280092589</v>
      </c>
      <c r="T3260" s="1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s="1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107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9">
        <f t="shared" si="304"/>
        <v>42614.760937500003</v>
      </c>
      <c r="T3261" s="1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s="1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110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9">
        <f t="shared" si="304"/>
        <v>42303.672662037032</v>
      </c>
      <c r="T3262" s="1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s="1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101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9">
        <f t="shared" si="304"/>
        <v>42171.725416666668</v>
      </c>
      <c r="T3263" s="1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s="1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104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9">
        <f t="shared" si="304"/>
        <v>41964.315532407403</v>
      </c>
      <c r="T3264" s="1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s="1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113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9">
        <f t="shared" si="304"/>
        <v>42284.516064814816</v>
      </c>
      <c r="T3265" s="1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s="1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9">
        <f t="shared" si="304"/>
        <v>42016.800208333334</v>
      </c>
      <c r="T3266" s="1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s="1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ROUNDUP(IF(($E3267-$D3267)/($D3267)&gt;0,(($E3267-$D3267)/($D3267)+1)*100,(1+($E3267-$D3267)/($D3267))*100),0)</f>
        <v>164</v>
      </c>
      <c r="P3267" s="5">
        <f t="shared" ref="P3267:P3330" si="307">$E3267/$L3267</f>
        <v>70.285714285714292</v>
      </c>
      <c r="Q3267" t="str">
        <f t="shared" ref="Q3267:Q3330" si="308">LEFT($N3267,FIND("/",$N3267)-1)</f>
        <v>theater</v>
      </c>
      <c r="R3267" t="str">
        <f t="shared" ref="R3267:R3330" si="309">RIGHT($N3267,LEN($N3267)-FIND("/",$N3267))</f>
        <v>plays</v>
      </c>
      <c r="S3267" s="19">
        <f t="shared" ref="S3267:S3330" si="310">((($J3267/60)/60)/24)+DATE(1970,1,1)</f>
        <v>42311.711979166663</v>
      </c>
      <c r="T3267" s="19">
        <f t="shared" ref="T3267:T3330" si="311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s="1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132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9">
        <f t="shared" si="310"/>
        <v>42136.536134259266</v>
      </c>
      <c r="T3268" s="1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s="1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103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9">
        <f t="shared" si="310"/>
        <v>42172.757638888885</v>
      </c>
      <c r="T3269" s="1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s="1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9">
        <f t="shared" si="310"/>
        <v>42590.90425925926</v>
      </c>
      <c r="T3270" s="1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s="1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9">
        <f t="shared" si="310"/>
        <v>42137.395798611105</v>
      </c>
      <c r="T3271" s="1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s="1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9">
        <f t="shared" si="310"/>
        <v>42167.533159722225</v>
      </c>
      <c r="T3272" s="1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s="1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9">
        <f t="shared" si="310"/>
        <v>41915.437210648146</v>
      </c>
      <c r="T3273" s="1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s="1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155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9">
        <f t="shared" si="310"/>
        <v>42284.500104166669</v>
      </c>
      <c r="T3274" s="1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s="1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108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9">
        <f t="shared" si="310"/>
        <v>42611.801412037035</v>
      </c>
      <c r="T3275" s="1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s="1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102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9">
        <f t="shared" si="310"/>
        <v>42400.704537037032</v>
      </c>
      <c r="T3276" s="1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s="1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101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9">
        <f t="shared" si="310"/>
        <v>42017.88045138889</v>
      </c>
      <c r="T3277" s="1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s="1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9">
        <f t="shared" si="310"/>
        <v>42426.949988425928</v>
      </c>
      <c r="T3278" s="1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s="1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9">
        <f t="shared" si="310"/>
        <v>41931.682939814818</v>
      </c>
      <c r="T3279" s="1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s="1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9">
        <f t="shared" si="310"/>
        <v>42124.848414351851</v>
      </c>
      <c r="T3280" s="1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s="1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115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9">
        <f t="shared" si="310"/>
        <v>42431.102534722217</v>
      </c>
      <c r="T3281" s="1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s="1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9">
        <f t="shared" si="310"/>
        <v>42121.756921296299</v>
      </c>
      <c r="T3282" s="1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s="1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122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9">
        <f t="shared" si="310"/>
        <v>42219.019733796296</v>
      </c>
      <c r="T3283" s="1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s="1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103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9">
        <f t="shared" si="310"/>
        <v>42445.19430555556</v>
      </c>
      <c r="T3284" s="1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s="1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9">
        <f t="shared" si="310"/>
        <v>42379.74418981481</v>
      </c>
      <c r="T3285" s="1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s="1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9">
        <f t="shared" si="310"/>
        <v>42380.884872685187</v>
      </c>
      <c r="T3286" s="1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s="1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9">
        <f t="shared" si="310"/>
        <v>42762.942430555559</v>
      </c>
      <c r="T3287" s="1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s="1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102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9">
        <f t="shared" si="310"/>
        <v>42567.840069444443</v>
      </c>
      <c r="T3288" s="1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s="1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9">
        <f t="shared" si="310"/>
        <v>42311.750324074077</v>
      </c>
      <c r="T3289" s="1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s="1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101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9">
        <f t="shared" si="310"/>
        <v>42505.774479166663</v>
      </c>
      <c r="T3290" s="1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s="1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134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9">
        <f t="shared" si="310"/>
        <v>42758.368078703701</v>
      </c>
      <c r="T3291" s="1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s="1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9">
        <f t="shared" si="310"/>
        <v>42775.51494212963</v>
      </c>
      <c r="T3292" s="1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s="1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9">
        <f t="shared" si="310"/>
        <v>42232.702546296292</v>
      </c>
      <c r="T3293" s="1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s="1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287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9">
        <f t="shared" si="310"/>
        <v>42282.770231481481</v>
      </c>
      <c r="T3294" s="1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s="1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171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9">
        <f t="shared" si="310"/>
        <v>42768.425370370373</v>
      </c>
      <c r="T3295" s="1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s="1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119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9">
        <f t="shared" si="310"/>
        <v>42141.541134259256</v>
      </c>
      <c r="T3296" s="1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s="1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103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9">
        <f t="shared" si="310"/>
        <v>42609.442465277782</v>
      </c>
      <c r="T3297" s="1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s="1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145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9">
        <f t="shared" si="310"/>
        <v>42309.756620370375</v>
      </c>
      <c r="T3298" s="1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s="1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101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9">
        <f t="shared" si="310"/>
        <v>42193.771481481483</v>
      </c>
      <c r="T3299" s="1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s="1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102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9">
        <f t="shared" si="310"/>
        <v>42239.957962962959</v>
      </c>
      <c r="T3300" s="1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s="1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117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9">
        <f t="shared" si="310"/>
        <v>42261.917395833334</v>
      </c>
      <c r="T3301" s="1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s="1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137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9">
        <f t="shared" si="310"/>
        <v>42102.743773148148</v>
      </c>
      <c r="T3302" s="1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s="1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134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9">
        <f t="shared" si="310"/>
        <v>42538.73583333334</v>
      </c>
      <c r="T3303" s="1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s="1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104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9">
        <f t="shared" si="310"/>
        <v>42681.35157407407</v>
      </c>
      <c r="T3304" s="1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s="1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9">
        <f t="shared" si="310"/>
        <v>42056.65143518518</v>
      </c>
      <c r="T3305" s="1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s="1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9">
        <f t="shared" si="310"/>
        <v>42696.624444444446</v>
      </c>
      <c r="T3306" s="1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s="1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103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9">
        <f t="shared" si="310"/>
        <v>42186.855879629627</v>
      </c>
      <c r="T3307" s="1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s="1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176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9">
        <f t="shared" si="310"/>
        <v>42493.219236111108</v>
      </c>
      <c r="T3308" s="1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s="1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107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9">
        <f t="shared" si="310"/>
        <v>42475.057164351849</v>
      </c>
      <c r="T3309" s="1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s="1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123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9">
        <f t="shared" si="310"/>
        <v>42452.876909722225</v>
      </c>
      <c r="T3310" s="1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s="1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160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9">
        <f t="shared" si="310"/>
        <v>42628.650208333333</v>
      </c>
      <c r="T3311" s="1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s="1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101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9">
        <f t="shared" si="310"/>
        <v>42253.928530092591</v>
      </c>
      <c r="T3312" s="1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s="1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110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9">
        <f t="shared" si="310"/>
        <v>42264.29178240741</v>
      </c>
      <c r="T3313" s="1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s="1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101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9">
        <f t="shared" si="310"/>
        <v>42664.809560185182</v>
      </c>
      <c r="T3314" s="1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s="1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117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9">
        <f t="shared" si="310"/>
        <v>42382.244409722218</v>
      </c>
      <c r="T3315" s="1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s="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211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9">
        <f t="shared" si="310"/>
        <v>42105.267488425925</v>
      </c>
      <c r="T3316" s="1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s="1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9">
        <f t="shared" si="310"/>
        <v>42466.303715277783</v>
      </c>
      <c r="T3317" s="1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s="1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101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9">
        <f t="shared" si="310"/>
        <v>41826.871238425927</v>
      </c>
      <c r="T3318" s="1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s="1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107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9">
        <f t="shared" si="310"/>
        <v>42499.039629629624</v>
      </c>
      <c r="T3319" s="1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s="1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9">
        <f t="shared" si="310"/>
        <v>42431.302002314813</v>
      </c>
      <c r="T3320" s="1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s="1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9">
        <f t="shared" si="310"/>
        <v>41990.585486111115</v>
      </c>
      <c r="T3321" s="1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s="1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9">
        <f t="shared" si="310"/>
        <v>42513.045798611114</v>
      </c>
      <c r="T3322" s="1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s="1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108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9">
        <f t="shared" si="310"/>
        <v>41914.100289351853</v>
      </c>
      <c r="T3323" s="1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s="1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9">
        <f t="shared" si="310"/>
        <v>42521.010370370372</v>
      </c>
      <c r="T3324" s="1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s="1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126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9">
        <f t="shared" si="310"/>
        <v>42608.36583333333</v>
      </c>
      <c r="T3325" s="1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s="1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9">
        <f t="shared" si="310"/>
        <v>42512.58321759259</v>
      </c>
      <c r="T3326" s="1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s="1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9">
        <f t="shared" si="310"/>
        <v>42064.785613425927</v>
      </c>
      <c r="T3327" s="1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s="1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102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9">
        <f t="shared" si="310"/>
        <v>42041.714178240742</v>
      </c>
      <c r="T3328" s="1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s="1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102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9">
        <f t="shared" si="310"/>
        <v>42468.374606481477</v>
      </c>
      <c r="T3329" s="1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s="1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147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9">
        <f t="shared" si="310"/>
        <v>41822.57503472222</v>
      </c>
      <c r="T3330" s="1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s="1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ROUNDUP(IF(($E3331-$D3331)/($D3331)&gt;0,(($E3331-$D3331)/($D3331)+1)*100,(1+($E3331-$D3331)/($D3331))*100),0)</f>
        <v>117</v>
      </c>
      <c r="P3331" s="5">
        <f t="shared" ref="P3331:P3394" si="313">$E3331/$L3331</f>
        <v>44.92307692307692</v>
      </c>
      <c r="Q3331" t="str">
        <f t="shared" ref="Q3331:Q3394" si="314">LEFT($N3331,FIND("/",$N3331)-1)</f>
        <v>theater</v>
      </c>
      <c r="R3331" t="str">
        <f t="shared" ref="R3331:R3394" si="315">RIGHT($N3331,LEN($N3331)-FIND("/",$N3331))</f>
        <v>plays</v>
      </c>
      <c r="S3331" s="19">
        <f t="shared" ref="S3331:S3394" si="316">((($J3331/60)/60)/24)+DATE(1970,1,1)</f>
        <v>41837.323009259257</v>
      </c>
      <c r="T3331" s="19">
        <f t="shared" ref="T3331:T3394" si="317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s="1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9">
        <f t="shared" si="316"/>
        <v>42065.887361111112</v>
      </c>
      <c r="T3332" s="1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s="1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9">
        <f t="shared" si="316"/>
        <v>42248.697754629626</v>
      </c>
      <c r="T3333" s="1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s="1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9">
        <f t="shared" si="316"/>
        <v>41809.860300925924</v>
      </c>
      <c r="T3334" s="1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s="1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105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9">
        <f t="shared" si="316"/>
        <v>42148.676851851851</v>
      </c>
      <c r="T3335" s="1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s="1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139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9">
        <f t="shared" si="316"/>
        <v>42185.521087962959</v>
      </c>
      <c r="T3336" s="1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s="1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9">
        <f t="shared" si="316"/>
        <v>41827.674143518518</v>
      </c>
      <c r="T3337" s="1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s="1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9">
        <f t="shared" si="316"/>
        <v>42437.398680555561</v>
      </c>
      <c r="T3338" s="1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s="1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9">
        <f t="shared" si="316"/>
        <v>41901.282025462962</v>
      </c>
      <c r="T3339" s="1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s="1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103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9">
        <f t="shared" si="316"/>
        <v>42769.574999999997</v>
      </c>
      <c r="T3340" s="1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s="1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105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9">
        <f t="shared" si="316"/>
        <v>42549.665717592594</v>
      </c>
      <c r="T3341" s="1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s="1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139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9">
        <f t="shared" si="316"/>
        <v>42685.974004629628</v>
      </c>
      <c r="T3342" s="1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s="1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9">
        <f t="shared" si="316"/>
        <v>42510.798854166671</v>
      </c>
      <c r="T3343" s="1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s="1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102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9">
        <f t="shared" si="316"/>
        <v>42062.296412037031</v>
      </c>
      <c r="T3344" s="1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s="1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9">
        <f t="shared" si="316"/>
        <v>42452.916481481487</v>
      </c>
      <c r="T3345" s="1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s="1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102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9">
        <f t="shared" si="316"/>
        <v>41851.200150462959</v>
      </c>
      <c r="T3346" s="1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s="1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9">
        <f t="shared" si="316"/>
        <v>42053.106111111112</v>
      </c>
      <c r="T3347" s="1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s="1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9">
        <f t="shared" si="316"/>
        <v>42054.024421296301</v>
      </c>
      <c r="T3348" s="1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s="1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120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9">
        <f t="shared" si="316"/>
        <v>42484.551550925928</v>
      </c>
      <c r="T3349" s="1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s="1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9">
        <f t="shared" si="316"/>
        <v>42466.558796296296</v>
      </c>
      <c r="T3350" s="1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s="1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9">
        <f t="shared" si="316"/>
        <v>42513.110787037032</v>
      </c>
      <c r="T3351" s="1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s="1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105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9">
        <f t="shared" si="316"/>
        <v>42302.701516203699</v>
      </c>
      <c r="T3352" s="1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s="1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102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9">
        <f t="shared" si="316"/>
        <v>41806.395428240743</v>
      </c>
      <c r="T3353" s="1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s="1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9">
        <f t="shared" si="316"/>
        <v>42495.992800925931</v>
      </c>
      <c r="T3354" s="1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s="1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9">
        <f t="shared" si="316"/>
        <v>42479.432291666672</v>
      </c>
      <c r="T3355" s="1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s="1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9">
        <f t="shared" si="316"/>
        <v>42270.7269212963</v>
      </c>
      <c r="T3356" s="1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s="1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127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9">
        <f t="shared" si="316"/>
        <v>42489.619525462964</v>
      </c>
      <c r="T3357" s="1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s="1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102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9">
        <f t="shared" si="316"/>
        <v>42536.815648148149</v>
      </c>
      <c r="T3358" s="1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s="1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9">
        <f t="shared" si="316"/>
        <v>41822.417939814812</v>
      </c>
      <c r="T3359" s="1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s="1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103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9">
        <f t="shared" si="316"/>
        <v>41932.311099537037</v>
      </c>
      <c r="T3360" s="1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s="1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107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9">
        <f t="shared" si="316"/>
        <v>42746.057106481487</v>
      </c>
      <c r="T3361" s="1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s="1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102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9">
        <f t="shared" si="316"/>
        <v>42697.082673611112</v>
      </c>
      <c r="T3362" s="1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s="1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114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9">
        <f t="shared" si="316"/>
        <v>41866.025347222225</v>
      </c>
      <c r="T3363" s="1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s="1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9">
        <f t="shared" si="316"/>
        <v>42056.091631944444</v>
      </c>
      <c r="T3364" s="1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s="1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102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9">
        <f t="shared" si="316"/>
        <v>41851.771354166667</v>
      </c>
      <c r="T3365" s="1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s="1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106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9">
        <f t="shared" si="316"/>
        <v>42422.977418981478</v>
      </c>
      <c r="T3366" s="1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s="1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9">
        <f t="shared" si="316"/>
        <v>42321.101759259262</v>
      </c>
      <c r="T3367" s="1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s="1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9">
        <f t="shared" si="316"/>
        <v>42107.067557870367</v>
      </c>
      <c r="T3368" s="1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s="1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119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9">
        <f t="shared" si="316"/>
        <v>42192.933958333335</v>
      </c>
      <c r="T3369" s="1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s="1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105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9">
        <f t="shared" si="316"/>
        <v>41969.199756944443</v>
      </c>
      <c r="T3370" s="1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s="1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104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9">
        <f t="shared" si="316"/>
        <v>42690.041435185187</v>
      </c>
      <c r="T3371" s="1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s="1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118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9">
        <f t="shared" si="316"/>
        <v>42690.334317129629</v>
      </c>
      <c r="T3372" s="1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s="1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139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9">
        <f t="shared" si="316"/>
        <v>42312.874594907407</v>
      </c>
      <c r="T3373" s="1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s="1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104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9">
        <f t="shared" si="316"/>
        <v>41855.548101851848</v>
      </c>
      <c r="T3374" s="1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s="1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101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9">
        <f t="shared" si="316"/>
        <v>42179.854629629626</v>
      </c>
      <c r="T3375" s="1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s="1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9">
        <f t="shared" si="316"/>
        <v>42275.731666666667</v>
      </c>
      <c r="T3376" s="1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s="1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9">
        <f t="shared" si="316"/>
        <v>41765.610798611109</v>
      </c>
      <c r="T3377" s="1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s="1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101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9">
        <f t="shared" si="316"/>
        <v>42059.701319444444</v>
      </c>
      <c r="T3378" s="1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s="1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102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9">
        <f t="shared" si="316"/>
        <v>42053.732627314821</v>
      </c>
      <c r="T3379" s="1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s="1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108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9">
        <f t="shared" si="316"/>
        <v>41858.355393518519</v>
      </c>
      <c r="T3380" s="1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s="1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104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9">
        <f t="shared" si="316"/>
        <v>42225.513888888891</v>
      </c>
      <c r="T3381" s="1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s="1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105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9">
        <f t="shared" si="316"/>
        <v>41937.95344907407</v>
      </c>
      <c r="T3382" s="1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s="1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103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9">
        <f t="shared" si="316"/>
        <v>42044.184988425928</v>
      </c>
      <c r="T3383" s="1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s="1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101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9">
        <f t="shared" si="316"/>
        <v>42559.431203703702</v>
      </c>
      <c r="T3384" s="1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s="1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9">
        <f t="shared" si="316"/>
        <v>42524.782638888893</v>
      </c>
      <c r="T3385" s="1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s="1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9">
        <f t="shared" si="316"/>
        <v>42292.087592592594</v>
      </c>
      <c r="T3386" s="1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s="1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9">
        <f t="shared" si="316"/>
        <v>41953.8675</v>
      </c>
      <c r="T3387" s="1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s="1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9">
        <f t="shared" si="316"/>
        <v>41946.644745370373</v>
      </c>
      <c r="T3388" s="1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s="1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9">
        <f t="shared" si="316"/>
        <v>41947.762592592589</v>
      </c>
      <c r="T3389" s="1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s="1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9">
        <f t="shared" si="316"/>
        <v>42143.461122685185</v>
      </c>
      <c r="T3390" s="1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s="1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9">
        <f t="shared" si="316"/>
        <v>42494.563449074078</v>
      </c>
      <c r="T3391" s="1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s="1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103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9">
        <f t="shared" si="316"/>
        <v>41815.774826388886</v>
      </c>
      <c r="T3392" s="1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s="1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9">
        <f t="shared" si="316"/>
        <v>41830.545694444445</v>
      </c>
      <c r="T3393" s="1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s="1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9">
        <f t="shared" si="316"/>
        <v>42446.845543981486</v>
      </c>
      <c r="T3394" s="1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s="1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ROUNDUP(IF(($E3395-$D3395)/($D3395)&gt;0,(($E3395-$D3395)/($D3395)+1)*100,(1+($E3395-$D3395)/($D3395))*100),0)</f>
        <v>106</v>
      </c>
      <c r="P3395" s="5">
        <f t="shared" ref="P3395:P3458" si="319">$E3395/$L3395</f>
        <v>36.06818181818182</v>
      </c>
      <c r="Q3395" t="str">
        <f t="shared" ref="Q3395:Q3458" si="320">LEFT($N3395,FIND("/",$N3395)-1)</f>
        <v>theater</v>
      </c>
      <c r="R3395" t="str">
        <f t="shared" ref="R3395:R3458" si="321">RIGHT($N3395,LEN($N3395)-FIND("/",$N3395))</f>
        <v>plays</v>
      </c>
      <c r="S3395" s="19">
        <f t="shared" ref="S3395:S3458" si="322">((($J3395/60)/60)/24)+DATE(1970,1,1)</f>
        <v>41923.921643518523</v>
      </c>
      <c r="T3395" s="19">
        <f t="shared" ref="T3395:T3458" si="323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s="1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143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9">
        <f t="shared" si="322"/>
        <v>41817.59542824074</v>
      </c>
      <c r="T3396" s="1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s="1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9">
        <f t="shared" si="322"/>
        <v>42140.712314814817</v>
      </c>
      <c r="T3397" s="1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s="1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105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9">
        <f t="shared" si="322"/>
        <v>41764.44663194444</v>
      </c>
      <c r="T3398" s="1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s="1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9">
        <f t="shared" si="322"/>
        <v>42378.478344907402</v>
      </c>
      <c r="T3399" s="1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s="1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112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9">
        <f t="shared" si="322"/>
        <v>41941.75203703704</v>
      </c>
      <c r="T3400" s="1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s="1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104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9">
        <f t="shared" si="322"/>
        <v>42026.920428240745</v>
      </c>
      <c r="T3401" s="1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s="1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9">
        <f t="shared" si="322"/>
        <v>41834.953865740739</v>
      </c>
      <c r="T3402" s="1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s="1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102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9">
        <f t="shared" si="322"/>
        <v>42193.723912037036</v>
      </c>
      <c r="T3403" s="1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s="1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110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9">
        <f t="shared" si="322"/>
        <v>42290.61855324074</v>
      </c>
      <c r="T3404" s="1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s="1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9">
        <f t="shared" si="322"/>
        <v>42150.462083333332</v>
      </c>
      <c r="T3405" s="1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s="1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9">
        <f t="shared" si="322"/>
        <v>42152.503495370373</v>
      </c>
      <c r="T3406" s="1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s="1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9">
        <f t="shared" si="322"/>
        <v>42410.017199074078</v>
      </c>
      <c r="T3407" s="1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s="1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9">
        <f t="shared" si="322"/>
        <v>41791.492777777778</v>
      </c>
      <c r="T3408" s="1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s="1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108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9">
        <f t="shared" si="322"/>
        <v>41796.422326388885</v>
      </c>
      <c r="T3409" s="1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s="1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9">
        <f t="shared" si="322"/>
        <v>41808.991944444446</v>
      </c>
      <c r="T3410" s="1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s="1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124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9">
        <f t="shared" si="322"/>
        <v>42544.814328703709</v>
      </c>
      <c r="T3411" s="1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s="1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109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9">
        <f t="shared" si="322"/>
        <v>42500.041550925926</v>
      </c>
      <c r="T3412" s="1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s="1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104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9">
        <f t="shared" si="322"/>
        <v>42265.022824074069</v>
      </c>
      <c r="T3413" s="1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s="1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9">
        <f t="shared" si="322"/>
        <v>41879.959050925929</v>
      </c>
      <c r="T3414" s="1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s="1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9">
        <f t="shared" si="322"/>
        <v>42053.733078703706</v>
      </c>
      <c r="T3415" s="1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s="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104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9">
        <f t="shared" si="322"/>
        <v>42675.832465277781</v>
      </c>
      <c r="T3416" s="1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s="1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9">
        <f t="shared" si="322"/>
        <v>42467.144166666665</v>
      </c>
      <c r="T3417" s="1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s="1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120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9">
        <f t="shared" si="322"/>
        <v>42089.412557870368</v>
      </c>
      <c r="T3418" s="1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s="1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101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9">
        <f t="shared" si="322"/>
        <v>41894.91375</v>
      </c>
      <c r="T3419" s="1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s="1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101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9">
        <f t="shared" si="322"/>
        <v>41752.83457175926</v>
      </c>
      <c r="T3420" s="1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s="1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107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9">
        <f t="shared" si="322"/>
        <v>42448.821585648147</v>
      </c>
      <c r="T3421" s="1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s="1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9">
        <f t="shared" si="322"/>
        <v>42405.090300925927</v>
      </c>
      <c r="T3422" s="1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s="1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102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9">
        <f t="shared" si="322"/>
        <v>42037.791238425925</v>
      </c>
      <c r="T3423" s="1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s="1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110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9">
        <f t="shared" si="322"/>
        <v>42323.562222222223</v>
      </c>
      <c r="T3424" s="1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s="1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9">
        <f t="shared" si="322"/>
        <v>42088.911354166667</v>
      </c>
      <c r="T3425" s="1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s="1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9">
        <f t="shared" si="322"/>
        <v>42018.676898148144</v>
      </c>
      <c r="T3426" s="1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s="1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9">
        <f t="shared" si="322"/>
        <v>41884.617314814815</v>
      </c>
      <c r="T3427" s="1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s="1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109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9">
        <f t="shared" si="322"/>
        <v>41884.056747685187</v>
      </c>
      <c r="T3428" s="1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s="1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9">
        <f t="shared" si="322"/>
        <v>41792.645277777774</v>
      </c>
      <c r="T3429" s="1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s="1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103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9">
        <f t="shared" si="322"/>
        <v>42038.720451388886</v>
      </c>
      <c r="T3430" s="1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s="1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9">
        <f t="shared" si="322"/>
        <v>42662.021539351852</v>
      </c>
      <c r="T3431" s="1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s="1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9">
        <f t="shared" si="322"/>
        <v>41820.945613425924</v>
      </c>
      <c r="T3432" s="1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s="1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9">
        <f t="shared" si="322"/>
        <v>41839.730937500004</v>
      </c>
      <c r="T3433" s="1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s="1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110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9">
        <f t="shared" si="322"/>
        <v>42380.581180555557</v>
      </c>
      <c r="T3434" s="1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s="1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101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9">
        <f t="shared" si="322"/>
        <v>41776.063136574077</v>
      </c>
      <c r="T3435" s="1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s="1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106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9">
        <f t="shared" si="322"/>
        <v>41800.380428240744</v>
      </c>
      <c r="T3436" s="1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s="1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9">
        <f t="shared" si="322"/>
        <v>42572.61681712963</v>
      </c>
      <c r="T3437" s="1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s="1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106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9">
        <f t="shared" si="322"/>
        <v>41851.541585648149</v>
      </c>
      <c r="T3438" s="1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s="1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9">
        <f t="shared" si="322"/>
        <v>42205.710879629631</v>
      </c>
      <c r="T3439" s="1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s="1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105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9">
        <f t="shared" si="322"/>
        <v>42100.927858796291</v>
      </c>
      <c r="T3440" s="1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s="1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135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9">
        <f t="shared" si="322"/>
        <v>42374.911226851851</v>
      </c>
      <c r="T3441" s="1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s="1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106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9">
        <f t="shared" si="322"/>
        <v>41809.12300925926</v>
      </c>
      <c r="T3442" s="1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s="1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103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9">
        <f t="shared" si="322"/>
        <v>42294.429641203707</v>
      </c>
      <c r="T3443" s="1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s="1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9">
        <f t="shared" si="322"/>
        <v>42124.841111111105</v>
      </c>
      <c r="T3444" s="1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s="1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186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9">
        <f t="shared" si="322"/>
        <v>41861.524837962963</v>
      </c>
      <c r="T3445" s="1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s="1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9">
        <f t="shared" si="322"/>
        <v>42521.291504629626</v>
      </c>
      <c r="T3446" s="1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s="1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9">
        <f t="shared" si="322"/>
        <v>42272.530509259261</v>
      </c>
      <c r="T3447" s="1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s="1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109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9">
        <f t="shared" si="322"/>
        <v>42016.832465277781</v>
      </c>
      <c r="T3448" s="1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s="1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9">
        <f t="shared" si="322"/>
        <v>42402.889027777783</v>
      </c>
      <c r="T3449" s="1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s="1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110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9">
        <f t="shared" si="322"/>
        <v>41960.119085648148</v>
      </c>
      <c r="T3450" s="1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s="1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9">
        <f t="shared" si="322"/>
        <v>42532.052523148144</v>
      </c>
      <c r="T3451" s="1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s="1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9">
        <f t="shared" si="322"/>
        <v>42036.704525462963</v>
      </c>
      <c r="T3452" s="1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s="1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102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9">
        <f t="shared" si="322"/>
        <v>42088.723692129628</v>
      </c>
      <c r="T3453" s="1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s="1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154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9">
        <f t="shared" si="322"/>
        <v>41820.639189814814</v>
      </c>
      <c r="T3454" s="1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s="1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129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9">
        <f t="shared" si="322"/>
        <v>42535.97865740741</v>
      </c>
      <c r="T3455" s="1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s="1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9">
        <f t="shared" si="322"/>
        <v>41821.698599537034</v>
      </c>
      <c r="T3456" s="1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s="1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101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9">
        <f t="shared" si="322"/>
        <v>42626.7503125</v>
      </c>
      <c r="T3457" s="1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s="1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192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9">
        <f t="shared" si="322"/>
        <v>41821.205636574072</v>
      </c>
      <c r="T3458" s="1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s="1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ROUNDUP(IF(($E3459-$D3459)/($D3459)&gt;0,(($E3459-$D3459)/($D3459)+1)*100,(1+($E3459-$D3459)/($D3459))*100),0)</f>
        <v>141</v>
      </c>
      <c r="P3459" s="5">
        <f t="shared" ref="P3459:P3522" si="325">$E3459/$L3459</f>
        <v>50.981818181818184</v>
      </c>
      <c r="Q3459" t="str">
        <f t="shared" ref="Q3459:Q3522" si="326">LEFT($N3459,FIND("/",$N3459)-1)</f>
        <v>theater</v>
      </c>
      <c r="R3459" t="str">
        <f t="shared" ref="R3459:R3522" si="327">RIGHT($N3459,LEN($N3459)-FIND("/",$N3459))</f>
        <v>plays</v>
      </c>
      <c r="S3459" s="19">
        <f t="shared" ref="S3459:S3522" si="328">((($J3459/60)/60)/24)+DATE(1970,1,1)</f>
        <v>42016.706678240742</v>
      </c>
      <c r="T3459" s="19">
        <f t="shared" ref="T3459:T3522" si="32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s="1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125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9">
        <f t="shared" si="328"/>
        <v>42011.202581018515</v>
      </c>
      <c r="T3460" s="1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s="1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127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9">
        <f t="shared" si="328"/>
        <v>42480.479861111111</v>
      </c>
      <c r="T3461" s="1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s="1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9">
        <f t="shared" si="328"/>
        <v>41852.527222222219</v>
      </c>
      <c r="T3462" s="1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s="1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9">
        <f t="shared" si="328"/>
        <v>42643.632858796293</v>
      </c>
      <c r="T3463" s="1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s="1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9">
        <f t="shared" si="328"/>
        <v>42179.898472222223</v>
      </c>
      <c r="T3464" s="1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s="1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104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9">
        <f t="shared" si="328"/>
        <v>42612.918807870374</v>
      </c>
      <c r="T3465" s="1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s="1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103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9">
        <f t="shared" si="328"/>
        <v>42575.130057870367</v>
      </c>
      <c r="T3466" s="1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s="1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9">
        <f t="shared" si="328"/>
        <v>42200.625833333332</v>
      </c>
      <c r="T3467" s="1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s="1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128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9">
        <f t="shared" si="328"/>
        <v>42420.019097222219</v>
      </c>
      <c r="T3468" s="1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s="1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9">
        <f t="shared" si="328"/>
        <v>42053.671666666662</v>
      </c>
      <c r="T3469" s="1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s="1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122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9">
        <f t="shared" si="328"/>
        <v>42605.765381944439</v>
      </c>
      <c r="T3470" s="1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s="1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9">
        <f t="shared" si="328"/>
        <v>42458.641724537039</v>
      </c>
      <c r="T3471" s="1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s="1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9">
        <f t="shared" si="328"/>
        <v>42529.022013888884</v>
      </c>
      <c r="T3472" s="1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s="1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215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9">
        <f t="shared" si="328"/>
        <v>41841.820486111108</v>
      </c>
      <c r="T3473" s="1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s="1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103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9">
        <f t="shared" si="328"/>
        <v>41928.170497685183</v>
      </c>
      <c r="T3474" s="1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s="1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9">
        <f t="shared" si="328"/>
        <v>42062.834444444445</v>
      </c>
      <c r="T3475" s="1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s="1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9">
        <f t="shared" si="328"/>
        <v>42541.501516203702</v>
      </c>
      <c r="T3476" s="1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s="1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114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9">
        <f t="shared" si="328"/>
        <v>41918.880833333329</v>
      </c>
      <c r="T3477" s="1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s="1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9">
        <f t="shared" si="328"/>
        <v>41921.279976851853</v>
      </c>
      <c r="T3478" s="1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s="1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116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9">
        <f t="shared" si="328"/>
        <v>42128.736608796295</v>
      </c>
      <c r="T3479" s="1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s="1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113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9">
        <f t="shared" si="328"/>
        <v>42053.916921296302</v>
      </c>
      <c r="T3480" s="1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s="1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9">
        <f t="shared" si="328"/>
        <v>41781.855092592588</v>
      </c>
      <c r="T3481" s="1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s="1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143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9">
        <f t="shared" si="328"/>
        <v>42171.317442129628</v>
      </c>
      <c r="T3482" s="1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s="1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9">
        <f t="shared" si="328"/>
        <v>41989.24754629629</v>
      </c>
      <c r="T3483" s="1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s="1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139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9">
        <f t="shared" si="328"/>
        <v>41796.771597222221</v>
      </c>
      <c r="T3484" s="1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s="1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160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9">
        <f t="shared" si="328"/>
        <v>41793.668761574074</v>
      </c>
      <c r="T3485" s="1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s="1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115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9">
        <f t="shared" si="328"/>
        <v>42506.760405092587</v>
      </c>
      <c r="T3486" s="1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s="1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9">
        <f t="shared" si="328"/>
        <v>42372.693055555559</v>
      </c>
      <c r="T3487" s="1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s="1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156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9">
        <f t="shared" si="328"/>
        <v>42126.87501157407</v>
      </c>
      <c r="T3488" s="1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s="1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128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9">
        <f t="shared" si="328"/>
        <v>42149.940416666665</v>
      </c>
      <c r="T3489" s="1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s="1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9">
        <f t="shared" si="328"/>
        <v>42087.768055555556</v>
      </c>
      <c r="T3490" s="1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s="1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113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9">
        <f t="shared" si="328"/>
        <v>41753.635775462964</v>
      </c>
      <c r="T3491" s="1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s="1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128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9">
        <f t="shared" si="328"/>
        <v>42443.802361111113</v>
      </c>
      <c r="T3492" s="1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s="1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159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9">
        <f t="shared" si="328"/>
        <v>42121.249814814815</v>
      </c>
      <c r="T3493" s="1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s="1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106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9">
        <f t="shared" si="328"/>
        <v>42268.009224537032</v>
      </c>
      <c r="T3494" s="1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s="1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9">
        <f t="shared" si="328"/>
        <v>41848.866157407407</v>
      </c>
      <c r="T3495" s="1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s="1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9">
        <f t="shared" si="328"/>
        <v>42689.214988425927</v>
      </c>
      <c r="T3496" s="1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s="1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107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9">
        <f t="shared" si="328"/>
        <v>41915.762835648151</v>
      </c>
      <c r="T3497" s="1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s="1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125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9">
        <f t="shared" si="328"/>
        <v>42584.846828703703</v>
      </c>
      <c r="T3498" s="1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s="1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109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9">
        <f t="shared" si="328"/>
        <v>42511.741944444439</v>
      </c>
      <c r="T3499" s="1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s="1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103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9">
        <f t="shared" si="328"/>
        <v>42459.15861111111</v>
      </c>
      <c r="T3500" s="1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s="1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106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9">
        <f t="shared" si="328"/>
        <v>42132.036168981482</v>
      </c>
      <c r="T3501" s="1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s="1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107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9">
        <f t="shared" si="328"/>
        <v>42419.91942129629</v>
      </c>
      <c r="T3502" s="1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s="1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101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9">
        <f t="shared" si="328"/>
        <v>42233.763831018514</v>
      </c>
      <c r="T3503" s="1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s="1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106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9">
        <f t="shared" si="328"/>
        <v>42430.839398148149</v>
      </c>
      <c r="T3504" s="1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s="1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108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9">
        <f t="shared" si="328"/>
        <v>42545.478333333333</v>
      </c>
      <c r="T3505" s="1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s="1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9">
        <f t="shared" si="328"/>
        <v>42297.748738425929</v>
      </c>
      <c r="T3506" s="1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s="1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104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9">
        <f t="shared" si="328"/>
        <v>41760.935706018521</v>
      </c>
      <c r="T3507" s="1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s="1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9">
        <f t="shared" si="328"/>
        <v>41829.734259259261</v>
      </c>
      <c r="T3508" s="1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s="1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105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9">
        <f t="shared" si="328"/>
        <v>42491.92288194444</v>
      </c>
      <c r="T3509" s="1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s="1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9">
        <f t="shared" si="328"/>
        <v>42477.729780092588</v>
      </c>
      <c r="T3510" s="1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s="1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107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9">
        <f t="shared" si="328"/>
        <v>41950.859560185185</v>
      </c>
      <c r="T3511" s="1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s="1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101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9">
        <f t="shared" si="328"/>
        <v>41802.62090277778</v>
      </c>
      <c r="T3512" s="1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s="1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9">
        <f t="shared" si="328"/>
        <v>41927.873784722222</v>
      </c>
      <c r="T3513" s="1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s="1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9">
        <f t="shared" si="328"/>
        <v>42057.536944444444</v>
      </c>
      <c r="T3514" s="1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s="1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119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9">
        <f t="shared" si="328"/>
        <v>41781.096203703702</v>
      </c>
      <c r="T3515" s="1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s="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9">
        <f t="shared" si="328"/>
        <v>42020.846666666665</v>
      </c>
      <c r="T3516" s="1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s="1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103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9">
        <f t="shared" si="328"/>
        <v>42125.772812499999</v>
      </c>
      <c r="T3517" s="1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s="1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9">
        <f t="shared" si="328"/>
        <v>41856.010069444441</v>
      </c>
      <c r="T3518" s="1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s="1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9">
        <f t="shared" si="328"/>
        <v>41794.817523148151</v>
      </c>
      <c r="T3519" s="1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s="1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111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9">
        <f t="shared" si="328"/>
        <v>41893.783553240741</v>
      </c>
      <c r="T3520" s="1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s="1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102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9">
        <f t="shared" si="328"/>
        <v>42037.598958333328</v>
      </c>
      <c r="T3521" s="1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s="1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9">
        <f t="shared" si="328"/>
        <v>42227.824212962965</v>
      </c>
      <c r="T3522" s="1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s="1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ROUNDUP(IF(($E3523-$D3523)/($D3523)&gt;0,(($E3523-$D3523)/($D3523)+1)*100,(1+($E3523-$D3523)/($D3523))*100),0)</f>
        <v>170</v>
      </c>
      <c r="P3523" s="5">
        <f t="shared" ref="P3523:P3586" si="331">$E3523/$L3523</f>
        <v>45.615384615384613</v>
      </c>
      <c r="Q3523" t="str">
        <f t="shared" ref="Q3523:Q3586" si="332">LEFT($N3523,FIND("/",$N3523)-1)</f>
        <v>theater</v>
      </c>
      <c r="R3523" t="str">
        <f t="shared" ref="R3523:R3586" si="333">RIGHT($N3523,LEN($N3523)-FIND("/",$N3523))</f>
        <v>plays</v>
      </c>
      <c r="S3523" s="19">
        <f t="shared" ref="S3523:S3586" si="334">((($J3523/60)/60)/24)+DATE(1970,1,1)</f>
        <v>41881.361342592594</v>
      </c>
      <c r="T3523" s="19">
        <f t="shared" ref="T3523:T3586" si="335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s="1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9">
        <f t="shared" si="334"/>
        <v>42234.789884259255</v>
      </c>
      <c r="T3524" s="1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s="1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114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9">
        <f t="shared" si="334"/>
        <v>42581.397546296299</v>
      </c>
      <c r="T3525" s="1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s="1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102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9">
        <f t="shared" si="334"/>
        <v>41880.76357638889</v>
      </c>
      <c r="T3526" s="1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s="1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9">
        <f t="shared" si="334"/>
        <v>42214.6956712963</v>
      </c>
      <c r="T3527" s="1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s="1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9">
        <f t="shared" si="334"/>
        <v>42460.335312499999</v>
      </c>
      <c r="T3528" s="1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s="1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9">
        <f t="shared" si="334"/>
        <v>42167.023206018523</v>
      </c>
      <c r="T3529" s="1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s="1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102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9">
        <f t="shared" si="334"/>
        <v>42733.50136574074</v>
      </c>
      <c r="T3530" s="1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s="1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9">
        <f t="shared" si="334"/>
        <v>42177.761782407411</v>
      </c>
      <c r="T3531" s="1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s="1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9">
        <f t="shared" si="334"/>
        <v>42442.623344907406</v>
      </c>
      <c r="T3532" s="1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s="1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9">
        <f t="shared" si="334"/>
        <v>42521.654328703706</v>
      </c>
      <c r="T3533" s="1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s="1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119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9">
        <f t="shared" si="334"/>
        <v>41884.599849537037</v>
      </c>
      <c r="T3534" s="1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s="1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127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9">
        <f t="shared" si="334"/>
        <v>42289.761192129634</v>
      </c>
      <c r="T3535" s="1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s="1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157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9">
        <f t="shared" si="334"/>
        <v>42243.6252662037</v>
      </c>
      <c r="T3536" s="1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s="1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104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9">
        <f t="shared" si="334"/>
        <v>42248.640162037031</v>
      </c>
      <c r="T3537" s="1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s="1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9">
        <f t="shared" si="334"/>
        <v>42328.727141203708</v>
      </c>
      <c r="T3538" s="1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s="1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181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9">
        <f t="shared" si="334"/>
        <v>41923.354351851849</v>
      </c>
      <c r="T3539" s="1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s="1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9">
        <f t="shared" si="334"/>
        <v>42571.420601851853</v>
      </c>
      <c r="T3540" s="1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s="1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120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9">
        <f t="shared" si="334"/>
        <v>42600.756041666667</v>
      </c>
      <c r="T3541" s="1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s="1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9">
        <f t="shared" si="334"/>
        <v>42517.003368055557</v>
      </c>
      <c r="T3542" s="1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s="1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9">
        <f t="shared" si="334"/>
        <v>42222.730034722219</v>
      </c>
      <c r="T3543" s="1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s="1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9">
        <f t="shared" si="334"/>
        <v>41829.599791666667</v>
      </c>
      <c r="T3544" s="1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s="1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105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9">
        <f t="shared" si="334"/>
        <v>42150.755312499998</v>
      </c>
      <c r="T3545" s="1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s="1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9">
        <f t="shared" si="334"/>
        <v>42040.831678240742</v>
      </c>
      <c r="T3546" s="1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s="1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101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9">
        <f t="shared" si="334"/>
        <v>42075.807395833333</v>
      </c>
      <c r="T3547" s="1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s="1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103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9">
        <f t="shared" si="334"/>
        <v>42073.660694444443</v>
      </c>
      <c r="T3548" s="1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s="1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115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9">
        <f t="shared" si="334"/>
        <v>42480.078715277778</v>
      </c>
      <c r="T3549" s="1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s="1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102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9">
        <f t="shared" si="334"/>
        <v>42411.942291666666</v>
      </c>
      <c r="T3550" s="1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s="1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9">
        <f t="shared" si="334"/>
        <v>42223.394363425927</v>
      </c>
      <c r="T3551" s="1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s="1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105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9">
        <f t="shared" si="334"/>
        <v>42462.893495370372</v>
      </c>
      <c r="T3552" s="1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s="1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9">
        <f t="shared" si="334"/>
        <v>41753.515856481477</v>
      </c>
      <c r="T3553" s="1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s="1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9">
        <f t="shared" si="334"/>
        <v>41788.587083333332</v>
      </c>
      <c r="T3554" s="1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s="1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9">
        <f t="shared" si="334"/>
        <v>42196.028703703705</v>
      </c>
      <c r="T3555" s="1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s="1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114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9">
        <f t="shared" si="334"/>
        <v>42016.050451388888</v>
      </c>
      <c r="T3556" s="1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s="1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9">
        <f t="shared" si="334"/>
        <v>42661.442060185189</v>
      </c>
      <c r="T3557" s="1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s="1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101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9">
        <f t="shared" si="334"/>
        <v>41808.649583333332</v>
      </c>
      <c r="T3558" s="1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s="1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101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9">
        <f t="shared" si="334"/>
        <v>41730.276747685188</v>
      </c>
      <c r="T3559" s="1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s="1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9">
        <f t="shared" si="334"/>
        <v>42139.816840277781</v>
      </c>
      <c r="T3560" s="1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s="1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104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9">
        <f t="shared" si="334"/>
        <v>42194.096157407403</v>
      </c>
      <c r="T3561" s="1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s="1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109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9">
        <f t="shared" si="334"/>
        <v>42115.889652777783</v>
      </c>
      <c r="T3562" s="1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s="1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103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9">
        <f t="shared" si="334"/>
        <v>42203.680300925931</v>
      </c>
      <c r="T3563" s="1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s="1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9">
        <f t="shared" si="334"/>
        <v>42433.761886574073</v>
      </c>
      <c r="T3564" s="1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s="1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106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9">
        <f t="shared" si="334"/>
        <v>42555.671944444446</v>
      </c>
      <c r="T3565" s="1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s="1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101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9">
        <f t="shared" si="334"/>
        <v>42236.623252314821</v>
      </c>
      <c r="T3566" s="1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s="1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131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9">
        <f t="shared" si="334"/>
        <v>41974.743148148147</v>
      </c>
      <c r="T3567" s="1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s="1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9">
        <f t="shared" si="334"/>
        <v>41997.507905092592</v>
      </c>
      <c r="T3568" s="1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s="1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109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9">
        <f t="shared" si="334"/>
        <v>42135.810694444444</v>
      </c>
      <c r="T3569" s="1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s="1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9">
        <f t="shared" si="334"/>
        <v>41869.740671296298</v>
      </c>
      <c r="T3570" s="1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s="1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101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9">
        <f t="shared" si="334"/>
        <v>41982.688611111109</v>
      </c>
      <c r="T3571" s="1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s="1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9">
        <f t="shared" si="334"/>
        <v>41976.331979166673</v>
      </c>
      <c r="T3572" s="1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s="1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123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9">
        <f t="shared" si="334"/>
        <v>41912.858946759261</v>
      </c>
      <c r="T3573" s="1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s="1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9">
        <f t="shared" si="334"/>
        <v>42146.570393518516</v>
      </c>
      <c r="T3574" s="1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s="1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103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9">
        <f t="shared" si="334"/>
        <v>41921.375532407408</v>
      </c>
      <c r="T3575" s="1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s="1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107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9">
        <f t="shared" si="334"/>
        <v>41926.942685185182</v>
      </c>
      <c r="T3576" s="1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s="1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102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9">
        <f t="shared" si="334"/>
        <v>42561.783877314811</v>
      </c>
      <c r="T3577" s="1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s="1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9">
        <f t="shared" si="334"/>
        <v>42649.54923611111</v>
      </c>
      <c r="T3578" s="1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s="1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9">
        <f t="shared" si="334"/>
        <v>42093.786840277782</v>
      </c>
      <c r="T3579" s="1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s="1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101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9">
        <f t="shared" si="334"/>
        <v>42460.733530092592</v>
      </c>
      <c r="T3580" s="1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s="1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9">
        <f t="shared" si="334"/>
        <v>42430.762222222227</v>
      </c>
      <c r="T3581" s="1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s="1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114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9">
        <f t="shared" si="334"/>
        <v>42026.176180555558</v>
      </c>
      <c r="T3582" s="1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s="1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9">
        <f t="shared" si="334"/>
        <v>41836.471180555556</v>
      </c>
      <c r="T3583" s="1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s="1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9">
        <f t="shared" si="334"/>
        <v>42451.095856481479</v>
      </c>
      <c r="T3584" s="1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s="1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109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9">
        <f t="shared" si="334"/>
        <v>42418.425983796296</v>
      </c>
      <c r="T3585" s="1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s="1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116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9">
        <f t="shared" si="334"/>
        <v>42168.316481481481</v>
      </c>
      <c r="T3586" s="1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s="1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ROUNDUP(IF(($E3587-$D3587)/($D3587)&gt;0,(($E3587-$D3587)/($D3587)+1)*100,(1+($E3587-$D3587)/($D3587))*100),0)</f>
        <v>120</v>
      </c>
      <c r="P3587" s="5">
        <f t="shared" ref="P3587:P3650" si="337">$E3587/$L3587</f>
        <v>176.08695652173913</v>
      </c>
      <c r="Q3587" t="str">
        <f t="shared" ref="Q3587:Q3650" si="338">LEFT($N3587,FIND("/",$N3587)-1)</f>
        <v>theater</v>
      </c>
      <c r="R3587" t="str">
        <f t="shared" ref="R3587:R3650" si="339">RIGHT($N3587,LEN($N3587)-FIND("/",$N3587))</f>
        <v>plays</v>
      </c>
      <c r="S3587" s="19">
        <f t="shared" ref="S3587:S3650" si="340">((($J3587/60)/60)/24)+DATE(1970,1,1)</f>
        <v>41964.716319444444</v>
      </c>
      <c r="T3587" s="19">
        <f t="shared" ref="T3587:T3650" si="341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s="1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110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9">
        <f t="shared" si="340"/>
        <v>42576.697569444441</v>
      </c>
      <c r="T3588" s="1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s="1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127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9">
        <f t="shared" si="340"/>
        <v>42503.539976851855</v>
      </c>
      <c r="T3589" s="1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s="1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101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9">
        <f t="shared" si="340"/>
        <v>42101.828819444447</v>
      </c>
      <c r="T3590" s="1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s="1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128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9">
        <f t="shared" si="340"/>
        <v>42125.647534722222</v>
      </c>
      <c r="T3591" s="1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s="1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101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9">
        <f t="shared" si="340"/>
        <v>41902.333726851852</v>
      </c>
      <c r="T3592" s="1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s="1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9">
        <f t="shared" si="340"/>
        <v>42003.948425925926</v>
      </c>
      <c r="T3593" s="1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s="1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128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9">
        <f t="shared" si="340"/>
        <v>41988.829942129625</v>
      </c>
      <c r="T3594" s="1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s="1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111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9">
        <f t="shared" si="340"/>
        <v>41974.898599537039</v>
      </c>
      <c r="T3595" s="1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s="1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126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9">
        <f t="shared" si="340"/>
        <v>42592.066921296297</v>
      </c>
      <c r="T3596" s="1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s="1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119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9">
        <f t="shared" si="340"/>
        <v>42050.008368055554</v>
      </c>
      <c r="T3597" s="1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s="1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9">
        <f t="shared" si="340"/>
        <v>41856.715069444443</v>
      </c>
      <c r="T3598" s="1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s="1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103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9">
        <f t="shared" si="340"/>
        <v>42417.585532407407</v>
      </c>
      <c r="T3599" s="1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s="1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9">
        <f t="shared" si="340"/>
        <v>41866.79886574074</v>
      </c>
      <c r="T3600" s="1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s="1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9">
        <f t="shared" si="340"/>
        <v>42220.79487268519</v>
      </c>
      <c r="T3601" s="1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s="1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9">
        <f t="shared" si="340"/>
        <v>42628.849120370374</v>
      </c>
      <c r="T3602" s="1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s="1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105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9">
        <f t="shared" si="340"/>
        <v>41990.99863425926</v>
      </c>
      <c r="T3603" s="1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s="1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101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9">
        <f t="shared" si="340"/>
        <v>42447.894432870366</v>
      </c>
      <c r="T3604" s="1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s="1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171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9">
        <f t="shared" si="340"/>
        <v>42283.864351851851</v>
      </c>
      <c r="T3605" s="1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s="1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9">
        <f t="shared" si="340"/>
        <v>42483.015694444446</v>
      </c>
      <c r="T3606" s="1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s="1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9">
        <f t="shared" si="340"/>
        <v>42383.793124999997</v>
      </c>
      <c r="T3607" s="1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s="1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131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9">
        <f t="shared" si="340"/>
        <v>42566.604826388888</v>
      </c>
      <c r="T3608" s="1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s="1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106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9">
        <f t="shared" si="340"/>
        <v>42338.963912037041</v>
      </c>
      <c r="T3609" s="1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s="1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9">
        <f t="shared" si="340"/>
        <v>42506.709375000006</v>
      </c>
      <c r="T3610" s="1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s="1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154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9">
        <f t="shared" si="340"/>
        <v>42429.991724537031</v>
      </c>
      <c r="T3611" s="1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s="1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9">
        <f t="shared" si="340"/>
        <v>42203.432129629626</v>
      </c>
      <c r="T3612" s="1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s="1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9">
        <f t="shared" si="340"/>
        <v>42072.370381944449</v>
      </c>
      <c r="T3613" s="1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s="1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145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9">
        <f t="shared" si="340"/>
        <v>41789.726979166669</v>
      </c>
      <c r="T3614" s="1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s="1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9">
        <f t="shared" si="340"/>
        <v>41788.58997685185</v>
      </c>
      <c r="T3615" s="1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s="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101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9">
        <f t="shared" si="340"/>
        <v>42144.041851851856</v>
      </c>
      <c r="T3616" s="1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s="1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107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9">
        <f t="shared" si="340"/>
        <v>42318.593703703707</v>
      </c>
      <c r="T3617" s="1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s="1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125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9">
        <f t="shared" si="340"/>
        <v>42052.949814814812</v>
      </c>
      <c r="T3618" s="1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s="1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119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9">
        <f t="shared" si="340"/>
        <v>42779.610289351855</v>
      </c>
      <c r="T3619" s="1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s="1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9">
        <f t="shared" si="340"/>
        <v>42128.627893518518</v>
      </c>
      <c r="T3620" s="1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s="1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9">
        <f t="shared" si="340"/>
        <v>42661.132245370376</v>
      </c>
      <c r="T3621" s="1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s="1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106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9">
        <f t="shared" si="340"/>
        <v>42037.938206018516</v>
      </c>
      <c r="T3622" s="1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s="1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110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9">
        <f t="shared" si="340"/>
        <v>42619.935694444444</v>
      </c>
      <c r="T3623" s="1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s="1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101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9">
        <f t="shared" si="340"/>
        <v>41877.221886574072</v>
      </c>
      <c r="T3624" s="1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s="1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9">
        <f t="shared" si="340"/>
        <v>41828.736921296295</v>
      </c>
      <c r="T3625" s="1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s="1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105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9">
        <f t="shared" si="340"/>
        <v>42545.774189814809</v>
      </c>
      <c r="T3626" s="1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s="1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103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9">
        <f t="shared" si="340"/>
        <v>42157.652511574073</v>
      </c>
      <c r="T3627" s="1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s="1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9">
        <f t="shared" si="340"/>
        <v>41846.667326388888</v>
      </c>
      <c r="T3628" s="1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s="1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9">
        <f t="shared" si="340"/>
        <v>42460.741747685184</v>
      </c>
      <c r="T3629" s="1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s="1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9">
        <f t="shared" si="340"/>
        <v>42291.833287037036</v>
      </c>
      <c r="T3630" s="1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s="1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9">
        <f t="shared" si="340"/>
        <v>42437.094490740739</v>
      </c>
      <c r="T3631" s="1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s="1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1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9">
        <f t="shared" si="340"/>
        <v>41942.84710648148</v>
      </c>
      <c r="T3632" s="1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s="1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52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9">
        <f t="shared" si="340"/>
        <v>41880.753437499996</v>
      </c>
      <c r="T3633" s="1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s="1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9">
        <f t="shared" si="340"/>
        <v>41946.936909722222</v>
      </c>
      <c r="T3634" s="1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s="1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36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9">
        <f t="shared" si="340"/>
        <v>42649.623460648145</v>
      </c>
      <c r="T3635" s="1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s="1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5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9">
        <f t="shared" si="340"/>
        <v>42701.166365740741</v>
      </c>
      <c r="T3636" s="1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s="1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37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9">
        <f t="shared" si="340"/>
        <v>42450.88282407407</v>
      </c>
      <c r="T3637" s="1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s="1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9">
        <f t="shared" si="340"/>
        <v>42226.694780092599</v>
      </c>
      <c r="T3638" s="1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s="1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31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9">
        <f t="shared" si="340"/>
        <v>41975.700636574074</v>
      </c>
      <c r="T3639" s="1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s="1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9">
        <f t="shared" si="340"/>
        <v>42053.672824074078</v>
      </c>
      <c r="T3640" s="1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s="1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1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9">
        <f t="shared" si="340"/>
        <v>42590.677152777775</v>
      </c>
      <c r="T3641" s="1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s="1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6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9">
        <f t="shared" si="340"/>
        <v>42104.781597222223</v>
      </c>
      <c r="T3642" s="1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s="1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9">
        <f t="shared" si="340"/>
        <v>41899.627071759263</v>
      </c>
      <c r="T3643" s="1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s="1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3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9">
        <f t="shared" si="340"/>
        <v>42297.816284722227</v>
      </c>
      <c r="T3644" s="1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s="1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9">
        <f t="shared" si="340"/>
        <v>42285.143969907411</v>
      </c>
      <c r="T3645" s="1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s="1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17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9">
        <f t="shared" si="340"/>
        <v>42409.241747685184</v>
      </c>
      <c r="T3646" s="1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s="1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9">
        <f t="shared" si="340"/>
        <v>42665.970347222217</v>
      </c>
      <c r="T3647" s="1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s="1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5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9">
        <f t="shared" si="340"/>
        <v>42140.421319444446</v>
      </c>
      <c r="T3648" s="1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s="1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7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9">
        <f t="shared" si="340"/>
        <v>42598.749155092592</v>
      </c>
      <c r="T3649" s="1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s="1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101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9">
        <f t="shared" si="340"/>
        <v>41887.292187500003</v>
      </c>
      <c r="T3650" s="1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s="1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ROUNDUP(IF(($E3651-$D3651)/($D3651)&gt;0,(($E3651-$D3651)/($D3651)+1)*100,(1+($E3651-$D3651)/($D3651))*100),0)</f>
        <v>104</v>
      </c>
      <c r="P3651" s="5">
        <f t="shared" ref="P3651:P3714" si="343">$E3651/$L3651</f>
        <v>97.5</v>
      </c>
      <c r="Q3651" t="str">
        <f t="shared" ref="Q3651:Q3714" si="344">LEFT($N3651,FIND("/",$N3651)-1)</f>
        <v>theater</v>
      </c>
      <c r="R3651" t="str">
        <f t="shared" ref="R3651:R3714" si="345">RIGHT($N3651,LEN($N3651)-FIND("/",$N3651))</f>
        <v>plays</v>
      </c>
      <c r="S3651" s="19">
        <f t="shared" ref="S3651:S3714" si="346">((($J3651/60)/60)/24)+DATE(1970,1,1)</f>
        <v>41780.712893518517</v>
      </c>
      <c r="T3651" s="19">
        <f t="shared" ref="T3651:T3714" si="347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s="1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9">
        <f t="shared" si="346"/>
        <v>42381.478981481487</v>
      </c>
      <c r="T3652" s="1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s="1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9">
        <f t="shared" si="346"/>
        <v>41828.646319444444</v>
      </c>
      <c r="T3653" s="1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s="1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251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9">
        <f t="shared" si="346"/>
        <v>42596.644699074073</v>
      </c>
      <c r="T3654" s="1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s="1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101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9">
        <f t="shared" si="346"/>
        <v>42191.363506944443</v>
      </c>
      <c r="T3655" s="1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s="1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175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9">
        <f t="shared" si="346"/>
        <v>42440.416504629626</v>
      </c>
      <c r="T3656" s="1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s="1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117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9">
        <f t="shared" si="346"/>
        <v>42173.803217592591</v>
      </c>
      <c r="T3657" s="1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s="1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106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9">
        <f t="shared" si="346"/>
        <v>42737.910138888896</v>
      </c>
      <c r="T3658" s="1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s="1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9">
        <f t="shared" si="346"/>
        <v>42499.629849537043</v>
      </c>
      <c r="T3659" s="1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s="1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9">
        <f t="shared" si="346"/>
        <v>41775.858564814815</v>
      </c>
      <c r="T3660" s="1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s="1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9">
        <f t="shared" si="346"/>
        <v>42055.277199074073</v>
      </c>
      <c r="T3661" s="1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s="1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9">
        <f t="shared" si="346"/>
        <v>41971.881076388891</v>
      </c>
      <c r="T3662" s="1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s="1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9">
        <f t="shared" si="346"/>
        <v>42447.896666666667</v>
      </c>
      <c r="T3663" s="1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s="1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102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9">
        <f t="shared" si="346"/>
        <v>42064.220069444447</v>
      </c>
      <c r="T3664" s="1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s="1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9">
        <f t="shared" si="346"/>
        <v>42665.451736111107</v>
      </c>
      <c r="T3665" s="1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s="1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110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9">
        <f t="shared" si="346"/>
        <v>42523.248715277776</v>
      </c>
      <c r="T3666" s="1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s="1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116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9">
        <f t="shared" si="346"/>
        <v>42294.808124999996</v>
      </c>
      <c r="T3667" s="1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s="1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9">
        <f t="shared" si="346"/>
        <v>41822.90488425926</v>
      </c>
      <c r="T3668" s="1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s="1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9">
        <f t="shared" si="346"/>
        <v>42173.970127314817</v>
      </c>
      <c r="T3669" s="1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s="1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104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9">
        <f t="shared" si="346"/>
        <v>42185.556157407409</v>
      </c>
      <c r="T3670" s="1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s="1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9">
        <f t="shared" si="346"/>
        <v>42136.675196759257</v>
      </c>
      <c r="T3671" s="1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s="1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110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9">
        <f t="shared" si="346"/>
        <v>42142.514016203699</v>
      </c>
      <c r="T3672" s="1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s="1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9">
        <f t="shared" si="346"/>
        <v>41820.62809027778</v>
      </c>
      <c r="T3673" s="1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s="1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102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9">
        <f t="shared" si="346"/>
        <v>41878.946574074071</v>
      </c>
      <c r="T3674" s="1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s="1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114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9">
        <f t="shared" si="346"/>
        <v>41914.295104166667</v>
      </c>
      <c r="T3675" s="1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s="1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9">
        <f t="shared" si="346"/>
        <v>42556.873020833329</v>
      </c>
      <c r="T3676" s="1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s="1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9">
        <f t="shared" si="346"/>
        <v>42493.597013888888</v>
      </c>
      <c r="T3677" s="1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s="1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129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9">
        <f t="shared" si="346"/>
        <v>41876.815787037034</v>
      </c>
      <c r="T3678" s="1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s="1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103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9">
        <f t="shared" si="346"/>
        <v>41802.574282407404</v>
      </c>
      <c r="T3679" s="1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s="1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103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9">
        <f t="shared" si="346"/>
        <v>42120.531226851846</v>
      </c>
      <c r="T3680" s="1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s="1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9">
        <f t="shared" si="346"/>
        <v>41786.761354166665</v>
      </c>
      <c r="T3681" s="1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s="1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9">
        <f t="shared" si="346"/>
        <v>42627.454097222217</v>
      </c>
      <c r="T3682" s="1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s="1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112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9">
        <f t="shared" si="346"/>
        <v>42374.651504629626</v>
      </c>
      <c r="T3683" s="1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s="1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140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9">
        <f t="shared" si="346"/>
        <v>41772.685393518521</v>
      </c>
      <c r="T3684" s="1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s="1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111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9">
        <f t="shared" si="346"/>
        <v>42633.116851851853</v>
      </c>
      <c r="T3685" s="1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s="1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140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9">
        <f t="shared" si="346"/>
        <v>42219.180393518516</v>
      </c>
      <c r="T3686" s="1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s="1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106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9">
        <f t="shared" si="346"/>
        <v>41753.593275462961</v>
      </c>
      <c r="T3687" s="1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s="1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9">
        <f t="shared" si="346"/>
        <v>42230.662731481483</v>
      </c>
      <c r="T3688" s="1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s="1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9">
        <f t="shared" si="346"/>
        <v>41787.218229166669</v>
      </c>
      <c r="T3689" s="1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s="1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110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9">
        <f t="shared" si="346"/>
        <v>41829.787083333329</v>
      </c>
      <c r="T3690" s="1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s="1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119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9">
        <f t="shared" si="346"/>
        <v>42147.826840277776</v>
      </c>
      <c r="T3691" s="1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s="1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9">
        <f t="shared" si="346"/>
        <v>41940.598182870373</v>
      </c>
      <c r="T3692" s="1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s="1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128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9">
        <f t="shared" si="346"/>
        <v>42020.700567129628</v>
      </c>
      <c r="T3693" s="1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s="1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9">
        <f t="shared" si="346"/>
        <v>41891.96503472222</v>
      </c>
      <c r="T3694" s="1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s="1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130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9">
        <f t="shared" si="346"/>
        <v>42309.191307870366</v>
      </c>
      <c r="T3695" s="1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s="1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108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9">
        <f t="shared" si="346"/>
        <v>42490.133877314816</v>
      </c>
      <c r="T3696" s="1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s="1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101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9">
        <f t="shared" si="346"/>
        <v>41995.870486111111</v>
      </c>
      <c r="T3697" s="1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s="1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9">
        <f t="shared" si="346"/>
        <v>41988.617083333331</v>
      </c>
      <c r="T3698" s="1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s="1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9">
        <f t="shared" si="346"/>
        <v>42479.465833333335</v>
      </c>
      <c r="T3699" s="1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s="1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111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9">
        <f t="shared" si="346"/>
        <v>42401.806562500002</v>
      </c>
      <c r="T3700" s="1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s="1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9">
        <f t="shared" si="346"/>
        <v>41897.602037037039</v>
      </c>
      <c r="T3701" s="1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s="1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9">
        <f t="shared" si="346"/>
        <v>41882.585648148146</v>
      </c>
      <c r="T3702" s="1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s="1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101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9">
        <f t="shared" si="346"/>
        <v>42129.541585648149</v>
      </c>
      <c r="T3703" s="1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s="1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110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9">
        <f t="shared" si="346"/>
        <v>42524.53800925926</v>
      </c>
      <c r="T3704" s="1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s="1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124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9">
        <f t="shared" si="346"/>
        <v>42556.504490740743</v>
      </c>
      <c r="T3705" s="1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s="1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9">
        <f t="shared" si="346"/>
        <v>42461.689745370371</v>
      </c>
      <c r="T3706" s="1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s="1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104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9">
        <f t="shared" si="346"/>
        <v>41792.542986111112</v>
      </c>
      <c r="T3707" s="1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s="1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122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9">
        <f t="shared" si="346"/>
        <v>41879.913761574076</v>
      </c>
      <c r="T3708" s="1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s="1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9">
        <f t="shared" si="346"/>
        <v>42552.048356481479</v>
      </c>
      <c r="T3709" s="1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s="1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9">
        <f t="shared" si="346"/>
        <v>41810.142199074071</v>
      </c>
      <c r="T3710" s="1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s="1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109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9">
        <f t="shared" si="346"/>
        <v>41785.707708333335</v>
      </c>
      <c r="T3711" s="1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s="1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142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9">
        <f t="shared" si="346"/>
        <v>42072.576249999998</v>
      </c>
      <c r="T3712" s="1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s="1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9">
        <f t="shared" si="346"/>
        <v>41779.724224537036</v>
      </c>
      <c r="T3713" s="1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s="1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154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9">
        <f t="shared" si="346"/>
        <v>42134.172071759262</v>
      </c>
      <c r="T3714" s="1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s="1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ROUNDUP(IF(($E3715-$D3715)/($D3715)&gt;0,(($E3715-$D3715)/($D3715)+1)*100,(1+($E3715-$D3715)/($D3715))*100),0)</f>
        <v>102</v>
      </c>
      <c r="P3715" s="5">
        <f t="shared" ref="P3715:P3778" si="349">$E3715/$L3715</f>
        <v>106.84210526315789</v>
      </c>
      <c r="Q3715" t="str">
        <f t="shared" ref="Q3715:Q3778" si="350">LEFT($N3715,FIND("/",$N3715)-1)</f>
        <v>theater</v>
      </c>
      <c r="R3715" t="str">
        <f t="shared" ref="R3715:R3778" si="351">RIGHT($N3715,LEN($N3715)-FIND("/",$N3715))</f>
        <v>plays</v>
      </c>
      <c r="S3715" s="19">
        <f t="shared" ref="S3715:S3778" si="352">((($J3715/60)/60)/24)+DATE(1970,1,1)</f>
        <v>42505.738032407404</v>
      </c>
      <c r="T3715" s="19">
        <f t="shared" ref="T3715:T3778" si="353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s="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103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9">
        <f t="shared" si="352"/>
        <v>42118.556331018524</v>
      </c>
      <c r="T3716" s="1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s="1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103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9">
        <f t="shared" si="352"/>
        <v>42036.995590277773</v>
      </c>
      <c r="T3717" s="1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s="1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156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9">
        <f t="shared" si="352"/>
        <v>42360.887835648144</v>
      </c>
      <c r="T3718" s="1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s="1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9">
        <f t="shared" si="352"/>
        <v>42102.866307870368</v>
      </c>
      <c r="T3719" s="1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s="1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240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9">
        <f t="shared" si="352"/>
        <v>42032.716145833328</v>
      </c>
      <c r="T3720" s="1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s="1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9">
        <f t="shared" si="352"/>
        <v>42147.729930555557</v>
      </c>
      <c r="T3721" s="1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s="1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105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9">
        <f t="shared" si="352"/>
        <v>42165.993125000001</v>
      </c>
      <c r="T3722" s="1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s="1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101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9">
        <f t="shared" si="352"/>
        <v>41927.936157407406</v>
      </c>
      <c r="T3723" s="1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s="1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9">
        <f t="shared" si="352"/>
        <v>42381.671840277777</v>
      </c>
      <c r="T3724" s="1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s="1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103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9">
        <f t="shared" si="352"/>
        <v>41943.753032407411</v>
      </c>
      <c r="T3725" s="1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s="1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103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9">
        <f t="shared" si="352"/>
        <v>42465.491435185191</v>
      </c>
      <c r="T3726" s="1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s="1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9">
        <f t="shared" si="352"/>
        <v>42401.945219907408</v>
      </c>
      <c r="T3727" s="1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s="1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9">
        <f t="shared" si="352"/>
        <v>42462.140868055561</v>
      </c>
      <c r="T3728" s="1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s="1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9">
        <f t="shared" si="352"/>
        <v>42632.348310185189</v>
      </c>
      <c r="T3729" s="1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s="1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10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9">
        <f t="shared" si="352"/>
        <v>42205.171018518522</v>
      </c>
      <c r="T3730" s="1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s="1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8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9">
        <f t="shared" si="352"/>
        <v>42041.205000000002</v>
      </c>
      <c r="T3731" s="1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s="1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9">
        <f t="shared" si="352"/>
        <v>42203.677766203706</v>
      </c>
      <c r="T3732" s="1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s="1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12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9">
        <f t="shared" si="352"/>
        <v>41983.752847222218</v>
      </c>
      <c r="T3733" s="1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s="1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16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9">
        <f t="shared" si="352"/>
        <v>41968.677465277782</v>
      </c>
      <c r="T3734" s="1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s="1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9">
        <f t="shared" si="352"/>
        <v>42103.024398148147</v>
      </c>
      <c r="T3735" s="1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s="1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9">
        <f t="shared" si="352"/>
        <v>42089.901574074072</v>
      </c>
      <c r="T3736" s="1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s="1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9">
        <f t="shared" si="352"/>
        <v>42122.693159722221</v>
      </c>
      <c r="T3737" s="1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s="1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9">
        <f t="shared" si="352"/>
        <v>42048.711724537032</v>
      </c>
      <c r="T3738" s="1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s="1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22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9">
        <f t="shared" si="352"/>
        <v>42297.691006944442</v>
      </c>
      <c r="T3739" s="1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s="1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9">
        <f t="shared" si="352"/>
        <v>41813.938715277778</v>
      </c>
      <c r="T3740" s="1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s="1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9">
        <f t="shared" si="352"/>
        <v>42548.449861111112</v>
      </c>
      <c r="T3741" s="1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s="1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18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9">
        <f t="shared" si="352"/>
        <v>41833.089756944442</v>
      </c>
      <c r="T3742" s="1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s="1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9">
        <f t="shared" si="352"/>
        <v>42325.920717592591</v>
      </c>
      <c r="T3743" s="1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s="1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9">
        <f t="shared" si="352"/>
        <v>41858.214629629627</v>
      </c>
      <c r="T3744" s="1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s="1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9">
        <f t="shared" si="352"/>
        <v>41793.710231481484</v>
      </c>
      <c r="T3745" s="1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s="1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9">
        <f t="shared" si="352"/>
        <v>41793.814259259263</v>
      </c>
      <c r="T3746" s="1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s="1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9">
        <f t="shared" si="352"/>
        <v>41831.697939814818</v>
      </c>
      <c r="T3747" s="1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s="1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3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9">
        <f t="shared" si="352"/>
        <v>42621.389340277776</v>
      </c>
      <c r="T3748" s="1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s="1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9">
        <f t="shared" si="352"/>
        <v>42164.299722222218</v>
      </c>
      <c r="T3749" s="1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s="1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104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9">
        <f t="shared" si="352"/>
        <v>42395.706435185188</v>
      </c>
      <c r="T3750" s="1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s="1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9">
        <f t="shared" si="352"/>
        <v>42458.127175925925</v>
      </c>
      <c r="T3751" s="1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s="1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101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9">
        <f t="shared" si="352"/>
        <v>42016.981574074074</v>
      </c>
      <c r="T3752" s="1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s="1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133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9">
        <f t="shared" si="352"/>
        <v>42403.035567129627</v>
      </c>
      <c r="T3753" s="1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s="1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9">
        <f t="shared" si="352"/>
        <v>42619.802488425921</v>
      </c>
      <c r="T3754" s="1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s="1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9">
        <f t="shared" si="352"/>
        <v>42128.824074074073</v>
      </c>
      <c r="T3755" s="1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s="1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9">
        <f t="shared" si="352"/>
        <v>41808.881215277775</v>
      </c>
      <c r="T3756" s="1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s="1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130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9">
        <f t="shared" si="352"/>
        <v>42445.866979166662</v>
      </c>
      <c r="T3757" s="1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s="1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102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9">
        <f t="shared" si="352"/>
        <v>41771.814791666664</v>
      </c>
      <c r="T3758" s="1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s="1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9">
        <f t="shared" si="352"/>
        <v>41954.850868055553</v>
      </c>
      <c r="T3759" s="1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s="1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103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9">
        <f t="shared" si="352"/>
        <v>41747.471504629626</v>
      </c>
      <c r="T3760" s="1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s="1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111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9">
        <f t="shared" si="352"/>
        <v>42182.108252314814</v>
      </c>
      <c r="T3761" s="1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s="1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102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9">
        <f t="shared" si="352"/>
        <v>41739.525300925925</v>
      </c>
      <c r="T3762" s="1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s="1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9">
        <f t="shared" si="352"/>
        <v>42173.466863425929</v>
      </c>
      <c r="T3763" s="1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s="1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107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9">
        <f t="shared" si="352"/>
        <v>42193.813530092593</v>
      </c>
      <c r="T3764" s="1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s="1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9">
        <f t="shared" si="352"/>
        <v>42065.750300925924</v>
      </c>
      <c r="T3765" s="1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s="1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9">
        <f t="shared" si="352"/>
        <v>42499.842962962968</v>
      </c>
      <c r="T3766" s="1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s="1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114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9">
        <f t="shared" si="352"/>
        <v>41820.776412037041</v>
      </c>
      <c r="T3767" s="1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s="1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103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9">
        <f t="shared" si="352"/>
        <v>41788.167187500003</v>
      </c>
      <c r="T3768" s="1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s="1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117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9">
        <f t="shared" si="352"/>
        <v>42050.019641203704</v>
      </c>
      <c r="T3769" s="1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s="1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9">
        <f t="shared" si="352"/>
        <v>41772.727893518517</v>
      </c>
      <c r="T3770" s="1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s="1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9">
        <f t="shared" si="352"/>
        <v>42445.598136574074</v>
      </c>
      <c r="T3771" s="1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s="1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9">
        <f t="shared" si="352"/>
        <v>42138.930671296301</v>
      </c>
      <c r="T3772" s="1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s="1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9">
        <f t="shared" si="352"/>
        <v>42493.857083333336</v>
      </c>
      <c r="T3773" s="1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s="1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9">
        <f t="shared" si="352"/>
        <v>42682.616967592592</v>
      </c>
      <c r="T3774" s="1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s="1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109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9">
        <f t="shared" si="352"/>
        <v>42656.005173611105</v>
      </c>
      <c r="T3775" s="1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s="1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9">
        <f t="shared" si="352"/>
        <v>42087.792303240742</v>
      </c>
      <c r="T3776" s="1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s="1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101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9">
        <f t="shared" si="352"/>
        <v>42075.942627314813</v>
      </c>
      <c r="T3777" s="1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s="1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107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9">
        <f t="shared" si="352"/>
        <v>41814.367800925924</v>
      </c>
      <c r="T3778" s="1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s="1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ROUNDUP(IF(($E3779-$D3779)/($D3779)&gt;0,(($E3779-$D3779)/($D3779)+1)*100,(1+($E3779-$D3779)/($D3779))*100),0)</f>
        <v>144</v>
      </c>
      <c r="P3779" s="5">
        <f t="shared" ref="P3779:P3842" si="355">$E3779/$L3779</f>
        <v>48.542372881355931</v>
      </c>
      <c r="Q3779" t="str">
        <f t="shared" ref="Q3779:Q3842" si="356">LEFT($N3779,FIND("/",$N3779)-1)</f>
        <v>theater</v>
      </c>
      <c r="R3779" t="str">
        <f t="shared" ref="R3779:R3842" si="357">RIGHT($N3779,LEN($N3779)-FIND("/",$N3779))</f>
        <v>musical</v>
      </c>
      <c r="S3779" s="19">
        <f t="shared" ref="S3779:S3842" si="358">((($J3779/60)/60)/24)+DATE(1970,1,1)</f>
        <v>41887.111354166671</v>
      </c>
      <c r="T3779" s="19">
        <f t="shared" ref="T3779:T3842" si="35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s="1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106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9">
        <f t="shared" si="358"/>
        <v>41989.819212962961</v>
      </c>
      <c r="T3780" s="1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s="1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104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9">
        <f t="shared" si="358"/>
        <v>42425.735416666663</v>
      </c>
      <c r="T3781" s="1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s="1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9">
        <f t="shared" si="358"/>
        <v>42166.219733796301</v>
      </c>
      <c r="T3782" s="1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s="1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110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9">
        <f t="shared" si="358"/>
        <v>41865.882928240739</v>
      </c>
      <c r="T3783" s="1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s="1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102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9">
        <f t="shared" si="358"/>
        <v>42546.862233796302</v>
      </c>
      <c r="T3784" s="1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s="1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129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9">
        <f t="shared" si="358"/>
        <v>42420.140277777777</v>
      </c>
      <c r="T3785" s="1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s="1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9">
        <f t="shared" si="358"/>
        <v>42531.980694444443</v>
      </c>
      <c r="T3786" s="1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s="1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9">
        <f t="shared" si="358"/>
        <v>42548.63853009259</v>
      </c>
      <c r="T3787" s="1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s="1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111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9">
        <f t="shared" si="358"/>
        <v>42487.037905092591</v>
      </c>
      <c r="T3788" s="1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s="1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101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9">
        <f t="shared" si="358"/>
        <v>42167.534791666665</v>
      </c>
      <c r="T3789" s="1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s="1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9">
        <f t="shared" si="358"/>
        <v>42333.695821759262</v>
      </c>
      <c r="T3790" s="1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s="1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4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9">
        <f t="shared" si="358"/>
        <v>42138.798819444448</v>
      </c>
      <c r="T3791" s="1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s="1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9">
        <f t="shared" si="358"/>
        <v>42666.666932870372</v>
      </c>
      <c r="T3792" s="1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s="1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9">
        <f t="shared" si="358"/>
        <v>41766.692037037035</v>
      </c>
      <c r="T3793" s="1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s="1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1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9">
        <f t="shared" si="358"/>
        <v>42170.447013888886</v>
      </c>
      <c r="T3794" s="1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s="1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9">
        <f t="shared" si="358"/>
        <v>41968.938993055555</v>
      </c>
      <c r="T3795" s="1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s="1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9">
        <f t="shared" si="358"/>
        <v>42132.58048611111</v>
      </c>
      <c r="T3796" s="1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s="1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9">
        <f t="shared" si="358"/>
        <v>42201.436226851853</v>
      </c>
      <c r="T3797" s="1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s="1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1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9">
        <f t="shared" si="358"/>
        <v>42689.029583333337</v>
      </c>
      <c r="T3798" s="1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s="1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90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9">
        <f t="shared" si="358"/>
        <v>42084.881539351853</v>
      </c>
      <c r="T3799" s="1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s="1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9">
        <f t="shared" si="358"/>
        <v>41831.722777777781</v>
      </c>
      <c r="T3800" s="1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s="1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5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9">
        <f t="shared" si="358"/>
        <v>42410.93105324074</v>
      </c>
      <c r="T3801" s="1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s="1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5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9">
        <f t="shared" si="358"/>
        <v>41982.737071759257</v>
      </c>
      <c r="T3802" s="1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s="1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9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9">
        <f t="shared" si="358"/>
        <v>41975.676111111112</v>
      </c>
      <c r="T3803" s="1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s="1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9">
        <f t="shared" si="358"/>
        <v>42269.126226851848</v>
      </c>
      <c r="T3804" s="1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s="1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9">
        <f t="shared" si="358"/>
        <v>42403.971851851849</v>
      </c>
      <c r="T3805" s="1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s="1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9">
        <f t="shared" si="358"/>
        <v>42527.00953703704</v>
      </c>
      <c r="T3806" s="1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s="1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1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9">
        <f t="shared" si="358"/>
        <v>41849.887037037035</v>
      </c>
      <c r="T3807" s="1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s="1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1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9">
        <f t="shared" si="358"/>
        <v>41799.259039351848</v>
      </c>
      <c r="T3808" s="1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s="1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31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9">
        <f t="shared" si="358"/>
        <v>42090.909016203703</v>
      </c>
      <c r="T3809" s="1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s="1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9">
        <f t="shared" si="358"/>
        <v>42059.453923611116</v>
      </c>
      <c r="T3810" s="1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s="1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102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9">
        <f t="shared" si="358"/>
        <v>41800.526701388888</v>
      </c>
      <c r="T3811" s="1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s="1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122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9">
        <f t="shared" si="358"/>
        <v>42054.849050925928</v>
      </c>
      <c r="T3812" s="1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s="1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9">
        <f t="shared" si="358"/>
        <v>42487.62700231481</v>
      </c>
      <c r="T3813" s="1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s="1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110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9">
        <f t="shared" si="358"/>
        <v>42109.751250000001</v>
      </c>
      <c r="T3814" s="1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s="1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101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9">
        <f t="shared" si="358"/>
        <v>42497.275706018518</v>
      </c>
      <c r="T3815" s="1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s="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141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9">
        <f t="shared" si="358"/>
        <v>42058.904074074075</v>
      </c>
      <c r="T3816" s="1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s="1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9">
        <f t="shared" si="358"/>
        <v>42207.259918981479</v>
      </c>
      <c r="T3817" s="1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s="1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120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9">
        <f t="shared" si="358"/>
        <v>41807.690081018518</v>
      </c>
      <c r="T3818" s="1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s="1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108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9">
        <f t="shared" si="358"/>
        <v>42284.69694444444</v>
      </c>
      <c r="T3819" s="1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s="1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9">
        <f t="shared" si="358"/>
        <v>42045.84238425926</v>
      </c>
      <c r="T3820" s="1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s="1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107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9">
        <f t="shared" si="358"/>
        <v>42184.209537037037</v>
      </c>
      <c r="T3821" s="1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s="1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9">
        <f t="shared" si="358"/>
        <v>42160.651817129634</v>
      </c>
      <c r="T3822" s="1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s="1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105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9">
        <f t="shared" si="358"/>
        <v>42341.180636574078</v>
      </c>
      <c r="T3823" s="1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s="1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9">
        <f t="shared" si="358"/>
        <v>42329.838159722218</v>
      </c>
      <c r="T3824" s="1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s="1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9">
        <f t="shared" si="358"/>
        <v>42170.910231481481</v>
      </c>
      <c r="T3825" s="1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s="1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9">
        <f t="shared" si="358"/>
        <v>42571.626192129625</v>
      </c>
      <c r="T3826" s="1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s="1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106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9">
        <f t="shared" si="358"/>
        <v>42151.069606481484</v>
      </c>
      <c r="T3827" s="1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s="1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120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9">
        <f t="shared" si="358"/>
        <v>42101.423541666663</v>
      </c>
      <c r="T3828" s="1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s="1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153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9">
        <f t="shared" si="358"/>
        <v>42034.928252314814</v>
      </c>
      <c r="T3829" s="1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s="1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9">
        <f t="shared" si="358"/>
        <v>41944.527627314819</v>
      </c>
      <c r="T3830" s="1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s="1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101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9">
        <f t="shared" si="358"/>
        <v>42593.865405092598</v>
      </c>
      <c r="T3831" s="1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s="1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9">
        <f t="shared" si="358"/>
        <v>42503.740868055553</v>
      </c>
      <c r="T3832" s="1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s="1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107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9">
        <f t="shared" si="358"/>
        <v>41927.848900462966</v>
      </c>
      <c r="T3833" s="1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s="1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105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9">
        <f t="shared" si="358"/>
        <v>42375.114988425921</v>
      </c>
      <c r="T3834" s="1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s="1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9">
        <f t="shared" si="358"/>
        <v>41963.872361111105</v>
      </c>
      <c r="T3835" s="1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s="1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110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9">
        <f t="shared" si="358"/>
        <v>42143.445219907408</v>
      </c>
      <c r="T3836" s="1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s="1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9">
        <f t="shared" si="358"/>
        <v>42460.94222222222</v>
      </c>
      <c r="T3837" s="1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s="1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113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9">
        <f t="shared" si="358"/>
        <v>42553.926527777774</v>
      </c>
      <c r="T3838" s="1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s="1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103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9">
        <f t="shared" si="358"/>
        <v>42152.765717592592</v>
      </c>
      <c r="T3839" s="1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s="1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9">
        <f t="shared" si="358"/>
        <v>42116.710752314815</v>
      </c>
      <c r="T3840" s="1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s="1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102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9">
        <f t="shared" si="358"/>
        <v>42155.142638888887</v>
      </c>
      <c r="T3841" s="1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s="1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9">
        <f t="shared" si="358"/>
        <v>42432.701724537037</v>
      </c>
      <c r="T3842" s="1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s="1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ROUNDUP(IF(($E3843-$D3843)/($D3843)&gt;0,(($E3843-$D3843)/($D3843)+1)*100,(1+($E3843-$D3843)/($D3843))*100),0)</f>
        <v>9</v>
      </c>
      <c r="P3843" s="5">
        <f t="shared" ref="P3843:P3906" si="361">$E3843/$L3843</f>
        <v>25.647058823529413</v>
      </c>
      <c r="Q3843" t="str">
        <f t="shared" ref="Q3843:Q3906" si="362">LEFT($N3843,FIND("/",$N3843)-1)</f>
        <v>theater</v>
      </c>
      <c r="R3843" t="str">
        <f t="shared" ref="R3843:R3906" si="363">RIGHT($N3843,LEN($N3843)-FIND("/",$N3843))</f>
        <v>plays</v>
      </c>
      <c r="S3843" s="19">
        <f t="shared" ref="S3843:S3906" si="364">((($J3843/60)/60)/24)+DATE(1970,1,1)</f>
        <v>41780.785729166666</v>
      </c>
      <c r="T3843" s="19">
        <f t="shared" ref="T3843:T3906" si="365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s="1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22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9">
        <f t="shared" si="364"/>
        <v>41740.493657407409</v>
      </c>
      <c r="T3844" s="1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s="1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22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9">
        <f t="shared" si="364"/>
        <v>41766.072500000002</v>
      </c>
      <c r="T3845" s="1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s="1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9">
        <f t="shared" si="364"/>
        <v>41766.617291666669</v>
      </c>
      <c r="T3846" s="1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s="1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3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9">
        <f t="shared" si="364"/>
        <v>42248.627013888887</v>
      </c>
      <c r="T3847" s="1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s="1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3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9">
        <f t="shared" si="364"/>
        <v>41885.221550925926</v>
      </c>
      <c r="T3848" s="1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s="1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17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9">
        <f t="shared" si="364"/>
        <v>42159.224432870367</v>
      </c>
      <c r="T3849" s="1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s="1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9">
        <f t="shared" si="364"/>
        <v>42265.817002314812</v>
      </c>
      <c r="T3850" s="1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s="1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8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9">
        <f t="shared" si="364"/>
        <v>42136.767175925925</v>
      </c>
      <c r="T3851" s="1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s="1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9">
        <f t="shared" si="364"/>
        <v>41975.124340277776</v>
      </c>
      <c r="T3852" s="1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s="1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35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9">
        <f t="shared" si="364"/>
        <v>42172.439571759256</v>
      </c>
      <c r="T3853" s="1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s="1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1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9">
        <f t="shared" si="364"/>
        <v>42065.190694444449</v>
      </c>
      <c r="T3854" s="1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s="1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1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9">
        <f t="shared" si="364"/>
        <v>41848.84002314815</v>
      </c>
      <c r="T3855" s="1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s="1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17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9">
        <f t="shared" si="364"/>
        <v>42103.884930555556</v>
      </c>
      <c r="T3856" s="1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s="1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9">
        <f t="shared" si="364"/>
        <v>42059.970729166671</v>
      </c>
      <c r="T3857" s="1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s="1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1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9">
        <f t="shared" si="364"/>
        <v>42041.743090277778</v>
      </c>
      <c r="T3858" s="1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s="1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6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9">
        <f t="shared" si="364"/>
        <v>41829.73715277778</v>
      </c>
      <c r="T3859" s="1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s="1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9">
        <f t="shared" si="364"/>
        <v>42128.431064814817</v>
      </c>
      <c r="T3860" s="1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s="1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1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9">
        <f t="shared" si="364"/>
        <v>41789.893599537041</v>
      </c>
      <c r="T3861" s="1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s="1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9">
        <f t="shared" si="364"/>
        <v>41833.660995370366</v>
      </c>
      <c r="T3862" s="1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s="1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9">
        <f t="shared" si="364"/>
        <v>41914.590011574073</v>
      </c>
      <c r="T3863" s="1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s="1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9">
        <f t="shared" si="364"/>
        <v>42611.261064814811</v>
      </c>
      <c r="T3864" s="1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s="1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9">
        <f t="shared" si="364"/>
        <v>42253.633159722223</v>
      </c>
      <c r="T3865" s="1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s="1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9">
        <f t="shared" si="364"/>
        <v>42295.891828703709</v>
      </c>
      <c r="T3866" s="1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s="1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27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9">
        <f t="shared" si="364"/>
        <v>41841.651597222226</v>
      </c>
      <c r="T3867" s="1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s="1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9">
        <f t="shared" si="364"/>
        <v>42402.947002314817</v>
      </c>
      <c r="T3868" s="1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s="1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9">
        <f t="shared" si="364"/>
        <v>42509.814108796301</v>
      </c>
      <c r="T3869" s="1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s="1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1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9">
        <f t="shared" si="364"/>
        <v>41865.659780092588</v>
      </c>
      <c r="T3870" s="1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s="1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4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9">
        <f t="shared" si="364"/>
        <v>42047.724444444444</v>
      </c>
      <c r="T3871" s="1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s="1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9">
        <f t="shared" si="364"/>
        <v>41793.17219907407</v>
      </c>
      <c r="T3872" s="1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s="1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3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9">
        <f t="shared" si="364"/>
        <v>42763.780671296292</v>
      </c>
      <c r="T3873" s="1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s="1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s="1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s="1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s="1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s="1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53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9">
        <f t="shared" si="364"/>
        <v>42372.624166666668</v>
      </c>
      <c r="T3878" s="1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s="1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9">
        <f t="shared" si="364"/>
        <v>42682.67768518519</v>
      </c>
      <c r="T3879" s="1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s="1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1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9">
        <f t="shared" si="364"/>
        <v>42154.818819444445</v>
      </c>
      <c r="T3880" s="1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s="1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9">
        <f t="shared" si="364"/>
        <v>41999.861064814817</v>
      </c>
      <c r="T3881" s="1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s="1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14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9">
        <f t="shared" si="364"/>
        <v>41815.815046296295</v>
      </c>
      <c r="T3882" s="1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s="1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9">
        <f t="shared" si="364"/>
        <v>42756.018506944441</v>
      </c>
      <c r="T3883" s="1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s="1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9">
        <f t="shared" si="364"/>
        <v>42373.983449074076</v>
      </c>
      <c r="T3884" s="1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s="1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9">
        <f t="shared" si="364"/>
        <v>41854.602650462963</v>
      </c>
      <c r="T3885" s="1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s="1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9">
        <f t="shared" si="364"/>
        <v>42065.791574074072</v>
      </c>
      <c r="T3886" s="1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s="1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9">
        <f t="shared" si="364"/>
        <v>42469.951284722221</v>
      </c>
      <c r="T3887" s="1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s="1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9">
        <f t="shared" si="364"/>
        <v>41954.228032407409</v>
      </c>
      <c r="T3888" s="1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s="1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9">
        <f t="shared" si="364"/>
        <v>42079.857974537037</v>
      </c>
      <c r="T3889" s="1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s="1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28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9">
        <f t="shared" si="364"/>
        <v>42762.545810185184</v>
      </c>
      <c r="T3890" s="1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s="1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9">
        <f t="shared" si="364"/>
        <v>41977.004976851851</v>
      </c>
      <c r="T3891" s="1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s="1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9">
        <f t="shared" si="364"/>
        <v>42171.758611111116</v>
      </c>
      <c r="T3892" s="1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s="1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33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9">
        <f t="shared" si="364"/>
        <v>42056.1324537037</v>
      </c>
      <c r="T3893" s="1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s="1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9">
        <f t="shared" si="364"/>
        <v>41867.652280092596</v>
      </c>
      <c r="T3894" s="1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s="1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22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9">
        <f t="shared" si="364"/>
        <v>41779.657870370371</v>
      </c>
      <c r="T3895" s="1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s="1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4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9">
        <f t="shared" si="364"/>
        <v>42679.958472222221</v>
      </c>
      <c r="T3896" s="1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s="1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9">
        <f t="shared" si="364"/>
        <v>42032.250208333338</v>
      </c>
      <c r="T3897" s="1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s="1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9">
        <f t="shared" si="364"/>
        <v>41793.191875000004</v>
      </c>
      <c r="T3898" s="1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s="1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9">
        <f t="shared" si="364"/>
        <v>41982.87364583333</v>
      </c>
      <c r="T3899" s="1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s="1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33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9">
        <f t="shared" si="364"/>
        <v>42193.482291666667</v>
      </c>
      <c r="T3900" s="1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s="1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9">
        <f t="shared" si="364"/>
        <v>41843.775011574071</v>
      </c>
      <c r="T3901" s="1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s="1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6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9">
        <f t="shared" si="364"/>
        <v>42136.092488425929</v>
      </c>
      <c r="T3902" s="1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s="1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9">
        <f t="shared" si="364"/>
        <v>42317.826377314821</v>
      </c>
      <c r="T3903" s="1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s="1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49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9">
        <f t="shared" si="364"/>
        <v>42663.468078703707</v>
      </c>
      <c r="T3904" s="1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s="1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9">
        <f t="shared" si="364"/>
        <v>42186.01116898148</v>
      </c>
      <c r="T3905" s="1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s="1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1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9">
        <f t="shared" si="364"/>
        <v>42095.229166666672</v>
      </c>
      <c r="T3906" s="1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s="1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ROUNDUP(IF(($E3907-$D3907)/($D3907)&gt;0,(($E3907-$D3907)/($D3907)+1)*100,(1+($E3907-$D3907)/($D3907))*100),0)</f>
        <v>12</v>
      </c>
      <c r="P3907" s="5">
        <f t="shared" ref="P3907:P3970" si="367">$E3907/$L3907</f>
        <v>24.714285714285715</v>
      </c>
      <c r="Q3907" t="str">
        <f t="shared" ref="Q3907:Q3970" si="368">LEFT($N3907,FIND("/",$N3907)-1)</f>
        <v>theater</v>
      </c>
      <c r="R3907" t="str">
        <f t="shared" ref="R3907:R3970" si="369">RIGHT($N3907,LEN($N3907)-FIND("/",$N3907))</f>
        <v>plays</v>
      </c>
      <c r="S3907" s="19">
        <f t="shared" ref="S3907:S3970" si="370">((($J3907/60)/60)/24)+DATE(1970,1,1)</f>
        <v>42124.623877314814</v>
      </c>
      <c r="T3907" s="19">
        <f t="shared" ref="T3907:T3970" si="371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s="1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68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9">
        <f t="shared" si="370"/>
        <v>42143.917743055557</v>
      </c>
      <c r="T3908" s="1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s="1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16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9">
        <f t="shared" si="370"/>
        <v>41906.819513888891</v>
      </c>
      <c r="T3909" s="1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s="1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9">
        <f t="shared" si="370"/>
        <v>41834.135370370372</v>
      </c>
      <c r="T3910" s="1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s="1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1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9">
        <f t="shared" si="370"/>
        <v>41863.359282407408</v>
      </c>
      <c r="T3911" s="1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s="1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4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9">
        <f t="shared" si="370"/>
        <v>42224.756909722222</v>
      </c>
      <c r="T3912" s="1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s="1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38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9">
        <f t="shared" si="370"/>
        <v>41939.8122337963</v>
      </c>
      <c r="T3913" s="1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s="1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1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9">
        <f t="shared" si="370"/>
        <v>42059.270023148143</v>
      </c>
      <c r="T3914" s="1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s="1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9">
        <f t="shared" si="370"/>
        <v>42308.211215277777</v>
      </c>
      <c r="T3915" s="1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s="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37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9">
        <f t="shared" si="370"/>
        <v>42114.818935185183</v>
      </c>
      <c r="T3916" s="1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s="1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1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9">
        <f t="shared" si="370"/>
        <v>42492.98505787037</v>
      </c>
      <c r="T3917" s="1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s="1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9">
        <f t="shared" si="370"/>
        <v>42494.471666666665</v>
      </c>
      <c r="T3918" s="1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s="1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1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9">
        <f t="shared" si="370"/>
        <v>41863.527326388888</v>
      </c>
      <c r="T3919" s="1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s="1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1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9">
        <f t="shared" si="370"/>
        <v>41843.664618055554</v>
      </c>
      <c r="T3920" s="1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s="1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9">
        <f t="shared" si="370"/>
        <v>42358.684872685189</v>
      </c>
      <c r="T3921" s="1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s="1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6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9">
        <f t="shared" si="370"/>
        <v>42657.38726851852</v>
      </c>
      <c r="T3922" s="1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s="1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9">
        <f t="shared" si="370"/>
        <v>41926.542303240742</v>
      </c>
      <c r="T3923" s="1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s="1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9">
        <f t="shared" si="370"/>
        <v>42020.768634259264</v>
      </c>
      <c r="T3924" s="1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s="1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13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9">
        <f t="shared" si="370"/>
        <v>42075.979988425926</v>
      </c>
      <c r="T3925" s="1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s="1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16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9">
        <f t="shared" si="370"/>
        <v>41786.959745370368</v>
      </c>
      <c r="T3926" s="1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s="1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9">
        <f t="shared" si="370"/>
        <v>41820.870821759258</v>
      </c>
      <c r="T3927" s="1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s="1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1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9">
        <f t="shared" si="370"/>
        <v>41970.085046296299</v>
      </c>
      <c r="T3928" s="1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s="1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9">
        <f t="shared" si="370"/>
        <v>41830.267407407409</v>
      </c>
      <c r="T3929" s="1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s="1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14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9">
        <f t="shared" si="370"/>
        <v>42265.683182870373</v>
      </c>
      <c r="T3930" s="1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s="1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3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9">
        <f t="shared" si="370"/>
        <v>42601.827141203699</v>
      </c>
      <c r="T3931" s="1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s="1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9">
        <f t="shared" si="370"/>
        <v>42433.338749999995</v>
      </c>
      <c r="T3932" s="1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s="1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9">
        <f t="shared" si="370"/>
        <v>42228.151701388888</v>
      </c>
      <c r="T3933" s="1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s="1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1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9">
        <f t="shared" si="370"/>
        <v>42415.168564814812</v>
      </c>
      <c r="T3934" s="1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s="1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16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9">
        <f t="shared" si="370"/>
        <v>42538.968310185184</v>
      </c>
      <c r="T3935" s="1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s="1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9">
        <f t="shared" si="370"/>
        <v>42233.671747685185</v>
      </c>
      <c r="T3936" s="1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s="1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44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9">
        <f t="shared" si="370"/>
        <v>42221.656782407401</v>
      </c>
      <c r="T3937" s="1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s="1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9">
        <f t="shared" si="370"/>
        <v>42675.262962962966</v>
      </c>
      <c r="T3938" s="1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s="1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87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9">
        <f t="shared" si="370"/>
        <v>42534.631481481483</v>
      </c>
      <c r="T3939" s="1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s="1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13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9">
        <f t="shared" si="370"/>
        <v>42151.905717592599</v>
      </c>
      <c r="T3940" s="1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s="1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9">
        <f t="shared" si="370"/>
        <v>41915.400219907409</v>
      </c>
      <c r="T3941" s="1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s="1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1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9">
        <f t="shared" si="370"/>
        <v>41961.492488425924</v>
      </c>
      <c r="T3942" s="1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s="1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9">
        <f t="shared" si="370"/>
        <v>41940.587233796294</v>
      </c>
      <c r="T3943" s="1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s="1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9">
        <f t="shared" si="370"/>
        <v>42111.904097222221</v>
      </c>
      <c r="T3944" s="1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s="1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36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9">
        <f t="shared" si="370"/>
        <v>42279.778564814813</v>
      </c>
      <c r="T3945" s="1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s="1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9">
        <f t="shared" si="370"/>
        <v>42213.662905092591</v>
      </c>
      <c r="T3946" s="1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s="1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1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9">
        <f t="shared" si="370"/>
        <v>42109.801712962959</v>
      </c>
      <c r="T3947" s="1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s="1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4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9">
        <f t="shared" si="370"/>
        <v>42031.833587962959</v>
      </c>
      <c r="T3948" s="1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s="1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4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9">
        <f t="shared" si="370"/>
        <v>42615.142870370371</v>
      </c>
      <c r="T3949" s="1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s="1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9">
        <f t="shared" si="370"/>
        <v>41829.325497685182</v>
      </c>
      <c r="T3950" s="1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s="1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16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9">
        <f t="shared" si="370"/>
        <v>42016.120613425926</v>
      </c>
      <c r="T3951" s="1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s="1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9">
        <f t="shared" si="370"/>
        <v>42439.702314814815</v>
      </c>
      <c r="T3952" s="1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s="1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1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9">
        <f t="shared" si="370"/>
        <v>42433.825717592597</v>
      </c>
      <c r="T3953" s="1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s="1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1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9">
        <f t="shared" si="370"/>
        <v>42243.790393518517</v>
      </c>
      <c r="T3954" s="1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s="1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9">
        <f t="shared" si="370"/>
        <v>42550.048449074078</v>
      </c>
      <c r="T3955" s="1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s="1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9">
        <f t="shared" si="370"/>
        <v>41774.651203703703</v>
      </c>
      <c r="T3956" s="1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s="1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9">
        <f t="shared" si="370"/>
        <v>42306.848854166667</v>
      </c>
      <c r="T3957" s="1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s="1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9">
        <f t="shared" si="370"/>
        <v>42457.932025462964</v>
      </c>
      <c r="T3958" s="1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s="1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1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9">
        <f t="shared" si="370"/>
        <v>42513.976319444439</v>
      </c>
      <c r="T3959" s="1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s="1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33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9">
        <f t="shared" si="370"/>
        <v>41816.950370370374</v>
      </c>
      <c r="T3960" s="1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s="1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9">
        <f t="shared" si="370"/>
        <v>41880.788842592592</v>
      </c>
      <c r="T3961" s="1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s="1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9">
        <f t="shared" si="370"/>
        <v>42342.845555555556</v>
      </c>
      <c r="T3962" s="1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s="1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1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9">
        <f t="shared" si="370"/>
        <v>41745.891319444447</v>
      </c>
      <c r="T3963" s="1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s="1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9">
        <f t="shared" si="370"/>
        <v>42311.621458333335</v>
      </c>
      <c r="T3964" s="1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s="1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9">
        <f t="shared" si="370"/>
        <v>42296.154131944444</v>
      </c>
      <c r="T3965" s="1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s="1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7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9">
        <f t="shared" si="370"/>
        <v>42053.722060185188</v>
      </c>
      <c r="T3966" s="1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s="1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15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9">
        <f t="shared" si="370"/>
        <v>42414.235879629632</v>
      </c>
      <c r="T3967" s="1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s="1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9">
        <f t="shared" si="370"/>
        <v>41801.711550925924</v>
      </c>
      <c r="T3968" s="1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s="1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25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9">
        <f t="shared" si="370"/>
        <v>42770.290590277778</v>
      </c>
      <c r="T3969" s="1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s="1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11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9">
        <f t="shared" si="370"/>
        <v>42452.815659722226</v>
      </c>
      <c r="T3970" s="1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s="1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ROUNDUP(IF(($E3971-$D3971)/($D3971)&gt;0,(($E3971-$D3971)/($D3971)+1)*100,(1+($E3971-$D3971)/($D3971))*100),0)</f>
        <v>8</v>
      </c>
      <c r="P3971" s="5">
        <f t="shared" ref="P3971:P4034" si="373">$E3971/$L3971</f>
        <v>35.166666666666664</v>
      </c>
      <c r="Q3971" t="str">
        <f t="shared" ref="Q3971:Q4034" si="374">LEFT($N3971,FIND("/",$N3971)-1)</f>
        <v>theater</v>
      </c>
      <c r="R3971" t="str">
        <f t="shared" ref="R3971:R4034" si="375">RIGHT($N3971,LEN($N3971)-FIND("/",$N3971))</f>
        <v>plays</v>
      </c>
      <c r="S3971" s="19">
        <f t="shared" ref="S3971:S4034" si="376">((($J3971/60)/60)/24)+DATE(1970,1,1)</f>
        <v>42601.854699074072</v>
      </c>
      <c r="T3971" s="19">
        <f t="shared" ref="T3971:T4034" si="377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s="1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1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9">
        <f t="shared" si="376"/>
        <v>42447.863553240735</v>
      </c>
      <c r="T3972" s="1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s="1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9">
        <f t="shared" si="376"/>
        <v>41811.536180555559</v>
      </c>
      <c r="T3973" s="1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s="1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22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9">
        <f t="shared" si="376"/>
        <v>41981.067523148144</v>
      </c>
      <c r="T3974" s="1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s="1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9">
        <f t="shared" si="376"/>
        <v>42469.68414351852</v>
      </c>
      <c r="T3975" s="1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s="1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9">
        <f t="shared" si="376"/>
        <v>42493.546851851846</v>
      </c>
      <c r="T3976" s="1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s="1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9">
        <f t="shared" si="376"/>
        <v>42534.866875</v>
      </c>
      <c r="T3977" s="1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s="1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9">
        <f t="shared" si="376"/>
        <v>41830.858344907407</v>
      </c>
      <c r="T3978" s="1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s="1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9">
        <f t="shared" si="376"/>
        <v>42543.788564814815</v>
      </c>
      <c r="T3979" s="1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s="1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9">
        <f t="shared" si="376"/>
        <v>41975.642974537041</v>
      </c>
      <c r="T3980" s="1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s="1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9">
        <f t="shared" si="376"/>
        <v>42069.903437500005</v>
      </c>
      <c r="T3981" s="1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s="1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9">
        <f t="shared" si="376"/>
        <v>41795.598923611113</v>
      </c>
      <c r="T3982" s="1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s="1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5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9">
        <f t="shared" si="376"/>
        <v>42508.179965277777</v>
      </c>
      <c r="T3983" s="1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s="1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9">
        <f t="shared" si="376"/>
        <v>42132.809953703705</v>
      </c>
      <c r="T3984" s="1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s="1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9">
        <f t="shared" si="376"/>
        <v>41747.86986111111</v>
      </c>
      <c r="T3985" s="1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s="1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7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9">
        <f t="shared" si="376"/>
        <v>41920.963472222218</v>
      </c>
      <c r="T3986" s="1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s="1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33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9">
        <f t="shared" si="376"/>
        <v>42399.707407407404</v>
      </c>
      <c r="T3987" s="1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s="1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10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9">
        <f t="shared" si="376"/>
        <v>42467.548541666663</v>
      </c>
      <c r="T3988" s="1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s="1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38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9">
        <f t="shared" si="376"/>
        <v>41765.92465277778</v>
      </c>
      <c r="T3989" s="1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s="1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9">
        <f t="shared" si="376"/>
        <v>42230.08116898148</v>
      </c>
      <c r="T3990" s="1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s="1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9">
        <f t="shared" si="376"/>
        <v>42286.749780092592</v>
      </c>
      <c r="T3991" s="1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s="1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5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9">
        <f t="shared" si="376"/>
        <v>42401.672372685185</v>
      </c>
      <c r="T3992" s="1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s="1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9">
        <f t="shared" si="376"/>
        <v>42125.644467592589</v>
      </c>
      <c r="T3993" s="1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s="1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6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9">
        <f t="shared" si="376"/>
        <v>42289.94049768518</v>
      </c>
      <c r="T3994" s="1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s="1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1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9">
        <f t="shared" si="376"/>
        <v>42107.864722222221</v>
      </c>
      <c r="T3995" s="1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s="1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1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9">
        <f t="shared" si="376"/>
        <v>41809.389930555553</v>
      </c>
      <c r="T3996" s="1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s="1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9">
        <f t="shared" si="376"/>
        <v>42019.683761574073</v>
      </c>
      <c r="T3997" s="1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s="1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17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9">
        <f t="shared" si="376"/>
        <v>41950.26694444444</v>
      </c>
      <c r="T3998" s="1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s="1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9">
        <f t="shared" si="376"/>
        <v>42069.391446759255</v>
      </c>
      <c r="T3999" s="1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s="1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58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9">
        <f t="shared" si="376"/>
        <v>42061.963263888887</v>
      </c>
      <c r="T4000" s="1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s="1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17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9">
        <f t="shared" si="376"/>
        <v>41842.828680555554</v>
      </c>
      <c r="T4001" s="1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s="1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1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9">
        <f t="shared" si="376"/>
        <v>42437.64534722222</v>
      </c>
      <c r="T4002" s="1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s="1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38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9">
        <f t="shared" si="376"/>
        <v>42775.964212962965</v>
      </c>
      <c r="T4003" s="1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s="1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9">
        <f t="shared" si="376"/>
        <v>41879.043530092589</v>
      </c>
      <c r="T4004" s="1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s="1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9">
        <f t="shared" si="376"/>
        <v>42020.587349537032</v>
      </c>
      <c r="T4005" s="1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s="1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1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9">
        <f t="shared" si="376"/>
        <v>41890.16269675926</v>
      </c>
      <c r="T4006" s="1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s="1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9">
        <f t="shared" si="376"/>
        <v>41872.807696759257</v>
      </c>
      <c r="T4007" s="1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s="1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1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9">
        <f t="shared" si="376"/>
        <v>42391.772997685184</v>
      </c>
      <c r="T4008" s="1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s="1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1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9">
        <f t="shared" si="376"/>
        <v>41848.772928240738</v>
      </c>
      <c r="T4009" s="1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s="1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7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9">
        <f t="shared" si="376"/>
        <v>42177.964201388888</v>
      </c>
      <c r="T4010" s="1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s="1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9">
        <f t="shared" si="376"/>
        <v>41851.700925925928</v>
      </c>
      <c r="T4011" s="1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s="1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25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9">
        <f t="shared" si="376"/>
        <v>41921.770439814813</v>
      </c>
      <c r="T4012" s="1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s="1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9">
        <f t="shared" si="376"/>
        <v>42002.54488425926</v>
      </c>
      <c r="T4013" s="1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s="1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9">
        <f t="shared" si="376"/>
        <v>42096.544548611113</v>
      </c>
      <c r="T4014" s="1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s="1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9">
        <f t="shared" si="376"/>
        <v>42021.301192129627</v>
      </c>
      <c r="T4015" s="1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s="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9">
        <f t="shared" si="376"/>
        <v>42419.246168981481</v>
      </c>
      <c r="T4016" s="1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s="1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9">
        <f t="shared" si="376"/>
        <v>42174.780821759254</v>
      </c>
      <c r="T4017" s="1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s="1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9">
        <f t="shared" si="376"/>
        <v>41869.872685185182</v>
      </c>
      <c r="T4018" s="1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s="1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9">
        <f t="shared" si="376"/>
        <v>41856.672152777777</v>
      </c>
      <c r="T4019" s="1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s="1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9">
        <f t="shared" si="376"/>
        <v>42620.91097222222</v>
      </c>
      <c r="T4020" s="1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s="1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9">
        <f t="shared" si="376"/>
        <v>42417.675879629634</v>
      </c>
      <c r="T4021" s="1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s="1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17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9">
        <f t="shared" si="376"/>
        <v>42057.190960648149</v>
      </c>
      <c r="T4022" s="1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s="1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9">
        <f t="shared" si="376"/>
        <v>41878.911550925928</v>
      </c>
      <c r="T4023" s="1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s="1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70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9">
        <f t="shared" si="376"/>
        <v>41990.584108796291</v>
      </c>
      <c r="T4024" s="1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s="1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9">
        <f t="shared" si="376"/>
        <v>42408.999571759254</v>
      </c>
      <c r="T4025" s="1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s="1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9">
        <f t="shared" si="376"/>
        <v>42217.670104166667</v>
      </c>
      <c r="T4026" s="1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s="1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9">
        <f t="shared" si="376"/>
        <v>42151.237685185188</v>
      </c>
      <c r="T4027" s="1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s="1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9">
        <f t="shared" si="376"/>
        <v>42282.655543981484</v>
      </c>
      <c r="T4028" s="1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s="1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8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9">
        <f t="shared" si="376"/>
        <v>42768.97084490741</v>
      </c>
      <c r="T4029" s="1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s="1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29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9">
        <f t="shared" si="376"/>
        <v>41765.938657407409</v>
      </c>
      <c r="T4030" s="1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s="1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9">
        <f t="shared" si="376"/>
        <v>42322.025115740747</v>
      </c>
      <c r="T4031" s="1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s="1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9">
        <f t="shared" si="376"/>
        <v>42374.655081018514</v>
      </c>
      <c r="T4032" s="1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s="1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9">
        <f t="shared" si="376"/>
        <v>41941.585231481484</v>
      </c>
      <c r="T4033" s="1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s="1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9">
        <f t="shared" si="376"/>
        <v>42293.809212962966</v>
      </c>
      <c r="T4034" s="1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s="1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ROUNDUP(IF(($E4035-$D4035)/($D4035)&gt;0,(($E4035-$D4035)/($D4035)+1)*100,(1+($E4035-$D4035)/($D4035))*100),0)</f>
        <v>26</v>
      </c>
      <c r="P4035" s="5">
        <f t="shared" ref="P4035:P4098" si="379">$E4035/$L4035</f>
        <v>65.340319148936175</v>
      </c>
      <c r="Q4035" t="str">
        <f t="shared" ref="Q4035:Q4098" si="380">LEFT($N4035,FIND("/",$N4035)-1)</f>
        <v>theater</v>
      </c>
      <c r="R4035" t="str">
        <f t="shared" ref="R4035:R4098" si="381">RIGHT($N4035,LEN($N4035)-FIND("/",$N4035))</f>
        <v>plays</v>
      </c>
      <c r="S4035" s="19">
        <f t="shared" ref="S4035:S4098" si="382">((($J4035/60)/60)/24)+DATE(1970,1,1)</f>
        <v>42614.268796296295</v>
      </c>
      <c r="T4035" s="19">
        <f t="shared" ref="T4035:T4098" si="383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s="1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9">
        <f t="shared" si="382"/>
        <v>42067.947337962964</v>
      </c>
      <c r="T4036" s="1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s="1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9">
        <f t="shared" si="382"/>
        <v>41903.882951388885</v>
      </c>
      <c r="T4037" s="1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s="1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48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9">
        <f t="shared" si="382"/>
        <v>41804.937083333331</v>
      </c>
      <c r="T4038" s="1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s="1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12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9">
        <f t="shared" si="382"/>
        <v>42497.070775462969</v>
      </c>
      <c r="T4039" s="1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s="1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13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9">
        <f t="shared" si="382"/>
        <v>41869.798726851855</v>
      </c>
      <c r="T4040" s="1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s="1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9">
        <f t="shared" si="382"/>
        <v>42305.670914351853</v>
      </c>
      <c r="T4041" s="1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s="1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32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9">
        <f t="shared" si="382"/>
        <v>42144.231527777782</v>
      </c>
      <c r="T4042" s="1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s="1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1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9">
        <f t="shared" si="382"/>
        <v>42559.474004629628</v>
      </c>
      <c r="T4043" s="1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s="1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9">
        <f t="shared" si="382"/>
        <v>41995.084074074075</v>
      </c>
      <c r="T4044" s="1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s="1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9">
        <f t="shared" si="382"/>
        <v>41948.957465277781</v>
      </c>
      <c r="T4045" s="1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s="1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9">
        <f t="shared" si="382"/>
        <v>42074.219699074078</v>
      </c>
      <c r="T4046" s="1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s="1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1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9">
        <f t="shared" si="382"/>
        <v>41842.201261574075</v>
      </c>
      <c r="T4047" s="1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s="1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9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9">
        <f t="shared" si="382"/>
        <v>41904.650578703702</v>
      </c>
      <c r="T4048" s="1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s="1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3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9">
        <f t="shared" si="382"/>
        <v>41991.022488425922</v>
      </c>
      <c r="T4049" s="1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s="1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9">
        <f t="shared" si="382"/>
        <v>42436.509108796294</v>
      </c>
      <c r="T4050" s="1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s="1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1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9">
        <f t="shared" si="382"/>
        <v>42169.958506944444</v>
      </c>
      <c r="T4051" s="1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s="1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1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9">
        <f t="shared" si="382"/>
        <v>41905.636469907404</v>
      </c>
      <c r="T4052" s="1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s="1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9">
        <f t="shared" si="382"/>
        <v>41761.810150462967</v>
      </c>
      <c r="T4053" s="1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s="1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38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9">
        <f t="shared" si="382"/>
        <v>41865.878657407404</v>
      </c>
      <c r="T4054" s="1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s="1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9">
        <f t="shared" si="382"/>
        <v>41928.690138888887</v>
      </c>
      <c r="T4055" s="1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s="1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9">
        <f t="shared" si="382"/>
        <v>42613.841261574074</v>
      </c>
      <c r="T4056" s="1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s="1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18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9">
        <f t="shared" si="382"/>
        <v>41779.648506944446</v>
      </c>
      <c r="T4057" s="1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s="1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9">
        <f t="shared" si="382"/>
        <v>42534.933321759265</v>
      </c>
      <c r="T4058" s="1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s="1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23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9">
        <f t="shared" si="382"/>
        <v>42310.968518518523</v>
      </c>
      <c r="T4059" s="1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s="1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9">
        <f t="shared" si="382"/>
        <v>42446.060694444444</v>
      </c>
      <c r="T4060" s="1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s="1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3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9">
        <f t="shared" si="382"/>
        <v>41866.640648148146</v>
      </c>
      <c r="T4061" s="1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s="1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9">
        <f t="shared" si="382"/>
        <v>41779.695092592592</v>
      </c>
      <c r="T4062" s="1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s="1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9">
        <f t="shared" si="382"/>
        <v>42421.141469907408</v>
      </c>
      <c r="T4063" s="1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s="1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3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9">
        <f t="shared" si="382"/>
        <v>42523.739212962959</v>
      </c>
      <c r="T4064" s="1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s="1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9">
        <f t="shared" si="382"/>
        <v>41787.681527777779</v>
      </c>
      <c r="T4065" s="1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s="1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20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9">
        <f t="shared" si="382"/>
        <v>42093.588263888887</v>
      </c>
      <c r="T4066" s="1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s="1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9">
        <f t="shared" si="382"/>
        <v>41833.951516203706</v>
      </c>
      <c r="T4067" s="1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s="1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1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9">
        <f t="shared" si="382"/>
        <v>42479.039212962962</v>
      </c>
      <c r="T4068" s="1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s="1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61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9">
        <f t="shared" si="382"/>
        <v>42235.117476851854</v>
      </c>
      <c r="T4069" s="1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s="1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9">
        <f t="shared" si="382"/>
        <v>42718.963599537034</v>
      </c>
      <c r="T4070" s="1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s="1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35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9">
        <f t="shared" si="382"/>
        <v>42022.661527777775</v>
      </c>
      <c r="T4071" s="1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s="1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9">
        <f t="shared" si="382"/>
        <v>42031.666898148149</v>
      </c>
      <c r="T4072" s="1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s="1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9">
        <f t="shared" si="382"/>
        <v>42700.804756944446</v>
      </c>
      <c r="T4073" s="1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s="1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1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9">
        <f t="shared" si="382"/>
        <v>41812.77443287037</v>
      </c>
      <c r="T4074" s="1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s="1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9">
        <f t="shared" si="382"/>
        <v>42078.34520833334</v>
      </c>
      <c r="T4075" s="1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s="1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9">
        <f t="shared" si="382"/>
        <v>42283.552951388891</v>
      </c>
      <c r="T4076" s="1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s="1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29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9">
        <f t="shared" si="382"/>
        <v>41779.045937499999</v>
      </c>
      <c r="T4077" s="1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s="1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9">
        <f t="shared" si="382"/>
        <v>41905.795706018522</v>
      </c>
      <c r="T4078" s="1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s="1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9">
        <f t="shared" si="382"/>
        <v>42695.7105787037</v>
      </c>
      <c r="T4079" s="1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s="1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9">
        <f t="shared" si="382"/>
        <v>42732.787523148145</v>
      </c>
      <c r="T4080" s="1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s="1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1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9">
        <f t="shared" si="382"/>
        <v>42510.938900462963</v>
      </c>
      <c r="T4081" s="1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s="1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9">
        <f t="shared" si="382"/>
        <v>42511.698101851856</v>
      </c>
      <c r="T4082" s="1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s="1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16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9">
        <f t="shared" si="382"/>
        <v>42041.581307870365</v>
      </c>
      <c r="T4083" s="1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s="1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9">
        <f t="shared" si="382"/>
        <v>42307.189270833333</v>
      </c>
      <c r="T4084" s="1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s="1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9">
        <f t="shared" si="382"/>
        <v>42353.761759259258</v>
      </c>
      <c r="T4085" s="1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s="1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1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9">
        <f t="shared" si="382"/>
        <v>42622.436412037037</v>
      </c>
      <c r="T4086" s="1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s="1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1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9">
        <f t="shared" si="382"/>
        <v>42058.603877314818</v>
      </c>
      <c r="T4087" s="1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s="1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9">
        <f t="shared" si="382"/>
        <v>42304.940960648149</v>
      </c>
      <c r="T4088" s="1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s="1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9">
        <f t="shared" si="382"/>
        <v>42538.742893518516</v>
      </c>
      <c r="T4089" s="1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s="1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9">
        <f t="shared" si="382"/>
        <v>41990.612546296295</v>
      </c>
      <c r="T4090" s="1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s="1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9">
        <f t="shared" si="382"/>
        <v>42122.732499999998</v>
      </c>
      <c r="T4091" s="1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s="1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4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9">
        <f t="shared" si="382"/>
        <v>42209.67288194444</v>
      </c>
      <c r="T4092" s="1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s="1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9">
        <f t="shared" si="382"/>
        <v>41990.506377314814</v>
      </c>
      <c r="T4093" s="1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s="1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9">
        <f t="shared" si="382"/>
        <v>42039.194988425923</v>
      </c>
      <c r="T4094" s="1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s="1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3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9">
        <f t="shared" si="382"/>
        <v>42178.815891203703</v>
      </c>
      <c r="T4095" s="1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s="1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9">
        <f t="shared" si="382"/>
        <v>41890.086805555555</v>
      </c>
      <c r="T4096" s="1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s="1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9">
        <f t="shared" si="382"/>
        <v>42693.031828703708</v>
      </c>
      <c r="T4097" s="1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s="1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12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9">
        <f t="shared" si="382"/>
        <v>42750.530312499999</v>
      </c>
      <c r="T4098" s="1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s="1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ROUNDUP(IF(($E4099-$D4099)/($D4099)&gt;0,(($E4099-$D4099)/($D4099)+1)*100,(1+($E4099-$D4099)/($D4099))*100),0)</f>
        <v>0</v>
      </c>
      <c r="P4099" s="5" t="e">
        <f t="shared" ref="P4099:P4115" si="385">$E4099/$L4099</f>
        <v>#DIV/0!</v>
      </c>
      <c r="Q4099" t="str">
        <f t="shared" ref="Q4099:Q4115" si="386">LEFT($N4099,FIND("/",$N4099)-1)</f>
        <v>theater</v>
      </c>
      <c r="R4099" t="str">
        <f t="shared" ref="R4099:R4115" si="387">RIGHT($N4099,LEN($N4099)-FIND("/",$N4099))</f>
        <v>plays</v>
      </c>
      <c r="S4099" s="19">
        <f t="shared" ref="S4099:S4115" si="388">((($J4099/60)/60)/24)+DATE(1970,1,1)</f>
        <v>42344.824502314819</v>
      </c>
      <c r="T4099" s="19">
        <f t="shared" ref="T4099:T4115" si="38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s="1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9">
        <f t="shared" si="388"/>
        <v>42495.722187499996</v>
      </c>
      <c r="T4100" s="1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s="1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9">
        <f t="shared" si="388"/>
        <v>42570.850381944445</v>
      </c>
      <c r="T4101" s="1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s="1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9">
        <f t="shared" si="388"/>
        <v>41927.124884259261</v>
      </c>
      <c r="T4102" s="1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s="1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9">
        <f t="shared" si="388"/>
        <v>42730.903726851851</v>
      </c>
      <c r="T4103" s="1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s="1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28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9">
        <f t="shared" si="388"/>
        <v>42475.848067129627</v>
      </c>
      <c r="T4104" s="1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s="1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9">
        <f t="shared" si="388"/>
        <v>42188.83293981482</v>
      </c>
      <c r="T4105" s="1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s="1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22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9">
        <f t="shared" si="388"/>
        <v>42640.278171296297</v>
      </c>
      <c r="T4106" s="1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s="1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9">
        <f t="shared" si="388"/>
        <v>42697.010520833333</v>
      </c>
      <c r="T4107" s="1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s="1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71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9">
        <f t="shared" si="388"/>
        <v>42053.049375000002</v>
      </c>
      <c r="T4108" s="1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s="1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9">
        <f t="shared" si="388"/>
        <v>41883.916678240741</v>
      </c>
      <c r="T4109" s="1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s="1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9">
        <f t="shared" si="388"/>
        <v>42767.031678240746</v>
      </c>
      <c r="T4110" s="1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s="1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9">
        <f t="shared" si="388"/>
        <v>42307.539398148147</v>
      </c>
      <c r="T4111" s="1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s="1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29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9">
        <f t="shared" si="388"/>
        <v>42512.626747685179</v>
      </c>
      <c r="T4112" s="1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s="1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4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9">
        <f t="shared" si="388"/>
        <v>42029.135879629626</v>
      </c>
      <c r="T4113" s="1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s="1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1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9">
        <f t="shared" si="388"/>
        <v>42400.946597222224</v>
      </c>
      <c r="T4114" s="1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s="1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1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9">
        <f t="shared" si="388"/>
        <v>42358.573182870372</v>
      </c>
      <c r="T4115" s="19">
        <f t="shared" si="389"/>
        <v>42377.273611111115</v>
      </c>
    </row>
  </sheetData>
  <autoFilter ref="F1:F4115" xr:uid="{8621721E-0897-4EA1-B237-84E8FD7B031A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16E46-3C96-4F8C-9D7E-77818C71D09F}">
  <dimension ref="A1:F18"/>
  <sheetViews>
    <sheetView workbookViewId="0">
      <selection activeCell="B28" sqref="B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7" t="s">
        <v>8376</v>
      </c>
      <c r="B1" t="s">
        <v>8323</v>
      </c>
    </row>
    <row r="2" spans="1:6" x14ac:dyDescent="0.3">
      <c r="A2" s="17" t="s">
        <v>8308</v>
      </c>
      <c r="B2" t="s">
        <v>8323</v>
      </c>
    </row>
    <row r="4" spans="1:6" x14ac:dyDescent="0.3">
      <c r="A4" s="17" t="s">
        <v>8377</v>
      </c>
      <c r="B4" s="17" t="s">
        <v>8321</v>
      </c>
    </row>
    <row r="5" spans="1:6" x14ac:dyDescent="0.3">
      <c r="A5" s="1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20" t="s">
        <v>8369</v>
      </c>
      <c r="B6" s="11">
        <v>133</v>
      </c>
      <c r="C6" s="11">
        <v>127</v>
      </c>
      <c r="D6" s="11">
        <v>26</v>
      </c>
      <c r="E6" s="11"/>
      <c r="F6" s="11">
        <v>286</v>
      </c>
    </row>
    <row r="7" spans="1:6" x14ac:dyDescent="0.3">
      <c r="A7" s="20" t="s">
        <v>8370</v>
      </c>
      <c r="B7" s="11">
        <v>150</v>
      </c>
      <c r="C7" s="11">
        <v>124</v>
      </c>
      <c r="D7" s="11">
        <v>29</v>
      </c>
      <c r="E7" s="11"/>
      <c r="F7" s="11">
        <v>303</v>
      </c>
    </row>
    <row r="8" spans="1:6" x14ac:dyDescent="0.3">
      <c r="A8" s="20" t="s">
        <v>8371</v>
      </c>
      <c r="B8" s="11">
        <v>207</v>
      </c>
      <c r="C8" s="11">
        <v>124</v>
      </c>
      <c r="D8" s="11">
        <v>28</v>
      </c>
      <c r="E8" s="11">
        <v>20</v>
      </c>
      <c r="F8" s="11">
        <v>379</v>
      </c>
    </row>
    <row r="9" spans="1:6" x14ac:dyDescent="0.3">
      <c r="A9" s="20" t="s">
        <v>8372</v>
      </c>
      <c r="B9" s="11">
        <v>187</v>
      </c>
      <c r="C9" s="11">
        <v>100</v>
      </c>
      <c r="D9" s="11">
        <v>29</v>
      </c>
      <c r="E9" s="11">
        <v>29</v>
      </c>
      <c r="F9" s="11">
        <v>345</v>
      </c>
    </row>
    <row r="10" spans="1:6" x14ac:dyDescent="0.3">
      <c r="A10" s="20" t="s">
        <v>8373</v>
      </c>
      <c r="B10" s="11">
        <v>204</v>
      </c>
      <c r="C10" s="11">
        <v>120</v>
      </c>
      <c r="D10" s="11">
        <v>28</v>
      </c>
      <c r="E10" s="11">
        <v>1</v>
      </c>
      <c r="F10" s="11">
        <v>353</v>
      </c>
    </row>
    <row r="11" spans="1:6" x14ac:dyDescent="0.3">
      <c r="A11" s="20" t="s">
        <v>8374</v>
      </c>
      <c r="B11" s="11">
        <v>222</v>
      </c>
      <c r="C11" s="11">
        <v>120</v>
      </c>
      <c r="D11" s="11">
        <v>23</v>
      </c>
      <c r="E11" s="11"/>
      <c r="F11" s="11">
        <v>365</v>
      </c>
    </row>
    <row r="12" spans="1:6" x14ac:dyDescent="0.3">
      <c r="A12" s="20" t="s">
        <v>8375</v>
      </c>
      <c r="B12" s="11">
        <v>222</v>
      </c>
      <c r="C12" s="11">
        <v>134</v>
      </c>
      <c r="D12" s="11">
        <v>33</v>
      </c>
      <c r="E12" s="11"/>
      <c r="F12" s="11">
        <v>389</v>
      </c>
    </row>
    <row r="13" spans="1:6" x14ac:dyDescent="0.3">
      <c r="A13" s="20" t="s">
        <v>8364</v>
      </c>
      <c r="B13" s="11">
        <v>196</v>
      </c>
      <c r="C13" s="11">
        <v>155</v>
      </c>
      <c r="D13" s="11">
        <v>39</v>
      </c>
      <c r="E13" s="11"/>
      <c r="F13" s="11">
        <v>390</v>
      </c>
    </row>
    <row r="14" spans="1:6" x14ac:dyDescent="0.3">
      <c r="A14" s="20" t="s">
        <v>8365</v>
      </c>
      <c r="B14" s="11">
        <v>156</v>
      </c>
      <c r="C14" s="11">
        <v>136</v>
      </c>
      <c r="D14" s="11">
        <v>24</v>
      </c>
      <c r="E14" s="11"/>
      <c r="F14" s="11">
        <v>316</v>
      </c>
    </row>
    <row r="15" spans="1:6" x14ac:dyDescent="0.3">
      <c r="A15" s="20" t="s">
        <v>8366</v>
      </c>
      <c r="B15" s="11">
        <v>160</v>
      </c>
      <c r="C15" s="11">
        <v>145</v>
      </c>
      <c r="D15" s="11">
        <v>34</v>
      </c>
      <c r="E15" s="11"/>
      <c r="F15" s="11">
        <v>339</v>
      </c>
    </row>
    <row r="16" spans="1:6" x14ac:dyDescent="0.3">
      <c r="A16" s="20" t="s">
        <v>8367</v>
      </c>
      <c r="B16" s="11">
        <v>161</v>
      </c>
      <c r="C16" s="11">
        <v>133</v>
      </c>
      <c r="D16" s="11">
        <v>21</v>
      </c>
      <c r="E16" s="11"/>
      <c r="F16" s="11">
        <v>315</v>
      </c>
    </row>
    <row r="17" spans="1:6" x14ac:dyDescent="0.3">
      <c r="A17" s="20" t="s">
        <v>8368</v>
      </c>
      <c r="B17" s="11">
        <v>187</v>
      </c>
      <c r="C17" s="11">
        <v>112</v>
      </c>
      <c r="D17" s="11">
        <v>35</v>
      </c>
      <c r="E17" s="11"/>
      <c r="F17" s="11">
        <v>334</v>
      </c>
    </row>
    <row r="18" spans="1:6" x14ac:dyDescent="0.3">
      <c r="A18" s="20" t="s">
        <v>8311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0F30-3FD1-4645-8512-E90F41120057}">
  <dimension ref="A1:H13"/>
  <sheetViews>
    <sheetView workbookViewId="0">
      <selection activeCell="F18" sqref="F18"/>
    </sheetView>
  </sheetViews>
  <sheetFormatPr defaultRowHeight="14.4" x14ac:dyDescent="0.3"/>
  <cols>
    <col min="1" max="1" width="26.5546875" bestFit="1" customWidth="1"/>
    <col min="2" max="2" width="10.77734375" bestFit="1" customWidth="1"/>
    <col min="3" max="3" width="10" customWidth="1"/>
    <col min="4" max="4" width="10.6640625" customWidth="1"/>
    <col min="5" max="5" width="12.21875" bestFit="1" customWidth="1"/>
    <col min="6" max="6" width="11.21875" bestFit="1" customWidth="1"/>
    <col min="7" max="7" width="7.6640625" bestFit="1" customWidth="1"/>
    <col min="8" max="8" width="10.33203125" bestFit="1" customWidth="1"/>
  </cols>
  <sheetData>
    <row r="1" spans="1:8" ht="15" thickBot="1" x14ac:dyDescent="0.35">
      <c r="A1" s="33" t="s">
        <v>8378</v>
      </c>
      <c r="B1" s="34" t="s">
        <v>8379</v>
      </c>
      <c r="C1" s="35" t="s">
        <v>8380</v>
      </c>
      <c r="D1" s="36" t="s">
        <v>8381</v>
      </c>
      <c r="E1" s="33" t="s">
        <v>8382</v>
      </c>
      <c r="F1" s="34" t="s">
        <v>8383</v>
      </c>
      <c r="G1" s="35" t="s">
        <v>8384</v>
      </c>
      <c r="H1" s="36" t="s">
        <v>8385</v>
      </c>
    </row>
    <row r="2" spans="1:8" x14ac:dyDescent="0.3">
      <c r="A2" s="29" t="s">
        <v>8386</v>
      </c>
      <c r="B2" s="30">
        <f>COUNTIFS('Part I'!$F:$F,"successful",'Part I'!$D:$D,"&lt;1000")</f>
        <v>322</v>
      </c>
      <c r="C2" s="31">
        <f>COUNTIFS('Part I'!$F:$F,"FAILED",'Part I'!$D:$D,"&lt;1000")</f>
        <v>113</v>
      </c>
      <c r="D2" s="32">
        <f>COUNTIFS('Part I'!$F:$F,"canceled",'Part I'!$D:$D,"&lt;1000")</f>
        <v>18</v>
      </c>
      <c r="E2" s="29">
        <f>SUM($B2:$D2)</f>
        <v>453</v>
      </c>
      <c r="F2" s="30">
        <f>ROUNDUP(($B2/$E2)*100,0)</f>
        <v>72</v>
      </c>
      <c r="G2" s="31">
        <f>ROUNDUP(($C2/$E2)*100,0)</f>
        <v>25</v>
      </c>
      <c r="H2" s="32">
        <f>ROUNDUP(($D2/$E2)*100,0)</f>
        <v>4</v>
      </c>
    </row>
    <row r="3" spans="1:8" x14ac:dyDescent="0.3">
      <c r="A3" s="22" t="s">
        <v>8387</v>
      </c>
      <c r="B3" s="24">
        <f>COUNTIFS('Part I'!$F:$F,"successful",'Part I'!$D:$D,"&gt;=1000",'Part I'!$D:$D,"&lt;4999")</f>
        <v>931</v>
      </c>
      <c r="C3" s="21">
        <f>COUNTIFS('Part I'!$F:$F,"failed",'Part I'!$D:$D,"&gt;=1000",'Part I'!$D:$D,"&lt;4999")</f>
        <v>420</v>
      </c>
      <c r="D3" s="25">
        <f>COUNTIFS('Part I'!$F:$F,"canceled",'Part I'!$D:$D,"&gt;=1000",'Part I'!$D:$D,"&lt;4999")</f>
        <v>60</v>
      </c>
      <c r="E3" s="22">
        <f t="shared" ref="E3:E13" si="0">SUM($B3:$D3)</f>
        <v>1411</v>
      </c>
      <c r="F3" s="24">
        <f t="shared" ref="F3:F13" si="1">ROUNDUP(($B3/$E3)*100,0)</f>
        <v>66</v>
      </c>
      <c r="G3" s="21">
        <f t="shared" ref="G3:G13" si="2">ROUNDUP(($C3/$E3)*100,0)</f>
        <v>30</v>
      </c>
      <c r="H3" s="25">
        <f t="shared" ref="H3:H13" si="3">ROUNDUP(($D3/$E3)*100,0)</f>
        <v>5</v>
      </c>
    </row>
    <row r="4" spans="1:8" x14ac:dyDescent="0.3">
      <c r="A4" s="22" t="s">
        <v>8388</v>
      </c>
      <c r="B4" s="24">
        <f>COUNTIFS('Part I'!$F:$F,"successful",'Part I'!$D:$D,"&gt;=5000",'Part I'!$D:$D,"&lt;9999")</f>
        <v>380</v>
      </c>
      <c r="C4" s="21">
        <f>COUNTIFS('Part I'!$F:$F,"failed",'Part I'!$D:$D,"&gt;=5000",'Part I'!$D:$D,"&lt;9999")</f>
        <v>282</v>
      </c>
      <c r="D4" s="25">
        <f>COUNTIFS('Part I'!$F:$F,"canceled",'Part I'!$D:$D,"&gt;=5000",'Part I'!$D:$D,"&lt;9999")</f>
        <v>51</v>
      </c>
      <c r="E4" s="22">
        <f t="shared" si="0"/>
        <v>713</v>
      </c>
      <c r="F4" s="24">
        <f t="shared" si="1"/>
        <v>54</v>
      </c>
      <c r="G4" s="21">
        <f t="shared" si="2"/>
        <v>40</v>
      </c>
      <c r="H4" s="25">
        <f t="shared" si="3"/>
        <v>8</v>
      </c>
    </row>
    <row r="5" spans="1:8" x14ac:dyDescent="0.3">
      <c r="A5" s="22" t="s">
        <v>8389</v>
      </c>
      <c r="B5" s="24">
        <f>COUNTIFS('Part I'!$F:$F,"successful",'Part I'!$D:$D,"&gt;=10000",'Part I'!$D:$D,"&lt;14999")</f>
        <v>168</v>
      </c>
      <c r="C5" s="21">
        <f>COUNTIFS('Part I'!$F:$F,"failed",'Part I'!$D:$D,"&gt;=10000",'Part I'!$D:$D,"&lt;14999")</f>
        <v>144</v>
      </c>
      <c r="D5" s="25">
        <f>COUNTIFS('Part I'!$F:$F,"canceled",'Part I'!$D:$D,"&gt;=10000",'Part I'!$D:$D,"&lt;14999")</f>
        <v>40</v>
      </c>
      <c r="E5" s="22">
        <f t="shared" si="0"/>
        <v>352</v>
      </c>
      <c r="F5" s="24">
        <f t="shared" si="1"/>
        <v>48</v>
      </c>
      <c r="G5" s="21">
        <f t="shared" si="2"/>
        <v>41</v>
      </c>
      <c r="H5" s="25">
        <f t="shared" si="3"/>
        <v>12</v>
      </c>
    </row>
    <row r="6" spans="1:8" x14ac:dyDescent="0.3">
      <c r="A6" s="22" t="s">
        <v>8390</v>
      </c>
      <c r="B6" s="24">
        <f>COUNTIFS('Part I'!$F:$F,"successful",'Part I'!$D:$D,"&gt;=15000",'Part I'!$D:$D,"&lt;19999")</f>
        <v>94</v>
      </c>
      <c r="C6" s="21">
        <f>COUNTIFS('Part I'!$F:$F,"failed",'Part I'!$D:$D,"&gt;=15000",'Part I'!$D:$D,"&lt;19999")</f>
        <v>90</v>
      </c>
      <c r="D6" s="25">
        <f>COUNTIFS('Part I'!$F:$F,"canceled",'Part I'!$D:$D,"&gt;=15000",'Part I'!$D:$D,"&lt;19999")</f>
        <v>17</v>
      </c>
      <c r="E6" s="22">
        <f t="shared" si="0"/>
        <v>201</v>
      </c>
      <c r="F6" s="24">
        <f t="shared" si="1"/>
        <v>47</v>
      </c>
      <c r="G6" s="21">
        <f t="shared" si="2"/>
        <v>45</v>
      </c>
      <c r="H6" s="25">
        <f t="shared" si="3"/>
        <v>9</v>
      </c>
    </row>
    <row r="7" spans="1:8" x14ac:dyDescent="0.3">
      <c r="A7" s="22" t="s">
        <v>8391</v>
      </c>
      <c r="B7" s="24">
        <f>COUNTIFS('Part I'!$F:$F,"successful",'Part I'!$D:$D,"&gt;=20000",'Part I'!$D:$D,"&lt;24999")</f>
        <v>62</v>
      </c>
      <c r="C7" s="21">
        <f>COUNTIFS('Part I'!$F:$F,"failed",'Part I'!$D:$D,"&gt;=20000",'Part I'!$D:$D,"&lt;24999")</f>
        <v>72</v>
      </c>
      <c r="D7" s="25">
        <f>COUNTIFS('Part I'!$F:$F,"canceled",'Part I'!$D:$D,"&gt;=20000",'Part I'!$D:$D,"&lt;24999")</f>
        <v>14</v>
      </c>
      <c r="E7" s="22">
        <f t="shared" si="0"/>
        <v>148</v>
      </c>
      <c r="F7" s="24">
        <f t="shared" si="1"/>
        <v>42</v>
      </c>
      <c r="G7" s="21">
        <f t="shared" si="2"/>
        <v>49</v>
      </c>
      <c r="H7" s="25">
        <f t="shared" si="3"/>
        <v>10</v>
      </c>
    </row>
    <row r="8" spans="1:8" x14ac:dyDescent="0.3">
      <c r="A8" s="22" t="s">
        <v>8392</v>
      </c>
      <c r="B8" s="24">
        <f>COUNTIFS('Part I'!$F:$F,"successful",'Part I'!$D:$D,"&gt;=25000",'Part I'!$D:$D,"&lt;29999")</f>
        <v>55</v>
      </c>
      <c r="C8" s="21">
        <f>COUNTIFS('Part I'!$F:$F,"failed",'Part I'!$D:$D,"&gt;=25000",'Part I'!$D:$D,"&lt;29999")</f>
        <v>64</v>
      </c>
      <c r="D8" s="25">
        <f>COUNTIFS('Part I'!$F:$F,"canceled",'Part I'!$D:$D,"&gt;=25000",'Part I'!$D:$D,"&lt;29999")</f>
        <v>18</v>
      </c>
      <c r="E8" s="22">
        <f t="shared" si="0"/>
        <v>137</v>
      </c>
      <c r="F8" s="24">
        <f t="shared" si="1"/>
        <v>41</v>
      </c>
      <c r="G8" s="21">
        <f t="shared" si="2"/>
        <v>47</v>
      </c>
      <c r="H8" s="25">
        <f t="shared" si="3"/>
        <v>14</v>
      </c>
    </row>
    <row r="9" spans="1:8" x14ac:dyDescent="0.3">
      <c r="A9" s="22" t="s">
        <v>8393</v>
      </c>
      <c r="B9" s="24">
        <f>COUNTIFS('Part I'!$F:$F,"successful",'Part I'!$D:$D,"&gt;=30000",'Part I'!$D:$D,"&lt;34999")</f>
        <v>32</v>
      </c>
      <c r="C9" s="21">
        <f>COUNTIFS('Part I'!$F:$F,"failed",'Part I'!$D:$D,"&gt;=30000",'Part I'!$D:$D,"&lt;34999")</f>
        <v>37</v>
      </c>
      <c r="D9" s="25">
        <f>COUNTIFS('Part I'!$F:$F,"canceled",'Part I'!$D:$D,"&gt;=30000",'Part I'!$D:$D,"&lt;34999")</f>
        <v>13</v>
      </c>
      <c r="E9" s="22">
        <f t="shared" si="0"/>
        <v>82</v>
      </c>
      <c r="F9" s="24">
        <f t="shared" si="1"/>
        <v>40</v>
      </c>
      <c r="G9" s="21">
        <f t="shared" si="2"/>
        <v>46</v>
      </c>
      <c r="H9" s="25">
        <f t="shared" si="3"/>
        <v>16</v>
      </c>
    </row>
    <row r="10" spans="1:8" x14ac:dyDescent="0.3">
      <c r="A10" s="22" t="s">
        <v>8394</v>
      </c>
      <c r="B10" s="24">
        <f>COUNTIFS('Part I'!$F:$F,"successful",'Part I'!$D:$D,"&gt;=35000",'Part I'!$D:$D,"&lt;39999")</f>
        <v>26</v>
      </c>
      <c r="C10" s="21">
        <f>COUNTIFS('Part I'!$F:$F,"failed",'Part I'!$D:$D,"&gt;=35000",'Part I'!$D:$D,"&lt;39999")</f>
        <v>22</v>
      </c>
      <c r="D10" s="25">
        <f>COUNTIFS('Part I'!$F:$F,"canceled",'Part I'!$D:$D,"&gt;=35000",'Part I'!$D:$D,"&lt;39999")</f>
        <v>7</v>
      </c>
      <c r="E10" s="22">
        <f t="shared" si="0"/>
        <v>55</v>
      </c>
      <c r="F10" s="24">
        <f t="shared" si="1"/>
        <v>48</v>
      </c>
      <c r="G10" s="21">
        <f t="shared" si="2"/>
        <v>40</v>
      </c>
      <c r="H10" s="25">
        <f t="shared" si="3"/>
        <v>13</v>
      </c>
    </row>
    <row r="11" spans="1:8" x14ac:dyDescent="0.3">
      <c r="A11" s="22" t="s">
        <v>8395</v>
      </c>
      <c r="B11" s="24">
        <f>COUNTIFS('Part I'!$F:$F,"successful",'Part I'!$D:$D,"&gt;=40000",'Part I'!$D:$D,"&lt;44999")</f>
        <v>21</v>
      </c>
      <c r="C11" s="21">
        <f>COUNTIFS('Part I'!$F:$F,"failed",'Part I'!$D:$D,"&gt;=40000",'Part I'!$D:$D,"&lt;44999")</f>
        <v>16</v>
      </c>
      <c r="D11" s="25">
        <f>COUNTIFS('Part I'!$F:$F,"canceled",'Part I'!$D:$D,"&gt;=40000",'Part I'!$D:$D,"&lt;44999")</f>
        <v>6</v>
      </c>
      <c r="E11" s="22">
        <f t="shared" si="0"/>
        <v>43</v>
      </c>
      <c r="F11" s="24">
        <f t="shared" si="1"/>
        <v>49</v>
      </c>
      <c r="G11" s="21">
        <f t="shared" si="2"/>
        <v>38</v>
      </c>
      <c r="H11" s="25">
        <f t="shared" si="3"/>
        <v>14</v>
      </c>
    </row>
    <row r="12" spans="1:8" x14ac:dyDescent="0.3">
      <c r="A12" s="22" t="s">
        <v>8396</v>
      </c>
      <c r="B12" s="24">
        <f>COUNTIFS('Part I'!$F:$F,"successful",'Part I'!$D:$D,"&gt;=45000",'Part I'!$D:$D,"&lt;49999")</f>
        <v>6</v>
      </c>
      <c r="C12" s="21">
        <f>COUNTIFS('Part I'!$F:$F,"failed",'Part I'!$D:$D,"&gt;=45000",'Part I'!$D:$D,"&lt;49999")</f>
        <v>11</v>
      </c>
      <c r="D12" s="25">
        <f>COUNTIFS('Part I'!$F:$F,"canceled",'Part I'!$D:$D,"&gt;=45000",'Part I'!$D:$D,"&lt;49999")</f>
        <v>4</v>
      </c>
      <c r="E12" s="22">
        <f t="shared" si="0"/>
        <v>21</v>
      </c>
      <c r="F12" s="24">
        <f t="shared" si="1"/>
        <v>29</v>
      </c>
      <c r="G12" s="21">
        <f t="shared" si="2"/>
        <v>53</v>
      </c>
      <c r="H12" s="25">
        <f t="shared" si="3"/>
        <v>20</v>
      </c>
    </row>
    <row r="13" spans="1:8" ht="15" thickBot="1" x14ac:dyDescent="0.35">
      <c r="A13" s="23" t="s">
        <v>8397</v>
      </c>
      <c r="B13" s="26">
        <f>COUNTIFS('Part I'!$F:$F,"successful",'Part I'!$D:$D,"&gt;=50000")</f>
        <v>86</v>
      </c>
      <c r="C13" s="27">
        <f>COUNTIFS('Part I'!$F:$F,"FAILED",'Part I'!$D:$D,"&gt;=50000")</f>
        <v>258</v>
      </c>
      <c r="D13" s="28">
        <f>COUNTIFS('Part I'!$F:$F,"canceled",'Part I'!$D:$D,"&gt;=50000")</f>
        <v>100</v>
      </c>
      <c r="E13" s="23">
        <f t="shared" si="0"/>
        <v>444</v>
      </c>
      <c r="F13" s="26">
        <f t="shared" si="1"/>
        <v>20</v>
      </c>
      <c r="G13" s="27">
        <f t="shared" si="2"/>
        <v>59</v>
      </c>
      <c r="H13" s="28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Part I</vt:lpstr>
      <vt:lpstr>Part II</vt:lpstr>
      <vt:lpstr>Part III</vt:lpstr>
      <vt:lpstr>Part IV</vt:lpstr>
      <vt:lpstr>Part V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Arturo Wilson</cp:lastModifiedBy>
  <dcterms:created xsi:type="dcterms:W3CDTF">2017-04-20T15:17:24Z</dcterms:created>
  <dcterms:modified xsi:type="dcterms:W3CDTF">2019-11-18T03:08:30Z</dcterms:modified>
</cp:coreProperties>
</file>