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120" yWindow="-120" windowWidth="20730" windowHeight="11160" tabRatio="913" activeTab="4"/>
  </bookViews>
  <sheets>
    <sheet name="Sample Data" sheetId="2" r:id="rId1"/>
    <sheet name="Single Sample" sheetId="3" r:id="rId2"/>
    <sheet name="Verification" sheetId="14" r:id="rId3"/>
    <sheet name="Sheet1" sheetId="24" r:id="rId4"/>
    <sheet name="Sheet2" sheetId="25" r:id="rId5"/>
    <sheet name="Two Sample" sheetId="4" r:id="rId6"/>
    <sheet name="Multiple Sample" sheetId="9" r:id="rId7"/>
    <sheet name="ANOVA-Two Factor without replic" sheetId="22" r:id="rId8"/>
    <sheet name="ANOVA-Two Factor with replicati" sheetId="23" r:id="rId9"/>
    <sheet name="Sachin Chi sq" sheetId="12" r:id="rId10"/>
    <sheet name="Goodness of Fit" sheetId="20" r:id="rId11"/>
    <sheet name="Chi-Square Test of variance" sheetId="21" r:id="rId12"/>
  </sheets>
  <definedNames>
    <definedName name="_xlnm._FilterDatabase" localSheetId="0" hidden="1">'Sample Data'!$A$1:$Z$45</definedName>
    <definedName name="_xlnm._FilterDatabase" localSheetId="5" hidden="1">'Two Sample'!#REF!</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5" i="12" l="1"/>
  <c r="B9" i="12"/>
  <c r="G7" i="14" l="1"/>
  <c r="G9" i="14" s="1"/>
  <c r="C2" i="3"/>
  <c r="I43" i="2"/>
  <c r="I42" i="2"/>
  <c r="I11" i="12" l="1"/>
  <c r="C13" i="3" l="1"/>
  <c r="D11" i="14" l="1"/>
  <c r="C15" i="14" s="1"/>
  <c r="A39" i="3"/>
  <c r="D8" i="21" l="1"/>
  <c r="D9" i="21" s="1"/>
  <c r="J12" i="20" l="1"/>
  <c r="I12" i="20"/>
  <c r="H12" i="20"/>
  <c r="G12" i="20"/>
  <c r="F12" i="20"/>
  <c r="E12" i="20"/>
  <c r="K11" i="20"/>
  <c r="G13" i="20" l="1"/>
  <c r="F13" i="20"/>
  <c r="J13" i="20"/>
  <c r="H13" i="20"/>
  <c r="E13" i="20"/>
  <c r="I13" i="20"/>
  <c r="G19" i="20" l="1"/>
  <c r="E19" i="20"/>
  <c r="K13" i="20"/>
  <c r="C5" i="12" l="1"/>
  <c r="B5" i="12"/>
  <c r="D4" i="12"/>
  <c r="D3" i="12"/>
  <c r="D5" i="12" s="1"/>
  <c r="C10" i="12" l="1"/>
  <c r="B10" i="12"/>
  <c r="C9" i="12"/>
  <c r="AR10" i="4"/>
  <c r="B18" i="12" l="1"/>
  <c r="C11" i="12"/>
  <c r="D10" i="12"/>
  <c r="D9" i="12"/>
  <c r="B11" i="12"/>
  <c r="J6" i="9"/>
  <c r="J8" i="9" s="1"/>
  <c r="BC10" i="4"/>
  <c r="D11" i="12" l="1"/>
  <c r="BC12" i="4"/>
  <c r="AR12" i="4"/>
  <c r="Y26" i="4" l="1"/>
  <c r="V21" i="4"/>
  <c r="A37" i="3" l="1"/>
  <c r="G3" i="9" l="1"/>
  <c r="G4" i="9"/>
  <c r="G5" i="9"/>
  <c r="G2" i="9"/>
  <c r="AZ15" i="4"/>
  <c r="AY15" i="4"/>
  <c r="AO319" i="4"/>
  <c r="AO320" i="4" s="1"/>
  <c r="AL1293" i="4"/>
  <c r="AL1294" i="4" s="1"/>
  <c r="C18" i="4"/>
  <c r="B18" i="4"/>
  <c r="A36" i="3" l="1"/>
  <c r="S41" i="2" l="1"/>
  <c r="U45" i="2" l="1"/>
  <c r="U44" i="2"/>
  <c r="U43" i="2"/>
  <c r="U42" i="2"/>
  <c r="U41" i="2"/>
  <c r="T45" i="2"/>
  <c r="T44" i="2"/>
  <c r="T43" i="2"/>
  <c r="T42" i="2"/>
  <c r="T41" i="2"/>
  <c r="S45" i="2"/>
  <c r="S44" i="2"/>
  <c r="S43" i="2"/>
  <c r="S42" i="2"/>
  <c r="R45" i="2"/>
  <c r="R44" i="2"/>
  <c r="R43" i="2"/>
  <c r="R42" i="2"/>
  <c r="R41" i="2"/>
  <c r="Q45" i="2"/>
  <c r="Q44" i="2"/>
  <c r="Q43" i="2"/>
  <c r="Q42" i="2"/>
  <c r="Q41" i="2"/>
  <c r="P45" i="2"/>
  <c r="P44" i="2"/>
  <c r="P43" i="2"/>
  <c r="P42" i="2"/>
  <c r="P41" i="2"/>
  <c r="D45" i="2"/>
  <c r="D44" i="2"/>
  <c r="D43" i="2"/>
  <c r="D42" i="2"/>
  <c r="D41" i="2"/>
  <c r="C45" i="2"/>
  <c r="C44" i="2"/>
  <c r="C43" i="2"/>
  <c r="C42" i="2"/>
  <c r="C41"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 i="2"/>
</calcChain>
</file>

<file path=xl/sharedStrings.xml><?xml version="1.0" encoding="utf-8"?>
<sst xmlns="http://schemas.openxmlformats.org/spreadsheetml/2006/main" count="2689" uniqueCount="303">
  <si>
    <t>Rating Yr 1</t>
  </si>
  <si>
    <t>Rating Yr 2</t>
  </si>
  <si>
    <t>Rating Yr 3</t>
  </si>
  <si>
    <t xml:space="preserve">Skills Assessment - Skills 1 </t>
  </si>
  <si>
    <t xml:space="preserve">Leadership Behavior 1 </t>
  </si>
  <si>
    <t xml:space="preserve">Function </t>
  </si>
  <si>
    <t xml:space="preserve">Last promoted </t>
  </si>
  <si>
    <t xml:space="preserve">No of reportees </t>
  </si>
  <si>
    <t xml:space="preserve">Learning programs attended in last two years </t>
  </si>
  <si>
    <t>Bonus achieved in last one year</t>
  </si>
  <si>
    <t>Gender</t>
  </si>
  <si>
    <t>AAA</t>
  </si>
  <si>
    <t>North</t>
  </si>
  <si>
    <t>Direct Recruit</t>
  </si>
  <si>
    <t>BTECH / MBA</t>
  </si>
  <si>
    <t xml:space="preserve">Female </t>
  </si>
  <si>
    <t>Yes</t>
  </si>
  <si>
    <t>Travelling</t>
  </si>
  <si>
    <t>3B</t>
  </si>
  <si>
    <t>Sales</t>
  </si>
  <si>
    <t>No</t>
  </si>
  <si>
    <t xml:space="preserve">Has XXXX shares </t>
  </si>
  <si>
    <t>BBB</t>
  </si>
  <si>
    <t>South</t>
  </si>
  <si>
    <t>Central</t>
  </si>
  <si>
    <t>East</t>
  </si>
  <si>
    <t>West</t>
  </si>
  <si>
    <t>CH</t>
  </si>
  <si>
    <t>MBA</t>
  </si>
  <si>
    <t>Ph.D</t>
  </si>
  <si>
    <t>B TECH</t>
  </si>
  <si>
    <t>Bcom</t>
  </si>
  <si>
    <t>6A</t>
  </si>
  <si>
    <t>4B</t>
  </si>
  <si>
    <t>6B</t>
  </si>
  <si>
    <t>5A</t>
  </si>
  <si>
    <t>5B</t>
  </si>
  <si>
    <t>4A</t>
  </si>
  <si>
    <t>7A</t>
  </si>
  <si>
    <t>7B</t>
  </si>
  <si>
    <t>3A</t>
  </si>
  <si>
    <t>2A</t>
  </si>
  <si>
    <t>Male</t>
  </si>
  <si>
    <t>Music</t>
  </si>
  <si>
    <t>Hiking</t>
  </si>
  <si>
    <t>Reading</t>
  </si>
  <si>
    <t>NGO</t>
  </si>
  <si>
    <t>Trekking</t>
  </si>
  <si>
    <t>Scuba Diving</t>
  </si>
  <si>
    <t>Teaching</t>
  </si>
  <si>
    <t xml:space="preserve">Running </t>
  </si>
  <si>
    <t>Marketing</t>
  </si>
  <si>
    <t>Ops</t>
  </si>
  <si>
    <t>HR</t>
  </si>
  <si>
    <t>R&amp;D</t>
  </si>
  <si>
    <t xml:space="preserve">ND </t>
  </si>
  <si>
    <t xml:space="preserve">H </t>
  </si>
  <si>
    <t xml:space="preserve">M </t>
  </si>
  <si>
    <t>M</t>
  </si>
  <si>
    <t>Potential</t>
  </si>
  <si>
    <t>H</t>
  </si>
  <si>
    <t>L</t>
  </si>
  <si>
    <t>EmpName</t>
  </si>
  <si>
    <t>EmpId</t>
  </si>
  <si>
    <t xml:space="preserve">ExpYears in XXX </t>
  </si>
  <si>
    <t xml:space="preserve">Total Yrs of Exp </t>
  </si>
  <si>
    <t xml:space="preserve">BU </t>
  </si>
  <si>
    <t xml:space="preserve">Mode </t>
  </si>
  <si>
    <t xml:space="preserve">Education </t>
  </si>
  <si>
    <t>MTECH / MBA</t>
  </si>
  <si>
    <t>M TECH</t>
  </si>
  <si>
    <t xml:space="preserve">Op Level </t>
  </si>
  <si>
    <t xml:space="preserve">Key Role </t>
  </si>
  <si>
    <t xml:space="preserve">Passion </t>
  </si>
  <si>
    <t>Relocation</t>
  </si>
  <si>
    <t xml:space="preserve">Attrition Risk </t>
  </si>
  <si>
    <t xml:space="preserve">Team Engagement Score </t>
  </si>
  <si>
    <t>Average</t>
  </si>
  <si>
    <t>Median</t>
  </si>
  <si>
    <t>Mode</t>
  </si>
  <si>
    <t>Std Dev</t>
  </si>
  <si>
    <t>Skewness</t>
  </si>
  <si>
    <t>Company average: 85%</t>
  </si>
  <si>
    <t>R&amp;D team average: 82%</t>
  </si>
  <si>
    <t>Verification failure rate: 4%, std dev 1%</t>
  </si>
  <si>
    <t xml:space="preserve">College X, Y,Z : 5% </t>
  </si>
  <si>
    <t xml:space="preserve">Tier 1 </t>
  </si>
  <si>
    <t>Tier 2</t>
  </si>
  <si>
    <t>Aptitude Test Scores</t>
  </si>
  <si>
    <t>Test Scores Pre Jigsaw Training</t>
  </si>
  <si>
    <t>Test Scores Post Jigsaw Training</t>
  </si>
  <si>
    <t>Emp 1</t>
  </si>
  <si>
    <t>Emp 2</t>
  </si>
  <si>
    <t>Emp 3</t>
  </si>
  <si>
    <t>Emp 4</t>
  </si>
  <si>
    <t>GROSS SALARY</t>
  </si>
  <si>
    <t>Female</t>
  </si>
  <si>
    <t xml:space="preserve">15 data points </t>
  </si>
  <si>
    <t>t-Test: Two-Sample Assuming Equal Variances</t>
  </si>
  <si>
    <t>Variable 1</t>
  </si>
  <si>
    <t>Variable 2</t>
  </si>
  <si>
    <t>Mean</t>
  </si>
  <si>
    <t>Variance</t>
  </si>
  <si>
    <t>Observations</t>
  </si>
  <si>
    <t>Pooled Variance</t>
  </si>
  <si>
    <t>Hypothesized Mean Difference</t>
  </si>
  <si>
    <t>df</t>
  </si>
  <si>
    <t>t Stat</t>
  </si>
  <si>
    <t>P(T&lt;=t) one-tail</t>
  </si>
  <si>
    <t>t Critical one-tail</t>
  </si>
  <si>
    <t>P(T&lt;=t) two-tail</t>
  </si>
  <si>
    <t>t Critical two-tail</t>
  </si>
  <si>
    <t>Avg Scores</t>
  </si>
  <si>
    <t>Pre</t>
  </si>
  <si>
    <t>Post</t>
  </si>
  <si>
    <t xml:space="preserve">Roles filled by month </t>
  </si>
  <si>
    <t xml:space="preserve">Avg Roles </t>
  </si>
  <si>
    <t>ANOVA</t>
  </si>
  <si>
    <t>Anova: Single Factor</t>
  </si>
  <si>
    <t>SUMMARY</t>
  </si>
  <si>
    <t>Groups</t>
  </si>
  <si>
    <t>Count</t>
  </si>
  <si>
    <t>Sum</t>
  </si>
  <si>
    <t>Source of Variation</t>
  </si>
  <si>
    <t>SS</t>
  </si>
  <si>
    <t>MS</t>
  </si>
  <si>
    <t>F</t>
  </si>
  <si>
    <t>P-value</t>
  </si>
  <si>
    <t>F crit</t>
  </si>
  <si>
    <t>Between Groups</t>
  </si>
  <si>
    <t>Within Groups</t>
  </si>
  <si>
    <t>Total</t>
  </si>
  <si>
    <t>Is the R&amp;D team different from the rest of the company?
Use 5% significance</t>
  </si>
  <si>
    <t>Team Average</t>
  </si>
  <si>
    <t>Team Std Deviation</t>
  </si>
  <si>
    <t>Solution</t>
  </si>
  <si>
    <t>Independent Sample T TEST</t>
  </si>
  <si>
    <t>Null Hypothesis</t>
  </si>
  <si>
    <t>There is no difference by gender</t>
  </si>
  <si>
    <t>Alt Hypothesis</t>
  </si>
  <si>
    <t>There is a difference in salary by gender</t>
  </si>
  <si>
    <t xml:space="preserve">Significance Level </t>
  </si>
  <si>
    <t>p- value</t>
  </si>
  <si>
    <t xml:space="preserve">Conclusion? </t>
  </si>
  <si>
    <t xml:space="preserve">From Cell AS27 below - 2 tail test </t>
  </si>
  <si>
    <t xml:space="preserve">Q2: Have scores improved post training? </t>
  </si>
  <si>
    <t>Avg</t>
  </si>
  <si>
    <t xml:space="preserve">Q1 Is there a difference between average salary by Gender? </t>
  </si>
  <si>
    <t>Paired Sample T TEST</t>
  </si>
  <si>
    <t>There is an improvement in scores post training</t>
  </si>
  <si>
    <t>Pearson Correlation</t>
  </si>
  <si>
    <t>There is a difference in rate by employee</t>
  </si>
  <si>
    <t>Significance Level</t>
  </si>
  <si>
    <t>p -value</t>
  </si>
  <si>
    <t>Conclusion</t>
  </si>
  <si>
    <t xml:space="preserve">How to get the p-value? </t>
  </si>
  <si>
    <t>Go to Data\Data Analysis and Choose T Test as below</t>
  </si>
  <si>
    <t>Choose Range for Var 1 and Var 2, Mean Diff specify as 0, specify Significance Level (10% in this example)</t>
  </si>
  <si>
    <t>Once you click on ok, this is output you will see in a new worksheet</t>
  </si>
  <si>
    <t xml:space="preserve">Can Change this </t>
  </si>
  <si>
    <t>Go to Data\Data Analysis and Choose Paired T Test as below</t>
  </si>
  <si>
    <t>Note we have checked Labels because Labels were included in the variable ranges</t>
  </si>
  <si>
    <t xml:space="preserve">From Cell BA64 below -1 tail test </t>
  </si>
  <si>
    <t>Go to Data\Data Analysis and ANOVA Single Factor as below</t>
  </si>
  <si>
    <t>Choose Range, and specify if you groups are in Columns or Rows (this example, in rows)</t>
  </si>
  <si>
    <t>From Cell N63 below</t>
  </si>
  <si>
    <t>Sachin</t>
  </si>
  <si>
    <t>Wins</t>
  </si>
  <si>
    <t>Century</t>
  </si>
  <si>
    <t>No Century</t>
  </si>
  <si>
    <t>Losses</t>
  </si>
  <si>
    <t>alpha</t>
  </si>
  <si>
    <t>Actual</t>
  </si>
  <si>
    <t>Expected</t>
  </si>
  <si>
    <t>At 0.10 level of significance, can we say that the following observations follow Poisson distribution with average=3.</t>
  </si>
  <si>
    <t>Number of arrivals</t>
  </si>
  <si>
    <t>5 or more</t>
  </si>
  <si>
    <t>Number of hours</t>
  </si>
  <si>
    <t>Ho:Data follows poisson distribution.</t>
  </si>
  <si>
    <t>Ha: Data does not follow poisson distribution.</t>
  </si>
  <si>
    <t>p-value</t>
  </si>
  <si>
    <t>Accept Ho</t>
  </si>
  <si>
    <t>Data follows poisson distribution.</t>
  </si>
  <si>
    <t>Observed Frequencies</t>
  </si>
  <si>
    <t>Expected Probabilities</t>
  </si>
  <si>
    <t>Expected Frequencies</t>
  </si>
  <si>
    <t xml:space="preserve">A call centre is experimenting with different approaches to improve customer experience typically with the aim of consistent call resolution time. They are interested in consistency, not necessarily average call resolution time being reduced. Currently average resolution time is 6.5 minutes with a variance of 4.5 minutes. A new approach has been tested and that results in average resolution time of 6 minutes with a variance of 3 minutes across 30 calls. Is the new approach sufficiently different from the standard to justify investment in it? </t>
  </si>
  <si>
    <t>Ha: Variance has reduced.</t>
  </si>
  <si>
    <t>Test Statistic</t>
  </si>
  <si>
    <t>The new approach is not different.</t>
  </si>
  <si>
    <t>Training 1</t>
  </si>
  <si>
    <t>Training 2</t>
  </si>
  <si>
    <t>Training 3</t>
  </si>
  <si>
    <t>Training 4</t>
  </si>
  <si>
    <t>Experience/Training</t>
  </si>
  <si>
    <t>0-2 years</t>
  </si>
  <si>
    <t>2-5 years</t>
  </si>
  <si>
    <t>5-10 years</t>
  </si>
  <si>
    <t>10-15 years</t>
  </si>
  <si>
    <t>More than 15 years</t>
  </si>
  <si>
    <t>Ho: The four training progammes are equally effective in enhancing the managerial skills.</t>
  </si>
  <si>
    <t>Ho: There is no significant aptitude difference among employees of different experience categories.</t>
  </si>
  <si>
    <t>Anova: Two-Factor Without Replication</t>
  </si>
  <si>
    <t>Rows</t>
  </si>
  <si>
    <t>Columns</t>
  </si>
  <si>
    <t>Error</t>
  </si>
  <si>
    <t>The four training programmes are equally effective.</t>
  </si>
  <si>
    <t>Experience level does have an impact on the managerial skills.</t>
  </si>
  <si>
    <t>Age</t>
  </si>
  <si>
    <t>City A</t>
  </si>
  <si>
    <t>City B</t>
  </si>
  <si>
    <t>20-35 yrs.</t>
  </si>
  <si>
    <t>35-55yrs</t>
  </si>
  <si>
    <t>55 and above</t>
  </si>
  <si>
    <t>Ho: City is not important for sales.</t>
  </si>
  <si>
    <t>Ho: Age is not important for sales.</t>
  </si>
  <si>
    <t>Ho: Combination of city and age is not important for sales.</t>
  </si>
  <si>
    <t>Anova: Two-Factor With Replication</t>
  </si>
  <si>
    <t>Sample</t>
  </si>
  <si>
    <t>Interaction</t>
  </si>
  <si>
    <t>Within</t>
  </si>
  <si>
    <t>All are less than 0.05.</t>
  </si>
  <si>
    <t>Age is important for sales.</t>
  </si>
  <si>
    <t>City is important for sales.</t>
  </si>
  <si>
    <t>Combination of age and city is also important for sales.</t>
  </si>
  <si>
    <t>Step I</t>
  </si>
  <si>
    <t>Step II</t>
  </si>
  <si>
    <t>Step III</t>
  </si>
  <si>
    <t>Step IV</t>
  </si>
  <si>
    <t>Ho : Team Engagement Score is 85%</t>
  </si>
  <si>
    <t>any variation is due to randomness</t>
  </si>
  <si>
    <t>Ha : Team Enagement score has reduced.</t>
  </si>
  <si>
    <t>Population mean</t>
  </si>
  <si>
    <t>Sample Mean</t>
  </si>
  <si>
    <t>Sample Std.dev</t>
  </si>
  <si>
    <t>Significance level = alpha</t>
  </si>
  <si>
    <t>Central Limit Theorem</t>
  </si>
  <si>
    <t>multiple random samples of size n and n &gt; 30</t>
  </si>
  <si>
    <t>population may or may not be normal</t>
  </si>
  <si>
    <t>distribution of the sample averages tends to be normal with mean = population mean</t>
  </si>
  <si>
    <t>and standard deviation = population standard devation/square root of sample size</t>
  </si>
  <si>
    <t>Reject null hypothesis.</t>
  </si>
  <si>
    <t>Team engagement score has reduced.</t>
  </si>
  <si>
    <t xml:space="preserve">Ho: </t>
  </si>
  <si>
    <t>Failure rate = 4%</t>
  </si>
  <si>
    <t>Ha</t>
  </si>
  <si>
    <t xml:space="preserve">alpha </t>
  </si>
  <si>
    <t>test-statistic</t>
  </si>
  <si>
    <t>n-1</t>
  </si>
  <si>
    <t>Reject Ho</t>
  </si>
  <si>
    <t>There is a problem with these colleges.</t>
  </si>
  <si>
    <t>Ho:</t>
  </si>
  <si>
    <t>Experience level has no effect on effectiveness degree.</t>
  </si>
  <si>
    <t>Age has an effect</t>
  </si>
  <si>
    <t>City has no effect on sales</t>
  </si>
  <si>
    <t>Age has no effect on sales</t>
  </si>
  <si>
    <t>Combination of city and age has no effect on sales</t>
  </si>
  <si>
    <t>Combination also has an effect</t>
  </si>
  <si>
    <t>Accept</t>
  </si>
  <si>
    <t>training</t>
  </si>
  <si>
    <t>reject</t>
  </si>
  <si>
    <t>expe</t>
  </si>
  <si>
    <t>Falure rate is higher</t>
  </si>
  <si>
    <t>There is no improvement in scores and any change is only due to random chance</t>
  </si>
  <si>
    <t>Employee does not have impact on number of roles</t>
  </si>
  <si>
    <t>Are the training programmes equally effective?</t>
  </si>
  <si>
    <t>Does the experience level matter?</t>
  </si>
  <si>
    <t>Factor I</t>
  </si>
  <si>
    <t>Training</t>
  </si>
  <si>
    <t>Facto II</t>
  </si>
  <si>
    <t>Experience</t>
  </si>
  <si>
    <t>Ho: Training programmes are equally effective</t>
  </si>
  <si>
    <t>Ho: Experience level has no impact</t>
  </si>
  <si>
    <t>MSB/MSW</t>
  </si>
  <si>
    <t>Does Sachin scoring a century has any relation with India winning or losing a match?</t>
  </si>
  <si>
    <t>Ho: There is no association</t>
  </si>
  <si>
    <t>Ha: There is an association</t>
  </si>
  <si>
    <t>Observed or Actual</t>
  </si>
  <si>
    <t>row total * col total / grand total</t>
  </si>
  <si>
    <t>Sachin scoring a century does have an impact.</t>
  </si>
  <si>
    <t>frequencies</t>
  </si>
  <si>
    <t xml:space="preserve">Ho: Variance is same </t>
  </si>
  <si>
    <t>Failure rate is 4%</t>
  </si>
  <si>
    <t xml:space="preserve">Ha: </t>
  </si>
  <si>
    <t>Failure rate is more</t>
  </si>
  <si>
    <t>Deg of freedom</t>
  </si>
  <si>
    <t>Failure is rate is more with these colleges.</t>
  </si>
  <si>
    <t>X,Y,Z</t>
  </si>
  <si>
    <t>Scores have improved post training.</t>
  </si>
  <si>
    <t>No difference in number of positions filled in by employee</t>
  </si>
  <si>
    <t>Row Total</t>
  </si>
  <si>
    <t>Col Totals</t>
  </si>
  <si>
    <t xml:space="preserve">Supposing this company is hiring freshers. They ask for references or original certificates etc.   </t>
  </si>
  <si>
    <t xml:space="preserve">Supposing, the management of this company has introduced an intensive and comprehensive training program for its managerial level employees. </t>
  </si>
  <si>
    <t xml:space="preserve">The management also wants to examine whether there is any change in the effectiveness degree with the level of experience of employees. </t>
  </si>
  <si>
    <t>The employees were given a managerial-skill aptitude examination and their scores are tabulated as below:</t>
  </si>
  <si>
    <t xml:space="preserve">There are 4 different types of training programmes under consideration. Five employees were chosen for each training program, one from each experience level.  </t>
  </si>
  <si>
    <t xml:space="preserve">Now, the management wants to examine whether these programmes have been resulting into same </t>
  </si>
  <si>
    <t xml:space="preserve">managerial skill enhancement or their degree of effectiveness is different.  </t>
  </si>
  <si>
    <t>Training type has an effect on effectiveness degree</t>
  </si>
  <si>
    <t>The general manger of a company believes that the sales are being affected by age in two different cities</t>
  </si>
  <si>
    <t>City has an effect.</t>
  </si>
  <si>
    <t>t-Test: Two-Sample Assuming Unequal Variances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</si>
</sst>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4"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sz val="10"/>
      <color theme="1"/>
      <name val="Calibri"/>
      <family val="2"/>
      <scheme val="minor"/>
    </font>
    <font>
      <sz val="9"/>
      <color theme="0"/>
      <name val="Calibri"/>
      <family val="2"/>
      <scheme val="minor"/>
    </font>
    <font>
      <sz val="10"/>
      <color theme="0"/>
      <name val="Calibri"/>
      <family val="2"/>
      <scheme val="minor"/>
    </font>
    <font>
      <sz val="11"/>
      <color theme="1"/>
      <name val="Calibri"/>
      <family val="2"/>
      <scheme val="minor"/>
    </font>
    <font>
      <i/>
      <sz val="9"/>
      <color theme="1"/>
      <name val="Calibri"/>
      <family val="2"/>
      <scheme val="minor"/>
    </font>
    <font>
      <sz val="9"/>
      <name val="Calibri"/>
      <family val="2"/>
      <scheme val="minor"/>
    </font>
    <font>
      <b/>
      <sz val="9"/>
      <color rgb="FFFF0000"/>
      <name val="Calibri"/>
      <family val="2"/>
      <scheme val="minor"/>
    </font>
    <font>
      <i/>
      <sz val="11"/>
      <color theme="1"/>
      <name val="Calibri"/>
      <family val="2"/>
      <scheme val="minor"/>
    </font>
    <font>
      <sz val="12"/>
      <color theme="1"/>
      <name val="Times New Roman"/>
      <family val="1"/>
    </font>
    <font>
      <i/>
      <sz val="10"/>
      <color theme="1"/>
      <name val="Calibri"/>
      <family val="2"/>
      <scheme val="minor"/>
    </font>
  </fonts>
  <fills count="8">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top/>
      <bottom style="medium">
        <color indexed="64"/>
      </bottom>
      <diagonal/>
    </border>
    <border>
      <left/>
      <right/>
      <top style="medium">
        <color indexed="64"/>
      </top>
      <bottom style="thin">
        <color indexed="64"/>
      </bottom>
      <diagonal/>
    </border>
    <border>
      <left style="medium">
        <color rgb="FF00000A"/>
      </left>
      <right style="medium">
        <color rgb="FF00000A"/>
      </right>
      <top style="medium">
        <color rgb="FF00000A"/>
      </top>
      <bottom style="medium">
        <color rgb="FF00000A"/>
      </bottom>
      <diagonal/>
    </border>
    <border>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right style="medium">
        <color rgb="FF00000A"/>
      </right>
      <top/>
      <bottom style="medium">
        <color rgb="FF00000A"/>
      </bottom>
      <diagonal/>
    </border>
    <border>
      <left/>
      <right/>
      <top/>
      <bottom style="medium">
        <color indexed="18"/>
      </bottom>
      <diagonal/>
    </border>
  </borders>
  <cellStyleXfs count="2">
    <xf numFmtId="0" fontId="0" fillId="0" borderId="0"/>
    <xf numFmtId="9" fontId="7" fillId="0" borderId="0" applyFont="0" applyFill="0" applyBorder="0" applyAlignment="0" applyProtection="0"/>
  </cellStyleXfs>
  <cellXfs count="74">
    <xf numFmtId="0" fontId="0" fillId="0" borderId="0" xfId="0"/>
    <xf numFmtId="0" fontId="4" fillId="0" borderId="1" xfId="0" applyFont="1" applyBorder="1" applyAlignment="1">
      <alignment horizontal="center"/>
    </xf>
    <xf numFmtId="0" fontId="2" fillId="2" borderId="1" xfId="0" applyFont="1" applyFill="1" applyBorder="1" applyAlignment="1">
      <alignment horizontal="center" wrapText="1"/>
    </xf>
    <xf numFmtId="0" fontId="3" fillId="0" borderId="1" xfId="0" applyFont="1" applyBorder="1" applyAlignment="1">
      <alignment horizontal="center" wrapText="1"/>
    </xf>
    <xf numFmtId="9" fontId="3" fillId="0" borderId="1" xfId="0" applyNumberFormat="1" applyFont="1" applyBorder="1" applyAlignment="1">
      <alignment horizontal="center" wrapText="1"/>
    </xf>
    <xf numFmtId="0" fontId="3" fillId="0" borderId="1" xfId="0" applyFont="1" applyBorder="1" applyAlignment="1">
      <alignment horizontal="center"/>
    </xf>
    <xf numFmtId="9" fontId="3" fillId="0" borderId="1" xfId="0" applyNumberFormat="1" applyFont="1" applyBorder="1" applyAlignment="1">
      <alignment horizontal="center"/>
    </xf>
    <xf numFmtId="0" fontId="5" fillId="3" borderId="1" xfId="0" applyFont="1" applyFill="1" applyBorder="1" applyAlignment="1">
      <alignment horizontal="center"/>
    </xf>
    <xf numFmtId="0" fontId="6" fillId="3" borderId="1" xfId="0" applyFont="1" applyFill="1" applyBorder="1" applyAlignment="1">
      <alignment horizontal="center"/>
    </xf>
    <xf numFmtId="9" fontId="0" fillId="0" borderId="0" xfId="0" applyNumberFormat="1"/>
    <xf numFmtId="0" fontId="2" fillId="2" borderId="0" xfId="0" applyFont="1" applyFill="1" applyAlignment="1">
      <alignment horizontal="center" wrapText="1"/>
    </xf>
    <xf numFmtId="9" fontId="3" fillId="0" borderId="0" xfId="0" applyNumberFormat="1" applyFont="1" applyAlignment="1">
      <alignment horizontal="center" wrapText="1"/>
    </xf>
    <xf numFmtId="9" fontId="3" fillId="0" borderId="0" xfId="0" applyNumberFormat="1" applyFont="1" applyAlignment="1">
      <alignment horizontal="center"/>
    </xf>
    <xf numFmtId="0" fontId="2" fillId="2" borderId="2" xfId="0" applyFont="1" applyFill="1" applyBorder="1" applyAlignment="1">
      <alignment horizontal="center" wrapText="1"/>
    </xf>
    <xf numFmtId="9" fontId="0" fillId="5" borderId="0" xfId="1" applyFont="1" applyFill="1" applyAlignment="1">
      <alignment horizontal="center"/>
    </xf>
    <xf numFmtId="9" fontId="0" fillId="5" borderId="0" xfId="0" applyNumberFormat="1" applyFill="1" applyAlignment="1">
      <alignment horizontal="center"/>
    </xf>
    <xf numFmtId="0" fontId="1" fillId="0" borderId="0" xfId="0" applyFont="1" applyAlignment="1">
      <alignment wrapText="1"/>
    </xf>
    <xf numFmtId="0" fontId="2" fillId="0" borderId="3" xfId="0" applyFont="1" applyBorder="1" applyAlignment="1">
      <alignment horizontal="center" vertical="center" wrapText="1"/>
    </xf>
    <xf numFmtId="0" fontId="3" fillId="0" borderId="0" xfId="0" applyFont="1"/>
    <xf numFmtId="0" fontId="2" fillId="0" borderId="0" xfId="0" applyFont="1" applyAlignment="1">
      <alignment horizontal="center" vertical="center" wrapText="1"/>
    </xf>
    <xf numFmtId="0" fontId="2" fillId="0" borderId="0" xfId="0" applyFont="1" applyAlignment="1">
      <alignment horizontal="left" vertical="center"/>
    </xf>
    <xf numFmtId="0" fontId="3" fillId="0" borderId="0" xfId="0" applyFont="1" applyAlignment="1">
      <alignment horizontal="center"/>
    </xf>
    <xf numFmtId="0" fontId="3" fillId="0" borderId="3" xfId="0" applyFont="1" applyBorder="1" applyAlignment="1">
      <alignment horizontal="left"/>
    </xf>
    <xf numFmtId="4" fontId="3" fillId="0" borderId="3" xfId="0" applyNumberFormat="1" applyFont="1" applyBorder="1" applyAlignment="1">
      <alignment horizontal="right" wrapText="1"/>
    </xf>
    <xf numFmtId="4" fontId="3" fillId="0" borderId="0" xfId="0" applyNumberFormat="1" applyFont="1" applyAlignment="1">
      <alignment horizontal="right" wrapText="1"/>
    </xf>
    <xf numFmtId="4" fontId="3" fillId="0" borderId="0" xfId="0" applyNumberFormat="1" applyFont="1" applyAlignment="1">
      <alignment horizontal="right"/>
    </xf>
    <xf numFmtId="164" fontId="2" fillId="0" borderId="0" xfId="0" applyNumberFormat="1" applyFont="1" applyAlignment="1">
      <alignment horizontal="center"/>
    </xf>
    <xf numFmtId="9" fontId="3" fillId="0" borderId="0" xfId="0" applyNumberFormat="1" applyFont="1"/>
    <xf numFmtId="4" fontId="3" fillId="0" borderId="0" xfId="0" applyNumberFormat="1" applyFont="1"/>
    <xf numFmtId="0" fontId="3" fillId="0" borderId="0" xfId="0" applyFont="1" applyAlignment="1">
      <alignment horizontal="left"/>
    </xf>
    <xf numFmtId="4" fontId="3" fillId="0" borderId="0" xfId="0" applyNumberFormat="1" applyFont="1" applyAlignment="1">
      <alignment horizontal="left"/>
    </xf>
    <xf numFmtId="4" fontId="3" fillId="5" borderId="0" xfId="0" applyNumberFormat="1" applyFont="1" applyFill="1" applyAlignment="1">
      <alignment horizontal="left"/>
    </xf>
    <xf numFmtId="0" fontId="8" fillId="0" borderId="5" xfId="0" applyFont="1" applyBorder="1" applyAlignment="1">
      <alignment horizontal="center"/>
    </xf>
    <xf numFmtId="0" fontId="3" fillId="0" borderId="4" xfId="0" applyFont="1" applyBorder="1"/>
    <xf numFmtId="4" fontId="9" fillId="6" borderId="0" xfId="0" applyNumberFormat="1" applyFont="1" applyFill="1" applyAlignment="1">
      <alignment horizontal="left"/>
    </xf>
    <xf numFmtId="4" fontId="2" fillId="4" borderId="0" xfId="0" applyNumberFormat="1" applyFont="1" applyFill="1" applyAlignment="1">
      <alignment horizontal="left"/>
    </xf>
    <xf numFmtId="0" fontId="3" fillId="7" borderId="0" xfId="0" applyFont="1" applyFill="1"/>
    <xf numFmtId="0" fontId="8" fillId="7" borderId="5" xfId="0" applyFont="1" applyFill="1" applyBorder="1" applyAlignment="1">
      <alignment horizontal="center"/>
    </xf>
    <xf numFmtId="0" fontId="3" fillId="7" borderId="4" xfId="0" applyFont="1" applyFill="1" applyBorder="1"/>
    <xf numFmtId="0" fontId="2" fillId="0" borderId="0" xfId="0" applyFont="1"/>
    <xf numFmtId="0" fontId="2" fillId="0" borderId="0" xfId="0" applyFont="1" applyAlignment="1">
      <alignment horizontal="center"/>
    </xf>
    <xf numFmtId="9" fontId="3" fillId="5" borderId="0" xfId="0" applyNumberFormat="1" applyFont="1" applyFill="1"/>
    <xf numFmtId="9" fontId="3" fillId="6" borderId="0" xfId="0" applyNumberFormat="1" applyFont="1" applyFill="1"/>
    <xf numFmtId="0" fontId="3" fillId="5" borderId="0" xfId="0" applyFont="1" applyFill="1"/>
    <xf numFmtId="0" fontId="3" fillId="3" borderId="0" xfId="0" applyFont="1" applyFill="1"/>
    <xf numFmtId="0" fontId="8" fillId="3" borderId="5" xfId="0" applyFont="1" applyFill="1" applyBorder="1" applyAlignment="1">
      <alignment horizontal="center"/>
    </xf>
    <xf numFmtId="0" fontId="3" fillId="3" borderId="4" xfId="0" applyFont="1" applyFill="1" applyBorder="1"/>
    <xf numFmtId="0" fontId="8" fillId="3" borderId="0" xfId="0" applyFont="1" applyFill="1" applyAlignment="1">
      <alignment horizontal="center"/>
    </xf>
    <xf numFmtId="4" fontId="3" fillId="3" borderId="0" xfId="0" applyNumberFormat="1" applyFont="1" applyFill="1" applyAlignment="1">
      <alignment horizontal="left"/>
    </xf>
    <xf numFmtId="0" fontId="3" fillId="3" borderId="0" xfId="0" applyFont="1" applyFill="1" applyAlignment="1">
      <alignment horizontal="left"/>
    </xf>
    <xf numFmtId="4" fontId="10" fillId="0" borderId="0" xfId="0" applyNumberFormat="1" applyFont="1" applyAlignment="1">
      <alignment horizontal="left"/>
    </xf>
    <xf numFmtId="0" fontId="10" fillId="3" borderId="0" xfId="0" applyFont="1" applyFill="1"/>
    <xf numFmtId="4" fontId="2" fillId="0" borderId="0" xfId="0" applyNumberFormat="1" applyFont="1" applyAlignment="1">
      <alignment horizontal="left"/>
    </xf>
    <xf numFmtId="0" fontId="10" fillId="0" borderId="0" xfId="0" applyFont="1"/>
    <xf numFmtId="0" fontId="0" fillId="0" borderId="4" xfId="0" applyBorder="1"/>
    <xf numFmtId="0" fontId="11" fillId="0" borderId="5" xfId="0" applyFont="1" applyBorder="1" applyAlignment="1">
      <alignment horizontal="center"/>
    </xf>
    <xf numFmtId="0" fontId="1" fillId="0" borderId="0" xfId="0" applyFont="1"/>
    <xf numFmtId="0" fontId="12" fillId="0" borderId="6" xfId="0" applyFont="1" applyBorder="1" applyAlignment="1">
      <alignment vertical="center" wrapText="1"/>
    </xf>
    <xf numFmtId="0" fontId="12" fillId="0" borderId="7" xfId="0" applyFont="1" applyBorder="1" applyAlignment="1">
      <alignment vertical="center" wrapText="1"/>
    </xf>
    <xf numFmtId="0" fontId="12" fillId="0" borderId="8"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2" fillId="0" borderId="1" xfId="0" applyFont="1" applyBorder="1" applyAlignment="1">
      <alignment horizontal="right" vertical="center" wrapText="1"/>
    </xf>
    <xf numFmtId="0" fontId="0" fillId="0" borderId="1" xfId="0" applyBorder="1" applyAlignment="1">
      <alignment horizontal="right"/>
    </xf>
    <xf numFmtId="0" fontId="0" fillId="0" borderId="1" xfId="0" applyBorder="1"/>
    <xf numFmtId="0" fontId="0" fillId="0" borderId="0" xfId="0" applyAlignment="1">
      <alignment vertical="top" wrapText="1"/>
    </xf>
    <xf numFmtId="0" fontId="13" fillId="0" borderId="10" xfId="0" applyFont="1" applyBorder="1" applyAlignment="1">
      <alignment horizontal="right"/>
    </xf>
    <xf numFmtId="0" fontId="12" fillId="0" borderId="0" xfId="0" applyFont="1" applyAlignment="1">
      <alignment vertical="center" wrapText="1"/>
    </xf>
    <xf numFmtId="0" fontId="0" fillId="0" borderId="0" xfId="0" applyBorder="1"/>
    <xf numFmtId="0" fontId="11" fillId="0" borderId="0" xfId="0" applyFont="1" applyBorder="1" applyAlignment="1">
      <alignment horizontal="center"/>
    </xf>
    <xf numFmtId="0" fontId="3" fillId="0" borderId="0" xfId="0" applyFont="1" applyBorder="1"/>
    <xf numFmtId="0" fontId="0" fillId="0" borderId="0" xfId="0" applyFill="1" applyBorder="1" applyAlignment="1"/>
    <xf numFmtId="0" fontId="0" fillId="0" borderId="4" xfId="0" applyFill="1" applyBorder="1" applyAlignment="1"/>
    <xf numFmtId="0" fontId="11" fillId="0" borderId="5" xfId="0" applyFont="1" applyFill="1" applyBorder="1"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png"/><Relationship Id="rId1" Type="http://schemas.openxmlformats.org/officeDocument/2006/relationships/image" Target="../media/image1.tmp"/><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tmp"/></Relationships>
</file>

<file path=xl/drawings/drawing1.xml><?xml version="1.0" encoding="utf-8"?>
<xdr:wsDr xmlns:xdr="http://schemas.openxmlformats.org/drawingml/2006/spreadsheetDrawing" xmlns:a="http://schemas.openxmlformats.org/drawingml/2006/main">
  <xdr:twoCellAnchor editAs="oneCell">
    <xdr:from>
      <xdr:col>42</xdr:col>
      <xdr:colOff>30481</xdr:colOff>
      <xdr:row>15</xdr:row>
      <xdr:rowOff>76200</xdr:rowOff>
    </xdr:from>
    <xdr:to>
      <xdr:col>46</xdr:col>
      <xdr:colOff>289561</xdr:colOff>
      <xdr:row>26</xdr:row>
      <xdr:rowOff>53340</xdr:rowOff>
    </xdr:to>
    <xdr:pic>
      <xdr:nvPicPr>
        <xdr:cNvPr id="2" name="Picture 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67101" y="2827020"/>
          <a:ext cx="3482340" cy="1653540"/>
        </a:xfrm>
        <a:prstGeom prst="rect">
          <a:avLst/>
        </a:prstGeom>
      </xdr:spPr>
    </xdr:pic>
    <xdr:clientData/>
  </xdr:twoCellAnchor>
  <xdr:twoCellAnchor editAs="oneCell">
    <xdr:from>
      <xdr:col>42</xdr:col>
      <xdr:colOff>0</xdr:colOff>
      <xdr:row>29</xdr:row>
      <xdr:rowOff>0</xdr:rowOff>
    </xdr:from>
    <xdr:to>
      <xdr:col>47</xdr:col>
      <xdr:colOff>403860</xdr:colOff>
      <xdr:row>41</xdr:row>
      <xdr:rowOff>129540</xdr:rowOff>
    </xdr:to>
    <xdr:pic>
      <xdr:nvPicPr>
        <xdr:cNvPr id="3" name="Picture 2">
          <a:extLst>
            <a:ext uri="{FF2B5EF4-FFF2-40B4-BE49-F238E27FC236}">
              <a16:creationId xmlns:a16="http://schemas.microsoft.com/office/drawing/2014/main" id="{00000000-0008-0000-0200-000003000000}"/>
            </a:ext>
          </a:extLst>
        </xdr:cNvPr>
        <xdr:cNvPicPr/>
      </xdr:nvPicPr>
      <xdr:blipFill rotWithShape="1">
        <a:blip xmlns:r="http://schemas.openxmlformats.org/officeDocument/2006/relationships" r:embed="rId2"/>
        <a:srcRect t="13398" r="29487" b="40137"/>
        <a:stretch/>
      </xdr:blipFill>
      <xdr:spPr bwMode="auto">
        <a:xfrm>
          <a:off x="3436620" y="4892040"/>
          <a:ext cx="4236720" cy="195834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50</xdr:col>
      <xdr:colOff>0</xdr:colOff>
      <xdr:row>19</xdr:row>
      <xdr:rowOff>0</xdr:rowOff>
    </xdr:from>
    <xdr:to>
      <xdr:col>54</xdr:col>
      <xdr:colOff>481135</xdr:colOff>
      <xdr:row>30</xdr:row>
      <xdr:rowOff>150891</xdr:rowOff>
    </xdr:to>
    <xdr:pic>
      <xdr:nvPicPr>
        <xdr:cNvPr id="4" name="Picture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886700" y="3352800"/>
          <a:ext cx="3743325" cy="1828800"/>
        </a:xfrm>
        <a:prstGeom prst="rect">
          <a:avLst/>
        </a:prstGeom>
      </xdr:spPr>
    </xdr:pic>
    <xdr:clientData/>
  </xdr:twoCellAnchor>
  <xdr:twoCellAnchor editAs="oneCell">
    <xdr:from>
      <xdr:col>50</xdr:col>
      <xdr:colOff>0</xdr:colOff>
      <xdr:row>34</xdr:row>
      <xdr:rowOff>0</xdr:rowOff>
    </xdr:from>
    <xdr:to>
      <xdr:col>54</xdr:col>
      <xdr:colOff>423985</xdr:colOff>
      <xdr:row>51</xdr:row>
      <xdr:rowOff>130810</xdr:rowOff>
    </xdr:to>
    <xdr:pic>
      <xdr:nvPicPr>
        <xdr:cNvPr id="5" name="Picture 4">
          <a:extLst>
            <a:ext uri="{FF2B5EF4-FFF2-40B4-BE49-F238E27FC236}">
              <a16:creationId xmlns:a16="http://schemas.microsoft.com/office/drawing/2014/main" id="{00000000-0008-0000-0200-000005000000}"/>
            </a:ext>
          </a:extLst>
        </xdr:cNvPr>
        <xdr:cNvPicPr/>
      </xdr:nvPicPr>
      <xdr:blipFill rotWithShape="1">
        <a:blip xmlns:r="http://schemas.openxmlformats.org/officeDocument/2006/relationships" r:embed="rId4"/>
        <a:srcRect l="14744" t="11403" r="38942" b="27594"/>
        <a:stretch/>
      </xdr:blipFill>
      <xdr:spPr bwMode="auto">
        <a:xfrm>
          <a:off x="8549640" y="5638800"/>
          <a:ext cx="3686175" cy="272923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xdr:colOff>
      <xdr:row>12</xdr:row>
      <xdr:rowOff>53340</xdr:rowOff>
    </xdr:from>
    <xdr:to>
      <xdr:col>11</xdr:col>
      <xdr:colOff>1127761</xdr:colOff>
      <xdr:row>21</xdr:row>
      <xdr:rowOff>114300</xdr:rowOff>
    </xdr:to>
    <xdr:pic>
      <xdr:nvPicPr>
        <xdr:cNvPr id="2" name="Picture 1">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98621" y="1882140"/>
          <a:ext cx="3512820" cy="1775460"/>
        </a:xfrm>
        <a:prstGeom prst="rect">
          <a:avLst/>
        </a:prstGeom>
      </xdr:spPr>
    </xdr:pic>
    <xdr:clientData/>
  </xdr:twoCellAnchor>
  <xdr:twoCellAnchor editAs="oneCell">
    <xdr:from>
      <xdr:col>8</xdr:col>
      <xdr:colOff>0</xdr:colOff>
      <xdr:row>28</xdr:row>
      <xdr:rowOff>30480</xdr:rowOff>
    </xdr:from>
    <xdr:to>
      <xdr:col>13</xdr:col>
      <xdr:colOff>158115</xdr:colOff>
      <xdr:row>39</xdr:row>
      <xdr:rowOff>78105</xdr:rowOff>
    </xdr:to>
    <xdr:pic>
      <xdr:nvPicPr>
        <xdr:cNvPr id="3" name="Picture 2">
          <a:extLst>
            <a:ext uri="{FF2B5EF4-FFF2-40B4-BE49-F238E27FC236}">
              <a16:creationId xmlns:a16="http://schemas.microsoft.com/office/drawing/2014/main" id="{00000000-0008-0000-0600-000003000000}"/>
            </a:ext>
          </a:extLst>
        </xdr:cNvPr>
        <xdr:cNvPicPr/>
      </xdr:nvPicPr>
      <xdr:blipFill rotWithShape="1">
        <a:blip xmlns:r="http://schemas.openxmlformats.org/officeDocument/2006/relationships" r:embed="rId2"/>
        <a:srcRect r="18750" b="48404"/>
        <a:stretch/>
      </xdr:blipFill>
      <xdr:spPr bwMode="auto">
        <a:xfrm>
          <a:off x="4198620" y="4297680"/>
          <a:ext cx="4829175" cy="172402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zoomScale="125" zoomScaleNormal="125" workbookViewId="0">
      <pane ySplit="1" topLeftCell="A2" activePane="bottomLeft" state="frozen"/>
      <selection pane="bottomLeft" sqref="A1:A1048576"/>
    </sheetView>
  </sheetViews>
  <sheetFormatPr defaultColWidth="9.140625" defaultRowHeight="12.75" x14ac:dyDescent="0.2"/>
  <cols>
    <col min="1" max="1" width="9.140625" style="5" customWidth="1"/>
    <col min="2" max="5" width="7.5703125" style="5" customWidth="1"/>
    <col min="6" max="6" width="13.7109375" style="5" customWidth="1"/>
    <col min="7" max="26" width="7.5703125" style="5" customWidth="1"/>
    <col min="27" max="16384" width="9.140625" style="1"/>
  </cols>
  <sheetData>
    <row r="1" spans="1:26" ht="45" customHeight="1" x14ac:dyDescent="0.2">
      <c r="A1" s="2" t="s">
        <v>62</v>
      </c>
      <c r="B1" s="2" t="s">
        <v>63</v>
      </c>
      <c r="C1" s="2" t="s">
        <v>64</v>
      </c>
      <c r="D1" s="2" t="s">
        <v>65</v>
      </c>
      <c r="E1" s="2" t="s">
        <v>66</v>
      </c>
      <c r="F1" s="2" t="s">
        <v>67</v>
      </c>
      <c r="G1" s="2" t="s">
        <v>68</v>
      </c>
      <c r="H1" s="2" t="s">
        <v>71</v>
      </c>
      <c r="I1" s="2" t="s">
        <v>10</v>
      </c>
      <c r="J1" s="2" t="s">
        <v>72</v>
      </c>
      <c r="K1" s="2" t="s">
        <v>73</v>
      </c>
      <c r="L1" s="2" t="s">
        <v>74</v>
      </c>
      <c r="M1" s="2" t="s">
        <v>75</v>
      </c>
      <c r="N1" s="2" t="s">
        <v>5</v>
      </c>
      <c r="O1" s="2" t="s">
        <v>21</v>
      </c>
      <c r="P1" s="2" t="s">
        <v>9</v>
      </c>
      <c r="Q1" s="2" t="s">
        <v>76</v>
      </c>
      <c r="R1" s="2" t="s">
        <v>7</v>
      </c>
      <c r="S1" s="2" t="s">
        <v>0</v>
      </c>
      <c r="T1" s="2" t="s">
        <v>1</v>
      </c>
      <c r="U1" s="2" t="s">
        <v>2</v>
      </c>
      <c r="V1" s="2" t="s">
        <v>3</v>
      </c>
      <c r="W1" s="2" t="s">
        <v>4</v>
      </c>
      <c r="X1" s="2" t="s">
        <v>8</v>
      </c>
      <c r="Y1" s="2" t="s">
        <v>59</v>
      </c>
      <c r="Z1" s="2" t="s">
        <v>6</v>
      </c>
    </row>
    <row r="2" spans="1:26" ht="24" x14ac:dyDescent="0.2">
      <c r="A2" s="3" t="s">
        <v>11</v>
      </c>
      <c r="B2" s="3">
        <v>1234</v>
      </c>
      <c r="C2" s="3">
        <v>5</v>
      </c>
      <c r="D2" s="3">
        <v>10</v>
      </c>
      <c r="E2" s="3" t="s">
        <v>12</v>
      </c>
      <c r="F2" s="3" t="s">
        <v>13</v>
      </c>
      <c r="G2" s="3" t="s">
        <v>14</v>
      </c>
      <c r="H2" s="3" t="s">
        <v>35</v>
      </c>
      <c r="I2" s="3" t="s">
        <v>15</v>
      </c>
      <c r="J2" s="3" t="s">
        <v>16</v>
      </c>
      <c r="K2" s="3" t="s">
        <v>17</v>
      </c>
      <c r="L2" s="3" t="s">
        <v>16</v>
      </c>
      <c r="M2" s="3" t="s">
        <v>16</v>
      </c>
      <c r="N2" s="3" t="s">
        <v>19</v>
      </c>
      <c r="O2" s="3" t="s">
        <v>16</v>
      </c>
      <c r="P2" s="4">
        <v>1.1000000000000001</v>
      </c>
      <c r="Q2" s="4">
        <v>0.85</v>
      </c>
      <c r="R2" s="3">
        <v>10</v>
      </c>
      <c r="S2" s="3">
        <v>3</v>
      </c>
      <c r="T2" s="3">
        <v>3</v>
      </c>
      <c r="U2" s="3">
        <v>4</v>
      </c>
      <c r="V2" s="3" t="s">
        <v>56</v>
      </c>
      <c r="W2" s="3" t="s">
        <v>56</v>
      </c>
      <c r="X2" s="3">
        <v>3</v>
      </c>
      <c r="Y2" s="3" t="s">
        <v>60</v>
      </c>
      <c r="Z2" s="3">
        <v>2011</v>
      </c>
    </row>
    <row r="3" spans="1:26" ht="24" x14ac:dyDescent="0.2">
      <c r="A3" s="5" t="s">
        <v>22</v>
      </c>
      <c r="B3" s="5">
        <v>3214</v>
      </c>
      <c r="C3" s="5">
        <v>3</v>
      </c>
      <c r="D3" s="5">
        <v>12</v>
      </c>
      <c r="E3" s="5" t="s">
        <v>12</v>
      </c>
      <c r="F3" s="5" t="s">
        <v>13</v>
      </c>
      <c r="G3" s="3" t="s">
        <v>14</v>
      </c>
      <c r="H3" s="5" t="s">
        <v>35</v>
      </c>
      <c r="I3" s="5" t="s">
        <v>42</v>
      </c>
      <c r="J3" s="5" t="s">
        <v>20</v>
      </c>
      <c r="K3" s="5" t="s">
        <v>43</v>
      </c>
      <c r="L3" s="5" t="s">
        <v>16</v>
      </c>
      <c r="M3" s="5" t="s">
        <v>16</v>
      </c>
      <c r="N3" s="5" t="s">
        <v>51</v>
      </c>
      <c r="O3" s="5" t="s">
        <v>16</v>
      </c>
      <c r="P3" s="6">
        <v>0.95</v>
      </c>
      <c r="Q3" s="4">
        <v>0.6</v>
      </c>
      <c r="R3" s="5">
        <v>8</v>
      </c>
      <c r="S3" s="5">
        <v>3</v>
      </c>
      <c r="T3" s="5">
        <v>3</v>
      </c>
      <c r="U3" s="5">
        <v>3</v>
      </c>
      <c r="V3" s="5" t="s">
        <v>57</v>
      </c>
      <c r="W3" s="5" t="s">
        <v>56</v>
      </c>
      <c r="X3" s="5">
        <v>2</v>
      </c>
      <c r="Y3" s="5" t="s">
        <v>58</v>
      </c>
      <c r="Z3" s="5">
        <v>2012</v>
      </c>
    </row>
    <row r="4" spans="1:26" ht="24" x14ac:dyDescent="0.2">
      <c r="A4" s="5" t="s">
        <v>22</v>
      </c>
      <c r="B4" s="5">
        <f ca="1">RANDBETWEEN(1222,7654)</f>
        <v>3121</v>
      </c>
      <c r="C4" s="5">
        <v>15</v>
      </c>
      <c r="D4" s="5">
        <v>20</v>
      </c>
      <c r="E4" s="5" t="s">
        <v>12</v>
      </c>
      <c r="F4" s="5" t="s">
        <v>13</v>
      </c>
      <c r="G4" s="3" t="s">
        <v>69</v>
      </c>
      <c r="H4" s="5" t="s">
        <v>40</v>
      </c>
      <c r="I4" s="5" t="s">
        <v>42</v>
      </c>
      <c r="J4" s="5" t="s">
        <v>16</v>
      </c>
      <c r="K4" s="5" t="s">
        <v>44</v>
      </c>
      <c r="L4" s="5" t="s">
        <v>16</v>
      </c>
      <c r="M4" s="5" t="s">
        <v>16</v>
      </c>
      <c r="N4" s="5" t="s">
        <v>51</v>
      </c>
      <c r="O4" s="5" t="s">
        <v>16</v>
      </c>
      <c r="P4" s="6">
        <v>0.8</v>
      </c>
      <c r="Q4" s="6">
        <v>0.8</v>
      </c>
      <c r="R4" s="5">
        <v>12</v>
      </c>
      <c r="S4" s="5">
        <v>3</v>
      </c>
      <c r="T4" s="5">
        <v>4</v>
      </c>
      <c r="U4" s="5">
        <v>3</v>
      </c>
      <c r="V4" s="5" t="s">
        <v>56</v>
      </c>
      <c r="W4" s="5" t="s">
        <v>56</v>
      </c>
      <c r="X4" s="5">
        <v>0</v>
      </c>
      <c r="Y4" s="5" t="s">
        <v>58</v>
      </c>
      <c r="Z4" s="5">
        <v>2011</v>
      </c>
    </row>
    <row r="5" spans="1:26" ht="24" x14ac:dyDescent="0.2">
      <c r="A5" s="5" t="s">
        <v>22</v>
      </c>
      <c r="B5" s="5">
        <f t="shared" ref="B5:B40" ca="1" si="0">RANDBETWEEN(1222,7654)</f>
        <v>5348</v>
      </c>
      <c r="C5" s="5">
        <v>10</v>
      </c>
      <c r="D5" s="5">
        <v>25</v>
      </c>
      <c r="E5" s="5" t="s">
        <v>23</v>
      </c>
      <c r="F5" s="5" t="s">
        <v>27</v>
      </c>
      <c r="G5" s="3" t="s">
        <v>14</v>
      </c>
      <c r="H5" s="5" t="s">
        <v>33</v>
      </c>
      <c r="I5" s="5" t="s">
        <v>42</v>
      </c>
      <c r="J5" s="5" t="s">
        <v>16</v>
      </c>
      <c r="K5" s="5" t="s">
        <v>17</v>
      </c>
      <c r="L5" s="5" t="s">
        <v>16</v>
      </c>
      <c r="M5" s="5" t="s">
        <v>16</v>
      </c>
      <c r="N5" s="5" t="s">
        <v>19</v>
      </c>
      <c r="O5" s="5" t="s">
        <v>16</v>
      </c>
      <c r="P5" s="6">
        <v>0.85</v>
      </c>
      <c r="Q5" s="6">
        <v>0.85</v>
      </c>
      <c r="R5" s="5">
        <v>11</v>
      </c>
      <c r="S5" s="5">
        <v>3</v>
      </c>
      <c r="T5" s="5">
        <v>3</v>
      </c>
      <c r="U5" s="5">
        <v>3</v>
      </c>
      <c r="V5" s="5" t="s">
        <v>57</v>
      </c>
      <c r="W5" s="5" t="s">
        <v>58</v>
      </c>
      <c r="X5" s="5">
        <v>1</v>
      </c>
      <c r="Y5" s="5" t="s">
        <v>58</v>
      </c>
      <c r="Z5" s="5">
        <v>2011</v>
      </c>
    </row>
    <row r="6" spans="1:26" ht="24" x14ac:dyDescent="0.2">
      <c r="A6" s="5" t="s">
        <v>22</v>
      </c>
      <c r="B6" s="5">
        <f t="shared" ca="1" si="0"/>
        <v>5911</v>
      </c>
      <c r="C6" s="5">
        <v>11</v>
      </c>
      <c r="D6" s="5">
        <v>17</v>
      </c>
      <c r="E6" s="5" t="s">
        <v>24</v>
      </c>
      <c r="F6" s="5" t="s">
        <v>27</v>
      </c>
      <c r="G6" s="3" t="s">
        <v>14</v>
      </c>
      <c r="H6" s="5" t="s">
        <v>37</v>
      </c>
      <c r="I6" s="5" t="s">
        <v>42</v>
      </c>
      <c r="J6" s="5" t="s">
        <v>16</v>
      </c>
      <c r="K6" s="5" t="s">
        <v>45</v>
      </c>
      <c r="L6" s="5" t="s">
        <v>16</v>
      </c>
      <c r="M6" s="5" t="s">
        <v>16</v>
      </c>
      <c r="N6" s="5" t="s">
        <v>19</v>
      </c>
      <c r="O6" s="5" t="s">
        <v>16</v>
      </c>
      <c r="P6" s="6">
        <v>0.9</v>
      </c>
      <c r="Q6" s="6">
        <v>0.9</v>
      </c>
      <c r="R6" s="5">
        <v>6</v>
      </c>
      <c r="S6" s="5">
        <v>3</v>
      </c>
      <c r="T6" s="5">
        <v>4</v>
      </c>
      <c r="U6" s="5">
        <v>3</v>
      </c>
      <c r="V6" s="5" t="s">
        <v>55</v>
      </c>
      <c r="W6" s="5" t="s">
        <v>58</v>
      </c>
      <c r="X6" s="5">
        <v>1</v>
      </c>
      <c r="Y6" s="5" t="s">
        <v>58</v>
      </c>
      <c r="Z6" s="5">
        <v>2010</v>
      </c>
    </row>
    <row r="7" spans="1:26" ht="24" x14ac:dyDescent="0.2">
      <c r="A7" s="5" t="s">
        <v>22</v>
      </c>
      <c r="B7" s="5">
        <f t="shared" ca="1" si="0"/>
        <v>5622</v>
      </c>
      <c r="C7" s="5">
        <v>8</v>
      </c>
      <c r="D7" s="5">
        <v>17</v>
      </c>
      <c r="E7" s="5" t="s">
        <v>24</v>
      </c>
      <c r="F7" s="5" t="s">
        <v>13</v>
      </c>
      <c r="G7" s="3" t="s">
        <v>14</v>
      </c>
      <c r="H7" s="5" t="s">
        <v>37</v>
      </c>
      <c r="I7" s="5" t="s">
        <v>42</v>
      </c>
      <c r="J7" s="5" t="s">
        <v>16</v>
      </c>
      <c r="K7" s="5" t="s">
        <v>46</v>
      </c>
      <c r="L7" s="5" t="s">
        <v>16</v>
      </c>
      <c r="M7" s="5" t="s">
        <v>16</v>
      </c>
      <c r="N7" s="5" t="s">
        <v>19</v>
      </c>
      <c r="O7" s="5" t="s">
        <v>16</v>
      </c>
      <c r="P7" s="6">
        <v>1</v>
      </c>
      <c r="Q7" s="6">
        <v>0.7</v>
      </c>
      <c r="R7" s="5">
        <v>7</v>
      </c>
      <c r="S7" s="5">
        <v>4</v>
      </c>
      <c r="T7" s="5">
        <v>4</v>
      </c>
      <c r="U7" s="5">
        <v>4</v>
      </c>
      <c r="V7" s="5" t="s">
        <v>56</v>
      </c>
      <c r="W7" s="5" t="s">
        <v>58</v>
      </c>
      <c r="X7" s="5">
        <v>1</v>
      </c>
      <c r="Y7" s="5" t="s">
        <v>60</v>
      </c>
      <c r="Z7" s="5">
        <v>2011</v>
      </c>
    </row>
    <row r="8" spans="1:26" ht="24" x14ac:dyDescent="0.2">
      <c r="A8" s="5" t="s">
        <v>22</v>
      </c>
      <c r="B8" s="5">
        <f t="shared" ca="1" si="0"/>
        <v>1429</v>
      </c>
      <c r="C8" s="5">
        <v>20</v>
      </c>
      <c r="D8" s="5">
        <v>20</v>
      </c>
      <c r="E8" s="5" t="s">
        <v>12</v>
      </c>
      <c r="F8" s="5" t="s">
        <v>27</v>
      </c>
      <c r="G8" s="3" t="s">
        <v>69</v>
      </c>
      <c r="H8" s="5" t="s">
        <v>33</v>
      </c>
      <c r="I8" s="5" t="s">
        <v>15</v>
      </c>
      <c r="J8" s="5" t="s">
        <v>16</v>
      </c>
      <c r="K8" s="5" t="s">
        <v>43</v>
      </c>
      <c r="L8" s="5" t="s">
        <v>20</v>
      </c>
      <c r="M8" s="5" t="s">
        <v>20</v>
      </c>
      <c r="N8" s="5" t="s">
        <v>51</v>
      </c>
      <c r="O8" s="5" t="s">
        <v>16</v>
      </c>
      <c r="P8" s="6">
        <v>0.98</v>
      </c>
      <c r="Q8" s="6">
        <v>0.75</v>
      </c>
      <c r="R8" s="5">
        <v>13</v>
      </c>
      <c r="S8" s="5">
        <v>4</v>
      </c>
      <c r="T8" s="5">
        <v>3</v>
      </c>
      <c r="U8" s="5">
        <v>2</v>
      </c>
      <c r="V8" s="5" t="s">
        <v>56</v>
      </c>
      <c r="W8" s="5" t="s">
        <v>58</v>
      </c>
      <c r="X8" s="5">
        <v>1</v>
      </c>
      <c r="Y8" s="5" t="s">
        <v>60</v>
      </c>
      <c r="Z8" s="5">
        <v>2012</v>
      </c>
    </row>
    <row r="9" spans="1:26" x14ac:dyDescent="0.2">
      <c r="A9" s="5" t="s">
        <v>22</v>
      </c>
      <c r="B9" s="5">
        <f t="shared" ca="1" si="0"/>
        <v>4213</v>
      </c>
      <c r="C9" s="5">
        <v>9</v>
      </c>
      <c r="D9" s="5">
        <v>14</v>
      </c>
      <c r="E9" s="5" t="s">
        <v>12</v>
      </c>
      <c r="F9" s="5" t="s">
        <v>27</v>
      </c>
      <c r="G9" s="3" t="s">
        <v>28</v>
      </c>
      <c r="H9" s="5" t="s">
        <v>37</v>
      </c>
      <c r="I9" s="5" t="s">
        <v>42</v>
      </c>
      <c r="J9" s="5" t="s">
        <v>16</v>
      </c>
      <c r="K9" s="5" t="s">
        <v>44</v>
      </c>
      <c r="L9" s="5" t="s">
        <v>16</v>
      </c>
      <c r="M9" s="5" t="s">
        <v>16</v>
      </c>
      <c r="N9" s="5" t="s">
        <v>51</v>
      </c>
      <c r="O9" s="5" t="s">
        <v>16</v>
      </c>
      <c r="P9" s="6">
        <v>0.65</v>
      </c>
      <c r="Q9" s="6">
        <v>0.85</v>
      </c>
      <c r="R9" s="5">
        <v>8</v>
      </c>
      <c r="S9" s="5">
        <v>3</v>
      </c>
      <c r="T9" s="5">
        <v>4</v>
      </c>
      <c r="U9" s="5">
        <v>4</v>
      </c>
      <c r="V9" s="5" t="s">
        <v>57</v>
      </c>
      <c r="W9" s="5" t="s">
        <v>58</v>
      </c>
      <c r="X9" s="5">
        <v>1</v>
      </c>
      <c r="Y9" s="5" t="s">
        <v>61</v>
      </c>
      <c r="Z9" s="5">
        <v>2011</v>
      </c>
    </row>
    <row r="10" spans="1:26" ht="24" x14ac:dyDescent="0.2">
      <c r="A10" s="5" t="s">
        <v>22</v>
      </c>
      <c r="B10" s="5">
        <f t="shared" ca="1" si="0"/>
        <v>3222</v>
      </c>
      <c r="C10" s="5">
        <v>12</v>
      </c>
      <c r="D10" s="5">
        <v>15</v>
      </c>
      <c r="E10" s="5" t="s">
        <v>25</v>
      </c>
      <c r="F10" s="5" t="s">
        <v>27</v>
      </c>
      <c r="G10" s="3" t="s">
        <v>14</v>
      </c>
      <c r="H10" s="5" t="s">
        <v>37</v>
      </c>
      <c r="I10" s="5" t="s">
        <v>42</v>
      </c>
      <c r="J10" s="5" t="s">
        <v>16</v>
      </c>
      <c r="K10" s="5" t="s">
        <v>44</v>
      </c>
      <c r="L10" s="5" t="s">
        <v>16</v>
      </c>
      <c r="M10" s="5" t="s">
        <v>16</v>
      </c>
      <c r="N10" s="5" t="s">
        <v>52</v>
      </c>
      <c r="O10" s="5" t="s">
        <v>16</v>
      </c>
      <c r="P10" s="6">
        <v>0.95</v>
      </c>
      <c r="Q10" s="6">
        <v>0.88</v>
      </c>
      <c r="R10" s="5">
        <v>5</v>
      </c>
      <c r="S10" s="5">
        <v>4</v>
      </c>
      <c r="T10" s="5">
        <v>4</v>
      </c>
      <c r="U10" s="5">
        <v>3</v>
      </c>
      <c r="V10" s="5" t="s">
        <v>56</v>
      </c>
      <c r="W10" s="5" t="s">
        <v>58</v>
      </c>
      <c r="X10" s="5">
        <v>3</v>
      </c>
      <c r="Y10" s="5" t="s">
        <v>58</v>
      </c>
      <c r="Z10" s="5">
        <v>2011</v>
      </c>
    </row>
    <row r="11" spans="1:26" ht="24" x14ac:dyDescent="0.2">
      <c r="A11" s="5" t="s">
        <v>22</v>
      </c>
      <c r="B11" s="5">
        <f t="shared" ca="1" si="0"/>
        <v>3071</v>
      </c>
      <c r="C11" s="5">
        <v>3</v>
      </c>
      <c r="D11" s="5">
        <v>18</v>
      </c>
      <c r="E11" s="5" t="s">
        <v>25</v>
      </c>
      <c r="F11" s="5" t="s">
        <v>27</v>
      </c>
      <c r="G11" s="3" t="s">
        <v>14</v>
      </c>
      <c r="H11" s="5" t="s">
        <v>35</v>
      </c>
      <c r="I11" s="5" t="s">
        <v>42</v>
      </c>
      <c r="J11" s="5" t="s">
        <v>16</v>
      </c>
      <c r="K11" s="5" t="s">
        <v>47</v>
      </c>
      <c r="L11" s="5" t="s">
        <v>16</v>
      </c>
      <c r="M11" s="5" t="s">
        <v>20</v>
      </c>
      <c r="N11" s="5" t="s">
        <v>52</v>
      </c>
      <c r="O11" s="5" t="s">
        <v>16</v>
      </c>
      <c r="P11" s="6">
        <v>1.01</v>
      </c>
      <c r="Q11" s="6">
        <v>0.85</v>
      </c>
      <c r="R11" s="5">
        <v>5</v>
      </c>
      <c r="S11" s="5">
        <v>4</v>
      </c>
      <c r="T11" s="5">
        <v>3</v>
      </c>
      <c r="U11" s="5">
        <v>2</v>
      </c>
      <c r="V11" s="5" t="s">
        <v>56</v>
      </c>
      <c r="W11" s="5" t="s">
        <v>56</v>
      </c>
      <c r="X11" s="5">
        <v>1</v>
      </c>
      <c r="Y11" s="5" t="s">
        <v>58</v>
      </c>
      <c r="Z11" s="5">
        <v>2011</v>
      </c>
    </row>
    <row r="12" spans="1:26" ht="24" x14ac:dyDescent="0.2">
      <c r="A12" s="5" t="s">
        <v>22</v>
      </c>
      <c r="B12" s="5">
        <f t="shared" ca="1" si="0"/>
        <v>3770</v>
      </c>
      <c r="C12" s="5">
        <v>4</v>
      </c>
      <c r="D12" s="5">
        <v>8</v>
      </c>
      <c r="E12" s="5" t="s">
        <v>25</v>
      </c>
      <c r="F12" s="5" t="s">
        <v>27</v>
      </c>
      <c r="G12" s="3" t="s">
        <v>14</v>
      </c>
      <c r="H12" s="5" t="s">
        <v>32</v>
      </c>
      <c r="I12" s="5" t="s">
        <v>15</v>
      </c>
      <c r="J12" s="5" t="s">
        <v>20</v>
      </c>
      <c r="K12" s="5" t="s">
        <v>43</v>
      </c>
      <c r="L12" s="5" t="s">
        <v>16</v>
      </c>
      <c r="M12" s="5" t="s">
        <v>20</v>
      </c>
      <c r="N12" s="5" t="s">
        <v>53</v>
      </c>
      <c r="O12" s="5" t="s">
        <v>20</v>
      </c>
      <c r="P12" s="6">
        <v>0.9</v>
      </c>
      <c r="Q12" s="6">
        <v>0.8</v>
      </c>
      <c r="R12" s="5">
        <v>9</v>
      </c>
      <c r="S12" s="5">
        <v>3</v>
      </c>
      <c r="T12" s="5">
        <v>4</v>
      </c>
      <c r="U12" s="5">
        <v>4</v>
      </c>
      <c r="V12" s="5" t="s">
        <v>57</v>
      </c>
      <c r="W12" s="5" t="s">
        <v>58</v>
      </c>
      <c r="X12" s="5">
        <v>1</v>
      </c>
      <c r="Y12" s="5" t="s">
        <v>58</v>
      </c>
      <c r="Z12" s="5">
        <v>2011</v>
      </c>
    </row>
    <row r="13" spans="1:26" x14ac:dyDescent="0.2">
      <c r="A13" s="5" t="s">
        <v>22</v>
      </c>
      <c r="B13" s="5">
        <f t="shared" ca="1" si="0"/>
        <v>2075</v>
      </c>
      <c r="C13" s="5">
        <v>6</v>
      </c>
      <c r="D13" s="5">
        <v>6</v>
      </c>
      <c r="E13" s="5" t="s">
        <v>26</v>
      </c>
      <c r="F13" s="5" t="s">
        <v>27</v>
      </c>
      <c r="G13" s="3" t="s">
        <v>29</v>
      </c>
      <c r="H13" s="5" t="s">
        <v>35</v>
      </c>
      <c r="I13" s="5" t="s">
        <v>42</v>
      </c>
      <c r="J13" s="5" t="s">
        <v>16</v>
      </c>
      <c r="K13" s="5" t="s">
        <v>45</v>
      </c>
      <c r="L13" s="5" t="s">
        <v>20</v>
      </c>
      <c r="M13" s="5" t="s">
        <v>20</v>
      </c>
      <c r="N13" s="5" t="s">
        <v>54</v>
      </c>
      <c r="O13" s="5" t="s">
        <v>16</v>
      </c>
      <c r="P13" s="6">
        <v>0.87</v>
      </c>
      <c r="Q13" s="6">
        <v>0.95</v>
      </c>
      <c r="R13" s="5">
        <v>10</v>
      </c>
      <c r="S13" s="5">
        <v>3</v>
      </c>
      <c r="T13" s="5">
        <v>3</v>
      </c>
      <c r="U13" s="5">
        <v>3</v>
      </c>
      <c r="V13" s="5" t="s">
        <v>57</v>
      </c>
      <c r="W13" s="5" t="s">
        <v>58</v>
      </c>
      <c r="X13" s="5">
        <v>1</v>
      </c>
      <c r="Y13" s="5" t="s">
        <v>58</v>
      </c>
      <c r="Z13" s="5">
        <v>2012</v>
      </c>
    </row>
    <row r="14" spans="1:26" x14ac:dyDescent="0.2">
      <c r="A14" s="5" t="s">
        <v>22</v>
      </c>
      <c r="B14" s="5">
        <f t="shared" ca="1" si="0"/>
        <v>2889</v>
      </c>
      <c r="C14" s="5">
        <v>22</v>
      </c>
      <c r="D14" s="5">
        <v>22</v>
      </c>
      <c r="E14" s="5" t="s">
        <v>12</v>
      </c>
      <c r="F14" s="5" t="s">
        <v>13</v>
      </c>
      <c r="G14" s="3" t="s">
        <v>30</v>
      </c>
      <c r="H14" s="5" t="s">
        <v>33</v>
      </c>
      <c r="I14" s="5" t="s">
        <v>42</v>
      </c>
      <c r="J14" s="5" t="s">
        <v>20</v>
      </c>
      <c r="K14" s="5" t="s">
        <v>45</v>
      </c>
      <c r="L14" s="5" t="s">
        <v>16</v>
      </c>
      <c r="M14" s="5" t="s">
        <v>16</v>
      </c>
      <c r="N14" s="5" t="s">
        <v>52</v>
      </c>
      <c r="O14" s="5" t="s">
        <v>16</v>
      </c>
      <c r="P14" s="6">
        <v>0.93</v>
      </c>
      <c r="Q14" s="6">
        <v>0.7</v>
      </c>
      <c r="R14" s="5">
        <v>15</v>
      </c>
      <c r="S14" s="5">
        <v>3</v>
      </c>
      <c r="T14" s="5">
        <v>3</v>
      </c>
      <c r="U14" s="5">
        <v>2</v>
      </c>
      <c r="V14" s="5" t="s">
        <v>57</v>
      </c>
      <c r="W14" s="5" t="s">
        <v>58</v>
      </c>
      <c r="X14" s="5">
        <v>1</v>
      </c>
      <c r="Y14" s="5" t="s">
        <v>61</v>
      </c>
      <c r="Z14" s="5">
        <v>2013</v>
      </c>
    </row>
    <row r="15" spans="1:26" x14ac:dyDescent="0.2">
      <c r="A15" s="5" t="s">
        <v>22</v>
      </c>
      <c r="B15" s="5">
        <f t="shared" ca="1" si="0"/>
        <v>7303</v>
      </c>
      <c r="C15" s="5">
        <v>4</v>
      </c>
      <c r="D15" s="5">
        <v>6</v>
      </c>
      <c r="E15" s="5" t="s">
        <v>23</v>
      </c>
      <c r="F15" s="5" t="s">
        <v>13</v>
      </c>
      <c r="G15" s="3" t="s">
        <v>28</v>
      </c>
      <c r="H15" s="5" t="s">
        <v>34</v>
      </c>
      <c r="I15" s="5" t="s">
        <v>15</v>
      </c>
      <c r="J15" s="5" t="s">
        <v>20</v>
      </c>
      <c r="K15" s="5" t="s">
        <v>43</v>
      </c>
      <c r="L15" s="5" t="s">
        <v>16</v>
      </c>
      <c r="M15" s="5" t="s">
        <v>16</v>
      </c>
      <c r="N15" s="5" t="s">
        <v>52</v>
      </c>
      <c r="O15" s="5" t="s">
        <v>20</v>
      </c>
      <c r="P15" s="6">
        <v>1.03</v>
      </c>
      <c r="Q15" s="6">
        <v>0.65</v>
      </c>
      <c r="R15" s="5">
        <v>8</v>
      </c>
      <c r="S15" s="5">
        <v>4</v>
      </c>
      <c r="T15" s="5">
        <v>3</v>
      </c>
      <c r="U15" s="5">
        <v>3</v>
      </c>
      <c r="V15" s="5" t="s">
        <v>56</v>
      </c>
      <c r="W15" s="5" t="s">
        <v>56</v>
      </c>
      <c r="X15" s="5">
        <v>3</v>
      </c>
      <c r="Y15" s="5" t="s">
        <v>60</v>
      </c>
      <c r="Z15" s="5">
        <v>2012</v>
      </c>
    </row>
    <row r="16" spans="1:26" x14ac:dyDescent="0.2">
      <c r="A16" s="5" t="s">
        <v>22</v>
      </c>
      <c r="B16" s="5">
        <f t="shared" ca="1" si="0"/>
        <v>5747</v>
      </c>
      <c r="C16" s="5">
        <v>0</v>
      </c>
      <c r="D16" s="5">
        <v>3</v>
      </c>
      <c r="E16" s="5" t="s">
        <v>25</v>
      </c>
      <c r="F16" s="5" t="s">
        <v>27</v>
      </c>
      <c r="G16" s="3" t="s">
        <v>28</v>
      </c>
      <c r="H16" s="5" t="s">
        <v>38</v>
      </c>
      <c r="I16" s="5" t="s">
        <v>15</v>
      </c>
      <c r="J16" s="5" t="s">
        <v>20</v>
      </c>
      <c r="K16" s="5" t="s">
        <v>44</v>
      </c>
      <c r="L16" s="5" t="s">
        <v>20</v>
      </c>
      <c r="M16" s="5" t="s">
        <v>16</v>
      </c>
      <c r="N16" s="5" t="s">
        <v>19</v>
      </c>
      <c r="O16" s="5" t="s">
        <v>20</v>
      </c>
      <c r="P16" s="6">
        <v>1</v>
      </c>
      <c r="Q16" s="6">
        <v>0.85</v>
      </c>
      <c r="R16" s="5">
        <v>14</v>
      </c>
      <c r="S16" s="5">
        <v>4</v>
      </c>
      <c r="T16" s="5">
        <v>4</v>
      </c>
      <c r="U16" s="5">
        <v>3</v>
      </c>
      <c r="V16" s="5" t="s">
        <v>56</v>
      </c>
      <c r="W16" s="5" t="s">
        <v>56</v>
      </c>
      <c r="X16" s="5">
        <v>1</v>
      </c>
      <c r="Y16" s="5" t="s">
        <v>60</v>
      </c>
    </row>
    <row r="17" spans="1:26" x14ac:dyDescent="0.2">
      <c r="A17" s="5" t="s">
        <v>22</v>
      </c>
      <c r="B17" s="5">
        <f t="shared" ca="1" si="0"/>
        <v>3507</v>
      </c>
      <c r="C17" s="5">
        <v>7</v>
      </c>
      <c r="D17" s="5">
        <v>9</v>
      </c>
      <c r="E17" s="5" t="s">
        <v>26</v>
      </c>
      <c r="F17" s="5" t="s">
        <v>13</v>
      </c>
      <c r="G17" s="3" t="s">
        <v>28</v>
      </c>
      <c r="H17" s="5" t="s">
        <v>36</v>
      </c>
      <c r="I17" s="5" t="s">
        <v>42</v>
      </c>
      <c r="J17" s="5" t="s">
        <v>20</v>
      </c>
      <c r="K17" s="5" t="s">
        <v>17</v>
      </c>
      <c r="L17" s="5" t="s">
        <v>16</v>
      </c>
      <c r="M17" s="5" t="s">
        <v>16</v>
      </c>
      <c r="N17" s="5" t="s">
        <v>51</v>
      </c>
      <c r="O17" s="5" t="s">
        <v>16</v>
      </c>
      <c r="P17" s="6">
        <v>0.88</v>
      </c>
      <c r="Q17" s="6">
        <v>0.9</v>
      </c>
      <c r="R17" s="5">
        <v>7</v>
      </c>
      <c r="S17" s="5">
        <v>3</v>
      </c>
      <c r="T17" s="5">
        <v>3</v>
      </c>
      <c r="U17" s="5">
        <v>3</v>
      </c>
      <c r="V17" s="5" t="s">
        <v>57</v>
      </c>
      <c r="W17" s="5" t="s">
        <v>55</v>
      </c>
      <c r="X17" s="5">
        <v>2</v>
      </c>
      <c r="Y17" s="5" t="s">
        <v>58</v>
      </c>
      <c r="Z17" s="5">
        <v>2013</v>
      </c>
    </row>
    <row r="18" spans="1:26" x14ac:dyDescent="0.2">
      <c r="A18" s="5" t="s">
        <v>22</v>
      </c>
      <c r="B18" s="5">
        <f t="shared" ca="1" si="0"/>
        <v>7019</v>
      </c>
      <c r="C18" s="5">
        <v>11</v>
      </c>
      <c r="D18" s="5">
        <v>24</v>
      </c>
      <c r="E18" s="5" t="s">
        <v>26</v>
      </c>
      <c r="F18" s="5" t="s">
        <v>27</v>
      </c>
      <c r="G18" s="3" t="s">
        <v>70</v>
      </c>
      <c r="H18" s="5" t="s">
        <v>40</v>
      </c>
      <c r="I18" s="5" t="s">
        <v>42</v>
      </c>
      <c r="J18" s="5" t="s">
        <v>16</v>
      </c>
      <c r="K18" s="5" t="s">
        <v>17</v>
      </c>
      <c r="L18" s="5" t="s">
        <v>16</v>
      </c>
      <c r="M18" s="5" t="s">
        <v>16</v>
      </c>
      <c r="N18" s="5" t="s">
        <v>51</v>
      </c>
      <c r="O18" s="5" t="s">
        <v>20</v>
      </c>
      <c r="P18" s="6">
        <v>0.91</v>
      </c>
      <c r="Q18" s="6">
        <v>1</v>
      </c>
      <c r="R18" s="5">
        <v>14</v>
      </c>
      <c r="S18" s="5">
        <v>3</v>
      </c>
      <c r="T18" s="5">
        <v>3</v>
      </c>
      <c r="U18" s="5">
        <v>3</v>
      </c>
      <c r="V18" s="5" t="s">
        <v>57</v>
      </c>
      <c r="W18" s="5" t="s">
        <v>56</v>
      </c>
      <c r="X18" s="5">
        <v>2</v>
      </c>
      <c r="Y18" s="5" t="s">
        <v>58</v>
      </c>
      <c r="Z18" s="5">
        <v>2009</v>
      </c>
    </row>
    <row r="19" spans="1:26" x14ac:dyDescent="0.2">
      <c r="A19" s="5" t="s">
        <v>22</v>
      </c>
      <c r="B19" s="5">
        <f t="shared" ca="1" si="0"/>
        <v>4365</v>
      </c>
      <c r="C19" s="5">
        <v>10</v>
      </c>
      <c r="D19" s="5">
        <v>16</v>
      </c>
      <c r="E19" s="5" t="s">
        <v>26</v>
      </c>
      <c r="F19" s="5" t="s">
        <v>13</v>
      </c>
      <c r="G19" s="3" t="s">
        <v>70</v>
      </c>
      <c r="H19" s="5" t="s">
        <v>36</v>
      </c>
      <c r="I19" s="5" t="s">
        <v>15</v>
      </c>
      <c r="J19" s="5" t="s">
        <v>20</v>
      </c>
      <c r="K19" s="5" t="s">
        <v>48</v>
      </c>
      <c r="L19" s="5" t="s">
        <v>16</v>
      </c>
      <c r="M19" s="5" t="s">
        <v>16</v>
      </c>
      <c r="N19" s="5" t="s">
        <v>19</v>
      </c>
      <c r="O19" s="5" t="s">
        <v>16</v>
      </c>
      <c r="P19" s="6">
        <v>0.89</v>
      </c>
      <c r="Q19" s="6">
        <v>0.85</v>
      </c>
      <c r="R19" s="5">
        <v>7</v>
      </c>
      <c r="S19" s="5">
        <v>3</v>
      </c>
      <c r="T19" s="5">
        <v>3</v>
      </c>
      <c r="U19" s="5">
        <v>4</v>
      </c>
      <c r="V19" s="5" t="s">
        <v>57</v>
      </c>
      <c r="W19" s="5" t="s">
        <v>58</v>
      </c>
      <c r="X19" s="5">
        <v>2</v>
      </c>
      <c r="Y19" s="5" t="s">
        <v>58</v>
      </c>
      <c r="Z19" s="5">
        <v>2011</v>
      </c>
    </row>
    <row r="20" spans="1:26" x14ac:dyDescent="0.2">
      <c r="A20" s="5" t="s">
        <v>22</v>
      </c>
      <c r="B20" s="5">
        <f t="shared" ca="1" si="0"/>
        <v>2933</v>
      </c>
      <c r="C20" s="5">
        <v>15</v>
      </c>
      <c r="D20" s="5">
        <v>22</v>
      </c>
      <c r="E20" s="5" t="s">
        <v>24</v>
      </c>
      <c r="F20" s="5" t="s">
        <v>27</v>
      </c>
      <c r="G20" s="3" t="s">
        <v>30</v>
      </c>
      <c r="H20" s="5" t="s">
        <v>33</v>
      </c>
      <c r="I20" s="5" t="s">
        <v>42</v>
      </c>
      <c r="J20" s="5" t="s">
        <v>16</v>
      </c>
      <c r="K20" s="5" t="s">
        <v>43</v>
      </c>
      <c r="L20" s="5" t="s">
        <v>16</v>
      </c>
      <c r="M20" s="5" t="s">
        <v>16</v>
      </c>
      <c r="N20" s="5" t="s">
        <v>19</v>
      </c>
      <c r="O20" s="5" t="s">
        <v>16</v>
      </c>
      <c r="P20" s="6">
        <v>0.97</v>
      </c>
      <c r="Q20" s="6">
        <v>0.8</v>
      </c>
      <c r="R20" s="5">
        <v>5</v>
      </c>
      <c r="S20" s="5">
        <v>4</v>
      </c>
      <c r="T20" s="5">
        <v>3</v>
      </c>
      <c r="U20" s="5">
        <v>3</v>
      </c>
      <c r="V20" s="5" t="s">
        <v>57</v>
      </c>
      <c r="W20" s="5" t="s">
        <v>58</v>
      </c>
      <c r="X20" s="5">
        <v>1</v>
      </c>
      <c r="Y20" s="5" t="s">
        <v>58</v>
      </c>
      <c r="Z20" s="5">
        <v>2011</v>
      </c>
    </row>
    <row r="21" spans="1:26" x14ac:dyDescent="0.2">
      <c r="A21" s="5" t="s">
        <v>22</v>
      </c>
      <c r="B21" s="5">
        <f t="shared" ca="1" si="0"/>
        <v>5806</v>
      </c>
      <c r="C21" s="5">
        <v>3</v>
      </c>
      <c r="D21" s="5">
        <v>19</v>
      </c>
      <c r="E21" s="5" t="s">
        <v>23</v>
      </c>
      <c r="F21" s="5" t="s">
        <v>27</v>
      </c>
      <c r="G21" s="3" t="s">
        <v>28</v>
      </c>
      <c r="H21" s="5" t="s">
        <v>36</v>
      </c>
      <c r="I21" s="5" t="s">
        <v>42</v>
      </c>
      <c r="J21" s="5" t="s">
        <v>20</v>
      </c>
      <c r="K21" s="5" t="s">
        <v>17</v>
      </c>
      <c r="L21" s="5" t="s">
        <v>16</v>
      </c>
      <c r="M21" s="5" t="s">
        <v>16</v>
      </c>
      <c r="N21" s="5" t="s">
        <v>52</v>
      </c>
      <c r="O21" s="5" t="s">
        <v>16</v>
      </c>
      <c r="P21" s="6">
        <v>0.98</v>
      </c>
      <c r="Q21" s="6">
        <v>0.8</v>
      </c>
      <c r="R21" s="5">
        <v>15</v>
      </c>
      <c r="S21" s="5">
        <v>4</v>
      </c>
      <c r="T21" s="5">
        <v>4</v>
      </c>
      <c r="U21" s="5">
        <v>3</v>
      </c>
      <c r="V21" s="5" t="s">
        <v>57</v>
      </c>
      <c r="W21" s="5" t="s">
        <v>58</v>
      </c>
      <c r="X21" s="5">
        <v>2</v>
      </c>
      <c r="Y21" s="5" t="s">
        <v>58</v>
      </c>
      <c r="Z21" s="5">
        <v>2011</v>
      </c>
    </row>
    <row r="22" spans="1:26" ht="24" x14ac:dyDescent="0.2">
      <c r="A22" s="5" t="s">
        <v>22</v>
      </c>
      <c r="B22" s="5">
        <f t="shared" ca="1" si="0"/>
        <v>5099</v>
      </c>
      <c r="C22" s="5">
        <v>10</v>
      </c>
      <c r="D22" s="5">
        <v>18</v>
      </c>
      <c r="E22" s="5" t="s">
        <v>23</v>
      </c>
      <c r="F22" s="5" t="s">
        <v>27</v>
      </c>
      <c r="G22" s="3" t="s">
        <v>14</v>
      </c>
      <c r="H22" s="5" t="s">
        <v>36</v>
      </c>
      <c r="I22" s="5" t="s">
        <v>42</v>
      </c>
      <c r="J22" s="5" t="s">
        <v>20</v>
      </c>
      <c r="K22" s="5" t="s">
        <v>17</v>
      </c>
      <c r="L22" s="5" t="s">
        <v>16</v>
      </c>
      <c r="M22" s="5" t="s">
        <v>16</v>
      </c>
      <c r="N22" s="5" t="s">
        <v>54</v>
      </c>
      <c r="O22" s="5" t="s">
        <v>16</v>
      </c>
      <c r="P22" s="6">
        <v>1.01</v>
      </c>
      <c r="Q22" s="6">
        <v>0.75</v>
      </c>
      <c r="R22" s="5">
        <v>14</v>
      </c>
      <c r="S22" s="5">
        <v>4</v>
      </c>
      <c r="T22" s="5">
        <v>4</v>
      </c>
      <c r="U22" s="5">
        <v>4</v>
      </c>
      <c r="V22" s="5" t="s">
        <v>56</v>
      </c>
      <c r="W22" s="5" t="s">
        <v>55</v>
      </c>
      <c r="X22" s="5">
        <v>1</v>
      </c>
      <c r="Y22" s="5" t="s">
        <v>58</v>
      </c>
      <c r="Z22" s="5">
        <v>2012</v>
      </c>
    </row>
    <row r="23" spans="1:26" ht="24" x14ac:dyDescent="0.2">
      <c r="A23" s="5" t="s">
        <v>22</v>
      </c>
      <c r="B23" s="5">
        <f t="shared" ca="1" si="0"/>
        <v>1567</v>
      </c>
      <c r="C23" s="5">
        <v>9</v>
      </c>
      <c r="D23" s="5">
        <v>12</v>
      </c>
      <c r="E23" s="5" t="s">
        <v>12</v>
      </c>
      <c r="F23" s="5" t="s">
        <v>27</v>
      </c>
      <c r="G23" s="3" t="s">
        <v>14</v>
      </c>
      <c r="H23" s="5" t="s">
        <v>35</v>
      </c>
      <c r="I23" s="5" t="s">
        <v>42</v>
      </c>
      <c r="J23" s="5" t="s">
        <v>20</v>
      </c>
      <c r="K23" s="5" t="s">
        <v>47</v>
      </c>
      <c r="L23" s="5" t="s">
        <v>16</v>
      </c>
      <c r="M23" s="5" t="s">
        <v>16</v>
      </c>
      <c r="N23" s="5" t="s">
        <v>19</v>
      </c>
      <c r="O23" s="5" t="s">
        <v>16</v>
      </c>
      <c r="P23" s="6">
        <v>0.95</v>
      </c>
      <c r="Q23" s="6">
        <v>0.7</v>
      </c>
      <c r="R23" s="5">
        <v>7</v>
      </c>
      <c r="S23" s="5">
        <v>3</v>
      </c>
      <c r="T23" s="5">
        <v>4</v>
      </c>
      <c r="U23" s="5">
        <v>3</v>
      </c>
      <c r="V23" s="5" t="s">
        <v>57</v>
      </c>
      <c r="W23" s="5" t="s">
        <v>55</v>
      </c>
      <c r="X23" s="5">
        <v>2</v>
      </c>
      <c r="Y23" s="5" t="s">
        <v>58</v>
      </c>
      <c r="Z23" s="5">
        <v>2012</v>
      </c>
    </row>
    <row r="24" spans="1:26" ht="24" x14ac:dyDescent="0.2">
      <c r="A24" s="5" t="s">
        <v>22</v>
      </c>
      <c r="B24" s="5">
        <f t="shared" ca="1" si="0"/>
        <v>1867</v>
      </c>
      <c r="C24" s="5">
        <v>2</v>
      </c>
      <c r="D24" s="5">
        <v>5</v>
      </c>
      <c r="E24" s="5" t="s">
        <v>24</v>
      </c>
      <c r="F24" s="5" t="s">
        <v>27</v>
      </c>
      <c r="G24" s="3" t="s">
        <v>14</v>
      </c>
      <c r="H24" s="5" t="s">
        <v>39</v>
      </c>
      <c r="I24" s="5" t="s">
        <v>42</v>
      </c>
      <c r="J24" s="5" t="s">
        <v>20</v>
      </c>
      <c r="K24" s="5" t="s">
        <v>43</v>
      </c>
      <c r="L24" s="5" t="s">
        <v>16</v>
      </c>
      <c r="M24" s="5" t="s">
        <v>16</v>
      </c>
      <c r="N24" s="5" t="s">
        <v>19</v>
      </c>
      <c r="O24" s="5" t="s">
        <v>20</v>
      </c>
      <c r="P24" s="6">
        <v>0.99</v>
      </c>
      <c r="Q24" s="6">
        <v>0.8</v>
      </c>
      <c r="R24" s="5">
        <v>11</v>
      </c>
      <c r="S24" s="5">
        <v>3</v>
      </c>
      <c r="T24" s="5">
        <v>4</v>
      </c>
      <c r="U24" s="5">
        <v>4</v>
      </c>
      <c r="V24" s="5" t="s">
        <v>57</v>
      </c>
      <c r="W24" s="5" t="s">
        <v>58</v>
      </c>
      <c r="X24" s="5">
        <v>1</v>
      </c>
      <c r="Y24" s="5" t="s">
        <v>58</v>
      </c>
    </row>
    <row r="25" spans="1:26" ht="24" x14ac:dyDescent="0.2">
      <c r="A25" s="5" t="s">
        <v>22</v>
      </c>
      <c r="B25" s="5">
        <f t="shared" ca="1" si="0"/>
        <v>5807</v>
      </c>
      <c r="C25" s="5">
        <v>18</v>
      </c>
      <c r="D25" s="5">
        <v>22</v>
      </c>
      <c r="E25" s="5" t="s">
        <v>26</v>
      </c>
      <c r="F25" s="5" t="s">
        <v>13</v>
      </c>
      <c r="G25" s="3" t="s">
        <v>14</v>
      </c>
      <c r="H25" s="5" t="s">
        <v>40</v>
      </c>
      <c r="I25" s="5" t="s">
        <v>42</v>
      </c>
      <c r="J25" s="5" t="s">
        <v>16</v>
      </c>
      <c r="K25" s="5" t="s">
        <v>43</v>
      </c>
      <c r="L25" s="5" t="s">
        <v>16</v>
      </c>
      <c r="M25" s="5" t="s">
        <v>16</v>
      </c>
      <c r="N25" s="5" t="s">
        <v>19</v>
      </c>
      <c r="O25" s="5" t="s">
        <v>16</v>
      </c>
      <c r="P25" s="6">
        <v>0.91</v>
      </c>
      <c r="Q25" s="6">
        <v>0.6</v>
      </c>
      <c r="R25" s="5">
        <v>7</v>
      </c>
      <c r="S25" s="5">
        <v>3</v>
      </c>
      <c r="T25" s="5">
        <v>2</v>
      </c>
      <c r="U25" s="5">
        <v>3</v>
      </c>
      <c r="V25" s="5" t="s">
        <v>57</v>
      </c>
      <c r="W25" s="5" t="s">
        <v>58</v>
      </c>
      <c r="X25" s="5">
        <v>0</v>
      </c>
      <c r="Y25" s="5" t="s">
        <v>58</v>
      </c>
      <c r="Z25" s="5">
        <v>2013</v>
      </c>
    </row>
    <row r="26" spans="1:26" ht="24" x14ac:dyDescent="0.2">
      <c r="A26" s="5" t="s">
        <v>22</v>
      </c>
      <c r="B26" s="5">
        <f t="shared" ca="1" si="0"/>
        <v>2778</v>
      </c>
      <c r="C26" s="5">
        <v>8</v>
      </c>
      <c r="D26" s="5">
        <v>14</v>
      </c>
      <c r="E26" s="5" t="s">
        <v>26</v>
      </c>
      <c r="F26" s="5" t="s">
        <v>13</v>
      </c>
      <c r="G26" s="3" t="s">
        <v>14</v>
      </c>
      <c r="H26" s="5" t="s">
        <v>35</v>
      </c>
      <c r="I26" s="5" t="s">
        <v>15</v>
      </c>
      <c r="J26" s="5" t="s">
        <v>16</v>
      </c>
      <c r="K26" s="5" t="s">
        <v>49</v>
      </c>
      <c r="L26" s="5" t="s">
        <v>20</v>
      </c>
      <c r="M26" s="5" t="s">
        <v>16</v>
      </c>
      <c r="N26" s="5" t="s">
        <v>51</v>
      </c>
      <c r="O26" s="5" t="s">
        <v>16</v>
      </c>
      <c r="P26" s="6">
        <v>0.89</v>
      </c>
      <c r="Q26" s="6">
        <v>0.7</v>
      </c>
      <c r="R26" s="5">
        <v>14</v>
      </c>
      <c r="S26" s="5">
        <v>3</v>
      </c>
      <c r="T26" s="5">
        <v>3</v>
      </c>
      <c r="U26" s="5">
        <v>3</v>
      </c>
      <c r="V26" s="5" t="s">
        <v>55</v>
      </c>
      <c r="W26" s="5" t="s">
        <v>58</v>
      </c>
      <c r="X26" s="5">
        <v>0</v>
      </c>
      <c r="Y26" s="5" t="s">
        <v>58</v>
      </c>
      <c r="Z26" s="5">
        <v>2011</v>
      </c>
    </row>
    <row r="27" spans="1:26" ht="24" x14ac:dyDescent="0.2">
      <c r="A27" s="5" t="s">
        <v>22</v>
      </c>
      <c r="B27" s="5">
        <f t="shared" ca="1" si="0"/>
        <v>1224</v>
      </c>
      <c r="C27" s="5">
        <v>12</v>
      </c>
      <c r="D27" s="5">
        <v>13</v>
      </c>
      <c r="E27" s="5" t="s">
        <v>25</v>
      </c>
      <c r="F27" s="5" t="s">
        <v>13</v>
      </c>
      <c r="G27" s="3" t="s">
        <v>14</v>
      </c>
      <c r="H27" s="5" t="s">
        <v>35</v>
      </c>
      <c r="I27" s="5" t="s">
        <v>15</v>
      </c>
      <c r="J27" s="5" t="s">
        <v>20</v>
      </c>
      <c r="K27" s="5" t="s">
        <v>43</v>
      </c>
      <c r="L27" s="5" t="s">
        <v>16</v>
      </c>
      <c r="M27" s="5" t="s">
        <v>16</v>
      </c>
      <c r="N27" s="5" t="s">
        <v>51</v>
      </c>
      <c r="O27" s="5" t="s">
        <v>16</v>
      </c>
      <c r="P27" s="6">
        <v>0.85</v>
      </c>
      <c r="Q27" s="6">
        <v>0.75</v>
      </c>
      <c r="R27" s="5">
        <v>6</v>
      </c>
      <c r="S27" s="5">
        <v>3</v>
      </c>
      <c r="T27" s="5">
        <v>3</v>
      </c>
      <c r="U27" s="5">
        <v>3</v>
      </c>
      <c r="V27" s="5" t="s">
        <v>55</v>
      </c>
      <c r="W27" s="5" t="s">
        <v>55</v>
      </c>
      <c r="X27" s="5">
        <v>1</v>
      </c>
      <c r="Y27" s="5" t="s">
        <v>58</v>
      </c>
      <c r="Z27" s="5">
        <v>2011</v>
      </c>
    </row>
    <row r="28" spans="1:26" x14ac:dyDescent="0.2">
      <c r="A28" s="5" t="s">
        <v>22</v>
      </c>
      <c r="B28" s="5">
        <f t="shared" ca="1" si="0"/>
        <v>1223</v>
      </c>
      <c r="C28" s="5">
        <v>13</v>
      </c>
      <c r="D28" s="5">
        <v>15</v>
      </c>
      <c r="E28" s="5" t="s">
        <v>25</v>
      </c>
      <c r="F28" s="5" t="s">
        <v>13</v>
      </c>
      <c r="G28" s="3" t="s">
        <v>31</v>
      </c>
      <c r="H28" s="5" t="s">
        <v>37</v>
      </c>
      <c r="I28" s="5" t="s">
        <v>42</v>
      </c>
      <c r="J28" s="5" t="s">
        <v>16</v>
      </c>
      <c r="K28" s="5" t="s">
        <v>44</v>
      </c>
      <c r="L28" s="5" t="s">
        <v>16</v>
      </c>
      <c r="M28" s="5" t="s">
        <v>16</v>
      </c>
      <c r="N28" s="5" t="s">
        <v>19</v>
      </c>
      <c r="O28" s="5" t="s">
        <v>16</v>
      </c>
      <c r="P28" s="6">
        <v>0.88</v>
      </c>
      <c r="Q28" s="6">
        <v>0.8</v>
      </c>
      <c r="R28" s="5">
        <v>5</v>
      </c>
      <c r="S28" s="5">
        <v>3</v>
      </c>
      <c r="T28" s="5">
        <v>3</v>
      </c>
      <c r="U28" s="5">
        <v>2</v>
      </c>
      <c r="V28" s="5" t="s">
        <v>55</v>
      </c>
      <c r="W28" s="5" t="s">
        <v>58</v>
      </c>
      <c r="X28" s="5">
        <v>2</v>
      </c>
      <c r="Y28" s="5" t="s">
        <v>61</v>
      </c>
      <c r="Z28" s="5">
        <v>2012</v>
      </c>
    </row>
    <row r="29" spans="1:26" ht="24" x14ac:dyDescent="0.2">
      <c r="A29" s="5" t="s">
        <v>22</v>
      </c>
      <c r="B29" s="5">
        <f t="shared" ca="1" si="0"/>
        <v>7448</v>
      </c>
      <c r="C29" s="5">
        <v>14</v>
      </c>
      <c r="D29" s="5">
        <v>23</v>
      </c>
      <c r="E29" s="5" t="s">
        <v>26</v>
      </c>
      <c r="F29" s="5" t="s">
        <v>13</v>
      </c>
      <c r="G29" s="3" t="s">
        <v>14</v>
      </c>
      <c r="H29" s="5" t="s">
        <v>41</v>
      </c>
      <c r="I29" s="5" t="s">
        <v>42</v>
      </c>
      <c r="J29" s="5" t="s">
        <v>16</v>
      </c>
      <c r="K29" s="5" t="s">
        <v>45</v>
      </c>
      <c r="L29" s="5" t="s">
        <v>16</v>
      </c>
      <c r="M29" s="5" t="s">
        <v>16</v>
      </c>
      <c r="N29" s="5" t="s">
        <v>51</v>
      </c>
      <c r="O29" s="5" t="s">
        <v>16</v>
      </c>
      <c r="P29" s="6">
        <v>0.95</v>
      </c>
      <c r="Q29" s="6">
        <v>0.95</v>
      </c>
      <c r="R29" s="5">
        <v>14</v>
      </c>
      <c r="S29" s="5">
        <v>3</v>
      </c>
      <c r="T29" s="5">
        <v>4</v>
      </c>
      <c r="U29" s="5">
        <v>3</v>
      </c>
      <c r="V29" s="5" t="s">
        <v>57</v>
      </c>
      <c r="W29" s="5" t="s">
        <v>58</v>
      </c>
      <c r="X29" s="5">
        <v>1</v>
      </c>
      <c r="Y29" s="5" t="s">
        <v>58</v>
      </c>
      <c r="Z29" s="5">
        <v>2008</v>
      </c>
    </row>
    <row r="30" spans="1:26" ht="24" x14ac:dyDescent="0.2">
      <c r="A30" s="5" t="s">
        <v>22</v>
      </c>
      <c r="B30" s="5">
        <f t="shared" ca="1" si="0"/>
        <v>5882</v>
      </c>
      <c r="C30" s="5">
        <v>14</v>
      </c>
      <c r="D30" s="5">
        <v>14</v>
      </c>
      <c r="E30" s="5" t="s">
        <v>12</v>
      </c>
      <c r="F30" s="5" t="s">
        <v>27</v>
      </c>
      <c r="G30" s="3" t="s">
        <v>14</v>
      </c>
      <c r="H30" s="5" t="s">
        <v>33</v>
      </c>
      <c r="I30" s="5" t="s">
        <v>42</v>
      </c>
      <c r="J30" s="5" t="s">
        <v>20</v>
      </c>
      <c r="K30" s="5" t="s">
        <v>45</v>
      </c>
      <c r="L30" s="5" t="s">
        <v>16</v>
      </c>
      <c r="M30" s="5" t="s">
        <v>20</v>
      </c>
      <c r="N30" s="5" t="s">
        <v>19</v>
      </c>
      <c r="O30" s="5" t="s">
        <v>16</v>
      </c>
      <c r="P30" s="6">
        <v>0.75</v>
      </c>
      <c r="Q30" s="6">
        <v>0.8</v>
      </c>
      <c r="R30" s="5">
        <v>5</v>
      </c>
      <c r="S30" s="5">
        <v>2</v>
      </c>
      <c r="T30" s="5">
        <v>3</v>
      </c>
      <c r="U30" s="5">
        <v>3</v>
      </c>
      <c r="V30" s="5" t="s">
        <v>55</v>
      </c>
      <c r="W30" s="5" t="s">
        <v>58</v>
      </c>
      <c r="X30" s="5">
        <v>1</v>
      </c>
      <c r="Y30" s="5" t="s">
        <v>61</v>
      </c>
      <c r="Z30" s="5">
        <v>2011</v>
      </c>
    </row>
    <row r="31" spans="1:26" ht="24" x14ac:dyDescent="0.2">
      <c r="A31" s="5" t="s">
        <v>22</v>
      </c>
      <c r="B31" s="5">
        <f t="shared" ca="1" si="0"/>
        <v>1540</v>
      </c>
      <c r="C31" s="5">
        <v>13</v>
      </c>
      <c r="D31" s="5">
        <v>17</v>
      </c>
      <c r="E31" s="5" t="s">
        <v>23</v>
      </c>
      <c r="F31" s="5" t="s">
        <v>27</v>
      </c>
      <c r="G31" s="3" t="s">
        <v>14</v>
      </c>
      <c r="H31" s="5" t="s">
        <v>37</v>
      </c>
      <c r="I31" s="5" t="s">
        <v>42</v>
      </c>
      <c r="J31" s="5" t="s">
        <v>20</v>
      </c>
      <c r="K31" s="5" t="s">
        <v>43</v>
      </c>
      <c r="L31" s="5" t="s">
        <v>16</v>
      </c>
      <c r="M31" s="5" t="s">
        <v>20</v>
      </c>
      <c r="N31" s="5" t="s">
        <v>19</v>
      </c>
      <c r="O31" s="5" t="s">
        <v>16</v>
      </c>
      <c r="P31" s="6">
        <v>0.9</v>
      </c>
      <c r="Q31" s="6">
        <v>0.85</v>
      </c>
      <c r="R31" s="5">
        <v>14</v>
      </c>
      <c r="S31" s="5">
        <v>3</v>
      </c>
      <c r="T31" s="5">
        <v>4</v>
      </c>
      <c r="U31" s="5">
        <v>3</v>
      </c>
      <c r="V31" s="5" t="s">
        <v>57</v>
      </c>
      <c r="W31" s="5" t="s">
        <v>58</v>
      </c>
      <c r="X31" s="5">
        <v>1</v>
      </c>
      <c r="Y31" s="5" t="s">
        <v>58</v>
      </c>
      <c r="Z31" s="5">
        <v>2012</v>
      </c>
    </row>
    <row r="32" spans="1:26" ht="24" x14ac:dyDescent="0.2">
      <c r="A32" s="5" t="s">
        <v>22</v>
      </c>
      <c r="B32" s="5">
        <f t="shared" ca="1" si="0"/>
        <v>5063</v>
      </c>
      <c r="C32" s="5">
        <v>0</v>
      </c>
      <c r="D32" s="5">
        <v>13</v>
      </c>
      <c r="E32" s="5" t="s">
        <v>23</v>
      </c>
      <c r="F32" s="5" t="s">
        <v>27</v>
      </c>
      <c r="G32" s="3" t="s">
        <v>14</v>
      </c>
      <c r="H32" s="5" t="s">
        <v>35</v>
      </c>
      <c r="I32" s="5" t="s">
        <v>42</v>
      </c>
      <c r="J32" s="5" t="s">
        <v>20</v>
      </c>
      <c r="K32" s="5" t="s">
        <v>45</v>
      </c>
      <c r="L32" s="5" t="s">
        <v>16</v>
      </c>
      <c r="M32" s="5" t="s">
        <v>16</v>
      </c>
      <c r="N32" s="5" t="s">
        <v>51</v>
      </c>
      <c r="O32" s="5" t="s">
        <v>16</v>
      </c>
      <c r="P32" s="6">
        <v>0.98</v>
      </c>
      <c r="Q32" s="6">
        <v>0.9</v>
      </c>
      <c r="R32" s="5">
        <v>9</v>
      </c>
      <c r="S32" s="5">
        <v>3</v>
      </c>
      <c r="T32" s="5">
        <v>3</v>
      </c>
      <c r="U32" s="5">
        <v>3</v>
      </c>
      <c r="V32" s="5" t="s">
        <v>57</v>
      </c>
      <c r="W32" s="5" t="s">
        <v>58</v>
      </c>
      <c r="X32" s="5">
        <v>3</v>
      </c>
      <c r="Y32" s="5" t="s">
        <v>58</v>
      </c>
      <c r="Z32" s="5">
        <v>2012</v>
      </c>
    </row>
    <row r="33" spans="1:26" x14ac:dyDescent="0.2">
      <c r="A33" s="5" t="s">
        <v>22</v>
      </c>
      <c r="B33" s="5">
        <f t="shared" ca="1" si="0"/>
        <v>5712</v>
      </c>
      <c r="C33" s="5">
        <v>10</v>
      </c>
      <c r="D33" s="5">
        <v>14</v>
      </c>
      <c r="E33" s="5" t="s">
        <v>23</v>
      </c>
      <c r="F33" s="5" t="s">
        <v>27</v>
      </c>
      <c r="G33" s="3" t="s">
        <v>28</v>
      </c>
      <c r="H33" s="5" t="s">
        <v>33</v>
      </c>
      <c r="I33" s="5" t="s">
        <v>42</v>
      </c>
      <c r="J33" s="5" t="s">
        <v>20</v>
      </c>
      <c r="K33" s="5" t="s">
        <v>50</v>
      </c>
      <c r="L33" s="5" t="s">
        <v>16</v>
      </c>
      <c r="M33" s="5" t="s">
        <v>16</v>
      </c>
      <c r="N33" s="5" t="s">
        <v>51</v>
      </c>
      <c r="O33" s="5" t="s">
        <v>16</v>
      </c>
      <c r="P33" s="6">
        <v>0.82</v>
      </c>
      <c r="Q33" s="6">
        <v>0.85</v>
      </c>
      <c r="R33" s="5">
        <v>5</v>
      </c>
      <c r="S33" s="5">
        <v>3</v>
      </c>
      <c r="T33" s="5">
        <v>4</v>
      </c>
      <c r="U33" s="5">
        <v>3</v>
      </c>
      <c r="V33" s="5" t="s">
        <v>57</v>
      </c>
      <c r="W33" s="5" t="s">
        <v>55</v>
      </c>
      <c r="X33" s="5">
        <v>1</v>
      </c>
      <c r="Y33" s="5" t="s">
        <v>58</v>
      </c>
      <c r="Z33" s="5">
        <v>2012</v>
      </c>
    </row>
    <row r="34" spans="1:26" x14ac:dyDescent="0.2">
      <c r="A34" s="5" t="s">
        <v>22</v>
      </c>
      <c r="B34" s="5">
        <f t="shared" ca="1" si="0"/>
        <v>6083</v>
      </c>
      <c r="C34" s="5">
        <v>21</v>
      </c>
      <c r="D34" s="5">
        <v>24</v>
      </c>
      <c r="E34" s="5" t="s">
        <v>23</v>
      </c>
      <c r="F34" s="5" t="s">
        <v>27</v>
      </c>
      <c r="G34" s="3" t="s">
        <v>28</v>
      </c>
      <c r="H34" s="5" t="s">
        <v>40</v>
      </c>
      <c r="I34" s="5" t="s">
        <v>42</v>
      </c>
      <c r="J34" s="5" t="s">
        <v>16</v>
      </c>
      <c r="K34" s="5" t="s">
        <v>44</v>
      </c>
      <c r="L34" s="5" t="s">
        <v>16</v>
      </c>
      <c r="M34" s="5" t="s">
        <v>16</v>
      </c>
      <c r="N34" s="5" t="s">
        <v>51</v>
      </c>
      <c r="O34" s="5" t="s">
        <v>16</v>
      </c>
      <c r="P34" s="6">
        <v>1.32</v>
      </c>
      <c r="Q34" s="6">
        <v>0.8</v>
      </c>
      <c r="R34" s="5">
        <v>13</v>
      </c>
      <c r="S34" s="5">
        <v>5</v>
      </c>
      <c r="T34" s="5">
        <v>4</v>
      </c>
      <c r="U34" s="5">
        <v>4</v>
      </c>
      <c r="V34" s="5" t="s">
        <v>56</v>
      </c>
      <c r="W34" s="5" t="s">
        <v>56</v>
      </c>
      <c r="X34" s="5">
        <v>2</v>
      </c>
      <c r="Y34" s="5" t="s">
        <v>60</v>
      </c>
      <c r="Z34" s="5">
        <v>2011</v>
      </c>
    </row>
    <row r="35" spans="1:26" x14ac:dyDescent="0.2">
      <c r="A35" s="5" t="s">
        <v>22</v>
      </c>
      <c r="B35" s="5">
        <f t="shared" ca="1" si="0"/>
        <v>3155</v>
      </c>
      <c r="C35" s="5">
        <v>13</v>
      </c>
      <c r="D35" s="5">
        <v>15</v>
      </c>
      <c r="E35" s="5" t="s">
        <v>24</v>
      </c>
      <c r="F35" s="5" t="s">
        <v>13</v>
      </c>
      <c r="G35" s="3" t="s">
        <v>28</v>
      </c>
      <c r="H35" s="5" t="s">
        <v>37</v>
      </c>
      <c r="I35" s="5" t="s">
        <v>42</v>
      </c>
      <c r="J35" s="5" t="s">
        <v>16</v>
      </c>
      <c r="K35" s="5" t="s">
        <v>45</v>
      </c>
      <c r="L35" s="5" t="s">
        <v>16</v>
      </c>
      <c r="M35" s="5" t="s">
        <v>16</v>
      </c>
      <c r="N35" s="5" t="s">
        <v>19</v>
      </c>
      <c r="O35" s="5" t="s">
        <v>16</v>
      </c>
      <c r="P35" s="6">
        <v>0.98</v>
      </c>
      <c r="Q35" s="6">
        <v>0.85</v>
      </c>
      <c r="R35" s="5">
        <v>11</v>
      </c>
      <c r="S35" s="5">
        <v>3</v>
      </c>
      <c r="T35" s="5">
        <v>3</v>
      </c>
      <c r="U35" s="5">
        <v>3</v>
      </c>
      <c r="V35" s="5" t="s">
        <v>56</v>
      </c>
      <c r="W35" s="5" t="s">
        <v>58</v>
      </c>
      <c r="X35" s="5">
        <v>1</v>
      </c>
      <c r="Y35" s="5" t="s">
        <v>60</v>
      </c>
      <c r="Z35" s="5">
        <v>2010</v>
      </c>
    </row>
    <row r="36" spans="1:26" x14ac:dyDescent="0.2">
      <c r="A36" s="5" t="s">
        <v>22</v>
      </c>
      <c r="B36" s="5">
        <f t="shared" ca="1" si="0"/>
        <v>6535</v>
      </c>
      <c r="C36" s="5">
        <v>18</v>
      </c>
      <c r="D36" s="5">
        <v>22</v>
      </c>
      <c r="E36" s="5" t="s">
        <v>24</v>
      </c>
      <c r="F36" s="5" t="s">
        <v>13</v>
      </c>
      <c r="G36" s="3" t="s">
        <v>28</v>
      </c>
      <c r="H36" s="5" t="s">
        <v>18</v>
      </c>
      <c r="I36" s="5" t="s">
        <v>42</v>
      </c>
      <c r="J36" s="5" t="s">
        <v>16</v>
      </c>
      <c r="K36" s="5" t="s">
        <v>43</v>
      </c>
      <c r="L36" s="5" t="s">
        <v>16</v>
      </c>
      <c r="M36" s="5" t="s">
        <v>16</v>
      </c>
      <c r="N36" s="5" t="s">
        <v>52</v>
      </c>
      <c r="O36" s="5" t="s">
        <v>16</v>
      </c>
      <c r="P36" s="6">
        <v>1.01</v>
      </c>
      <c r="Q36" s="6">
        <v>0.9</v>
      </c>
      <c r="R36" s="5">
        <v>7</v>
      </c>
      <c r="S36" s="5">
        <v>4</v>
      </c>
      <c r="T36" s="5">
        <v>4</v>
      </c>
      <c r="U36" s="5">
        <v>4</v>
      </c>
      <c r="V36" s="5" t="s">
        <v>56</v>
      </c>
      <c r="W36" s="5" t="s">
        <v>56</v>
      </c>
      <c r="X36" s="5">
        <v>1</v>
      </c>
      <c r="Y36" s="5" t="s">
        <v>60</v>
      </c>
      <c r="Z36" s="5">
        <v>2010</v>
      </c>
    </row>
    <row r="37" spans="1:26" ht="24" x14ac:dyDescent="0.2">
      <c r="A37" s="5" t="s">
        <v>22</v>
      </c>
      <c r="B37" s="5">
        <f t="shared" ca="1" si="0"/>
        <v>7230</v>
      </c>
      <c r="C37" s="5">
        <v>5</v>
      </c>
      <c r="D37" s="5">
        <v>7</v>
      </c>
      <c r="E37" s="5" t="s">
        <v>24</v>
      </c>
      <c r="F37" s="5" t="s">
        <v>13</v>
      </c>
      <c r="G37" s="3" t="s">
        <v>14</v>
      </c>
      <c r="H37" s="5" t="s">
        <v>32</v>
      </c>
      <c r="I37" s="5" t="s">
        <v>15</v>
      </c>
      <c r="J37" s="5" t="s">
        <v>20</v>
      </c>
      <c r="K37" s="5" t="s">
        <v>43</v>
      </c>
      <c r="L37" s="5" t="s">
        <v>20</v>
      </c>
      <c r="M37" s="5" t="s">
        <v>16</v>
      </c>
      <c r="N37" s="5" t="s">
        <v>51</v>
      </c>
      <c r="O37" s="5" t="s">
        <v>20</v>
      </c>
      <c r="P37" s="6">
        <v>0.89</v>
      </c>
      <c r="Q37" s="6">
        <v>0.85</v>
      </c>
      <c r="R37" s="5">
        <v>9</v>
      </c>
      <c r="S37" s="5">
        <v>3</v>
      </c>
      <c r="T37" s="5">
        <v>3</v>
      </c>
      <c r="U37" s="5">
        <v>4</v>
      </c>
      <c r="V37" s="5" t="s">
        <v>57</v>
      </c>
      <c r="W37" s="5" t="s">
        <v>58</v>
      </c>
      <c r="X37" s="5">
        <v>1</v>
      </c>
      <c r="Y37" s="5" t="s">
        <v>58</v>
      </c>
      <c r="Z37" s="5">
        <v>2012</v>
      </c>
    </row>
    <row r="38" spans="1:26" ht="24" x14ac:dyDescent="0.2">
      <c r="A38" s="5" t="s">
        <v>22</v>
      </c>
      <c r="B38" s="5">
        <f t="shared" ca="1" si="0"/>
        <v>5317</v>
      </c>
      <c r="C38" s="5">
        <v>1</v>
      </c>
      <c r="D38" s="5">
        <v>3</v>
      </c>
      <c r="E38" s="5" t="s">
        <v>26</v>
      </c>
      <c r="F38" s="5" t="s">
        <v>13</v>
      </c>
      <c r="G38" s="3" t="s">
        <v>14</v>
      </c>
      <c r="H38" s="5" t="s">
        <v>38</v>
      </c>
      <c r="I38" s="5" t="s">
        <v>15</v>
      </c>
      <c r="J38" s="5" t="s">
        <v>20</v>
      </c>
      <c r="K38" s="5" t="s">
        <v>45</v>
      </c>
      <c r="L38" s="5" t="s">
        <v>20</v>
      </c>
      <c r="M38" s="5" t="s">
        <v>16</v>
      </c>
      <c r="N38" s="5" t="s">
        <v>19</v>
      </c>
      <c r="O38" s="5" t="s">
        <v>20</v>
      </c>
      <c r="P38" s="6">
        <v>0.93</v>
      </c>
      <c r="Q38" s="6">
        <v>0.85</v>
      </c>
      <c r="R38" s="5">
        <v>15</v>
      </c>
      <c r="S38" s="5">
        <v>3</v>
      </c>
      <c r="T38" s="5">
        <v>3</v>
      </c>
      <c r="U38" s="5">
        <v>3</v>
      </c>
      <c r="V38" s="5" t="s">
        <v>57</v>
      </c>
      <c r="W38" s="5" t="s">
        <v>58</v>
      </c>
      <c r="X38" s="5">
        <v>0</v>
      </c>
      <c r="Y38" s="5" t="s">
        <v>58</v>
      </c>
    </row>
    <row r="39" spans="1:26" ht="24" x14ac:dyDescent="0.2">
      <c r="A39" s="5" t="s">
        <v>22</v>
      </c>
      <c r="B39" s="5">
        <f t="shared" ca="1" si="0"/>
        <v>6807</v>
      </c>
      <c r="C39" s="5">
        <v>7</v>
      </c>
      <c r="D39" s="5">
        <v>12</v>
      </c>
      <c r="E39" s="5" t="s">
        <v>26</v>
      </c>
      <c r="F39" s="5" t="s">
        <v>27</v>
      </c>
      <c r="G39" s="3" t="s">
        <v>14</v>
      </c>
      <c r="H39" s="5" t="s">
        <v>36</v>
      </c>
      <c r="I39" s="5" t="s">
        <v>42</v>
      </c>
      <c r="J39" s="5" t="s">
        <v>20</v>
      </c>
      <c r="K39" s="5" t="s">
        <v>17</v>
      </c>
      <c r="L39" s="5" t="s">
        <v>16</v>
      </c>
      <c r="M39" s="5" t="s">
        <v>20</v>
      </c>
      <c r="N39" s="5" t="s">
        <v>52</v>
      </c>
      <c r="O39" s="5" t="s">
        <v>16</v>
      </c>
      <c r="P39" s="6">
        <v>0.94</v>
      </c>
      <c r="Q39" s="6">
        <v>0.8</v>
      </c>
      <c r="R39" s="5">
        <v>7</v>
      </c>
      <c r="S39" s="5">
        <v>3</v>
      </c>
      <c r="T39" s="5">
        <v>3</v>
      </c>
      <c r="U39" s="5">
        <v>3</v>
      </c>
      <c r="V39" s="5" t="s">
        <v>57</v>
      </c>
      <c r="W39" s="5" t="s">
        <v>58</v>
      </c>
      <c r="X39" s="5">
        <v>1</v>
      </c>
      <c r="Y39" s="5" t="s">
        <v>58</v>
      </c>
      <c r="Z39" s="5">
        <v>2012</v>
      </c>
    </row>
    <row r="40" spans="1:26" ht="24" x14ac:dyDescent="0.2">
      <c r="A40" s="5" t="s">
        <v>22</v>
      </c>
      <c r="B40" s="5">
        <f t="shared" ca="1" si="0"/>
        <v>7246</v>
      </c>
      <c r="C40" s="5">
        <v>18</v>
      </c>
      <c r="D40" s="5">
        <v>21</v>
      </c>
      <c r="E40" s="5" t="s">
        <v>26</v>
      </c>
      <c r="F40" s="5" t="s">
        <v>27</v>
      </c>
      <c r="G40" s="3" t="s">
        <v>14</v>
      </c>
      <c r="H40" s="5" t="s">
        <v>37</v>
      </c>
      <c r="I40" s="5" t="s">
        <v>42</v>
      </c>
      <c r="J40" s="5" t="s">
        <v>16</v>
      </c>
      <c r="K40" s="5" t="s">
        <v>17</v>
      </c>
      <c r="L40" s="5" t="s">
        <v>16</v>
      </c>
      <c r="M40" s="5" t="s">
        <v>16</v>
      </c>
      <c r="N40" s="5" t="s">
        <v>52</v>
      </c>
      <c r="O40" s="5" t="s">
        <v>16</v>
      </c>
      <c r="P40" s="6">
        <v>0.89</v>
      </c>
      <c r="Q40" s="6">
        <v>0.75</v>
      </c>
      <c r="R40" s="5">
        <v>5</v>
      </c>
      <c r="S40" s="5">
        <v>2</v>
      </c>
      <c r="T40" s="5">
        <v>2</v>
      </c>
      <c r="U40" s="5">
        <v>3</v>
      </c>
      <c r="V40" s="5" t="s">
        <v>55</v>
      </c>
      <c r="W40" s="5" t="s">
        <v>58</v>
      </c>
      <c r="X40" s="5">
        <v>1</v>
      </c>
      <c r="Y40" s="5" t="s">
        <v>58</v>
      </c>
      <c r="Z40" s="5">
        <v>2010</v>
      </c>
    </row>
    <row r="41" spans="1:26" s="8" customFormat="1" x14ac:dyDescent="0.2">
      <c r="A41" s="7"/>
      <c r="B41" s="7" t="s">
        <v>77</v>
      </c>
      <c r="C41" s="7">
        <f>AVERAGE(C2:C40)</f>
        <v>9.8461538461538467</v>
      </c>
      <c r="D41" s="7">
        <f>AVERAGE(D2:D40)</f>
        <v>15.051282051282051</v>
      </c>
      <c r="E41" s="7"/>
      <c r="F41" s="7"/>
      <c r="G41" s="7"/>
      <c r="H41" s="7"/>
      <c r="I41" s="7"/>
      <c r="J41" s="7"/>
      <c r="K41" s="7"/>
      <c r="L41" s="7"/>
      <c r="M41" s="7"/>
      <c r="N41" s="7"/>
      <c r="O41" s="7"/>
      <c r="P41" s="7">
        <f t="shared" ref="P41:U41" si="1">AVERAGE(P2:P40)</f>
        <v>0.93307692307692292</v>
      </c>
      <c r="Q41" s="7">
        <f t="shared" si="1"/>
        <v>0.80974358974358984</v>
      </c>
      <c r="R41" s="7">
        <f t="shared" si="1"/>
        <v>9.4102564102564106</v>
      </c>
      <c r="S41" s="7" t="e">
        <f>average</f>
        <v>#NAME?</v>
      </c>
      <c r="T41" s="7">
        <f t="shared" si="1"/>
        <v>3.358974358974359</v>
      </c>
      <c r="U41" s="7">
        <f t="shared" si="1"/>
        <v>3.1538461538461537</v>
      </c>
      <c r="V41" s="7"/>
      <c r="W41" s="7"/>
      <c r="X41" s="7"/>
      <c r="Y41" s="7"/>
      <c r="Z41" s="7"/>
    </row>
    <row r="42" spans="1:26" s="8" customFormat="1" x14ac:dyDescent="0.2">
      <c r="A42" s="7"/>
      <c r="B42" s="7" t="s">
        <v>78</v>
      </c>
      <c r="C42" s="7">
        <f>MEDIAN(C2:C40)</f>
        <v>10</v>
      </c>
      <c r="D42" s="7">
        <f>MEDIAN(D2:D40)</f>
        <v>15</v>
      </c>
      <c r="E42" s="7"/>
      <c r="F42" s="7"/>
      <c r="G42" s="7"/>
      <c r="H42" s="7"/>
      <c r="I42" s="7">
        <f>COUNTIF(I2:I40,"Female")</f>
        <v>0</v>
      </c>
      <c r="J42" s="7"/>
      <c r="K42" s="7"/>
      <c r="L42" s="7"/>
      <c r="M42" s="7"/>
      <c r="N42" s="7"/>
      <c r="O42" s="7"/>
      <c r="P42" s="7">
        <f t="shared" ref="P42:U42" si="2">MEDIAN(P2:P40)</f>
        <v>0.93</v>
      </c>
      <c r="Q42" s="7">
        <f t="shared" si="2"/>
        <v>0.8</v>
      </c>
      <c r="R42" s="7">
        <f t="shared" si="2"/>
        <v>9</v>
      </c>
      <c r="S42" s="7">
        <f t="shared" si="2"/>
        <v>3</v>
      </c>
      <c r="T42" s="7">
        <f t="shared" si="2"/>
        <v>3</v>
      </c>
      <c r="U42" s="7">
        <f t="shared" si="2"/>
        <v>3</v>
      </c>
      <c r="V42" s="7"/>
      <c r="W42" s="7"/>
      <c r="X42" s="7"/>
      <c r="Y42" s="7"/>
      <c r="Z42" s="7"/>
    </row>
    <row r="43" spans="1:26" s="8" customFormat="1" x14ac:dyDescent="0.2">
      <c r="A43" s="7"/>
      <c r="B43" s="7" t="s">
        <v>79</v>
      </c>
      <c r="C43" s="7">
        <f>MODE(C2:C40)</f>
        <v>10</v>
      </c>
      <c r="D43" s="7">
        <f>MODE(D2:D40)</f>
        <v>14</v>
      </c>
      <c r="E43" s="7"/>
      <c r="F43" s="7"/>
      <c r="G43" s="7"/>
      <c r="H43" s="7"/>
      <c r="I43" s="7">
        <f>COUNTIF(I2:I40,"Female")</f>
        <v>0</v>
      </c>
      <c r="J43" s="7"/>
      <c r="K43" s="7"/>
      <c r="L43" s="7"/>
      <c r="M43" s="7"/>
      <c r="N43" s="7"/>
      <c r="O43" s="7"/>
      <c r="P43" s="7">
        <f t="shared" ref="P43:U43" si="3">MODE(P2:P40)</f>
        <v>0.95</v>
      </c>
      <c r="Q43" s="7">
        <f t="shared" si="3"/>
        <v>0.85</v>
      </c>
      <c r="R43" s="7">
        <f t="shared" si="3"/>
        <v>7</v>
      </c>
      <c r="S43" s="7">
        <f t="shared" si="3"/>
        <v>3</v>
      </c>
      <c r="T43" s="7">
        <f t="shared" si="3"/>
        <v>3</v>
      </c>
      <c r="U43" s="7">
        <f t="shared" si="3"/>
        <v>3</v>
      </c>
      <c r="V43" s="7"/>
      <c r="W43" s="7"/>
      <c r="X43" s="7"/>
      <c r="Y43" s="7"/>
      <c r="Z43" s="7"/>
    </row>
    <row r="44" spans="1:26" s="8" customFormat="1" x14ac:dyDescent="0.2">
      <c r="A44" s="7"/>
      <c r="B44" s="7" t="s">
        <v>80</v>
      </c>
      <c r="C44" s="7">
        <f>STDEV(C2:C40)</f>
        <v>5.9229191839766839</v>
      </c>
      <c r="D44" s="7">
        <f>STDEV(D2:D40)</f>
        <v>6.1084441896733059</v>
      </c>
      <c r="E44" s="7"/>
      <c r="F44" s="7"/>
      <c r="G44" s="7"/>
      <c r="H44" s="7"/>
      <c r="I44" s="7"/>
      <c r="J44" s="7"/>
      <c r="K44" s="7"/>
      <c r="L44" s="7"/>
      <c r="M44" s="7"/>
      <c r="N44" s="7"/>
      <c r="O44" s="7"/>
      <c r="P44" s="7">
        <f t="shared" ref="P44:U44" si="4">STDEV(P2:P40)</f>
        <v>0.10357183741767403</v>
      </c>
      <c r="Q44" s="7">
        <f t="shared" si="4"/>
        <v>8.9985003998828306E-2</v>
      </c>
      <c r="R44" s="7">
        <f t="shared" si="4"/>
        <v>3.5072702589572025</v>
      </c>
      <c r="S44" s="7">
        <f t="shared" si="4"/>
        <v>0.59462277816536013</v>
      </c>
      <c r="T44" s="7">
        <f t="shared" si="4"/>
        <v>0.58432054501380959</v>
      </c>
      <c r="U44" s="7">
        <f t="shared" si="4"/>
        <v>0.58662556597532545</v>
      </c>
      <c r="V44" s="7"/>
      <c r="W44" s="7"/>
      <c r="X44" s="7"/>
      <c r="Y44" s="7"/>
      <c r="Z44" s="7"/>
    </row>
    <row r="45" spans="1:26" s="8" customFormat="1" x14ac:dyDescent="0.2">
      <c r="A45" s="7"/>
      <c r="B45" s="7" t="s">
        <v>81</v>
      </c>
      <c r="C45" s="7">
        <f>SKEW(C2:C40)</f>
        <v>0.21351638443320189</v>
      </c>
      <c r="D45" s="7">
        <f>SKEW(D2:D40)</f>
        <v>-0.3015878743747244</v>
      </c>
      <c r="E45" s="7"/>
      <c r="F45" s="7"/>
      <c r="G45" s="7"/>
      <c r="H45" s="7"/>
      <c r="I45" s="7"/>
      <c r="J45" s="7"/>
      <c r="K45" s="7"/>
      <c r="L45" s="7"/>
      <c r="M45" s="7"/>
      <c r="N45" s="7"/>
      <c r="O45" s="7"/>
      <c r="P45" s="7">
        <f t="shared" ref="P45:U45" si="5">SKEW(P2:P40)</f>
        <v>0.78264663295338688</v>
      </c>
      <c r="Q45" s="7">
        <f t="shared" si="5"/>
        <v>-0.46703945588355628</v>
      </c>
      <c r="R45" s="7">
        <f t="shared" si="5"/>
        <v>0.2828951899151092</v>
      </c>
      <c r="S45" s="7">
        <f t="shared" si="5"/>
        <v>0.66062101157518671</v>
      </c>
      <c r="T45" s="7">
        <f t="shared" si="5"/>
        <v>-0.24699146561248819</v>
      </c>
      <c r="U45" s="7">
        <f t="shared" si="5"/>
        <v>-2.4391071414254298E-2</v>
      </c>
      <c r="V45" s="7"/>
      <c r="W45" s="7"/>
      <c r="X45" s="7"/>
      <c r="Y45" s="7"/>
      <c r="Z45" s="7"/>
    </row>
  </sheetData>
  <autoFilter ref="A1:Z45"/>
  <pageMargins left="0.7" right="0.7" top="0.75" bottom="0.75" header="0.3" footer="0.3"/>
  <pageSetup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54" zoomScaleNormal="154" workbookViewId="0">
      <selection activeCell="G11" sqref="G11"/>
    </sheetView>
  </sheetViews>
  <sheetFormatPr defaultRowHeight="15" x14ac:dyDescent="0.25"/>
  <cols>
    <col min="1" max="1" width="11.5703125" customWidth="1"/>
    <col min="4" max="4" width="11" bestFit="1" customWidth="1"/>
  </cols>
  <sheetData>
    <row r="1" spans="1:9" x14ac:dyDescent="0.25">
      <c r="A1" s="56" t="s">
        <v>166</v>
      </c>
      <c r="B1" t="s">
        <v>277</v>
      </c>
      <c r="F1" t="s">
        <v>274</v>
      </c>
    </row>
    <row r="2" spans="1:9" x14ac:dyDescent="0.25">
      <c r="A2" s="56" t="s">
        <v>172</v>
      </c>
      <c r="B2" s="56" t="s">
        <v>167</v>
      </c>
      <c r="C2" s="56" t="s">
        <v>170</v>
      </c>
      <c r="D2" s="56" t="s">
        <v>290</v>
      </c>
    </row>
    <row r="3" spans="1:9" x14ac:dyDescent="0.25">
      <c r="A3" s="56" t="s">
        <v>168</v>
      </c>
      <c r="B3">
        <v>33</v>
      </c>
      <c r="C3">
        <v>14</v>
      </c>
      <c r="D3">
        <f>B3+C3</f>
        <v>47</v>
      </c>
    </row>
    <row r="4" spans="1:9" x14ac:dyDescent="0.25">
      <c r="A4" s="56" t="s">
        <v>169</v>
      </c>
      <c r="B4">
        <v>201</v>
      </c>
      <c r="C4">
        <v>186</v>
      </c>
      <c r="D4">
        <f>B4+C4</f>
        <v>387</v>
      </c>
      <c r="G4" t="s">
        <v>275</v>
      </c>
    </row>
    <row r="5" spans="1:9" x14ac:dyDescent="0.25">
      <c r="A5" s="56" t="s">
        <v>291</v>
      </c>
      <c r="B5">
        <f>B3+B4</f>
        <v>234</v>
      </c>
      <c r="C5">
        <f>C3+C4</f>
        <v>200</v>
      </c>
      <c r="D5">
        <f>D3+D4</f>
        <v>434</v>
      </c>
      <c r="G5" t="s">
        <v>276</v>
      </c>
    </row>
    <row r="8" spans="1:9" x14ac:dyDescent="0.25">
      <c r="A8" s="56" t="s">
        <v>173</v>
      </c>
      <c r="B8" s="56" t="s">
        <v>167</v>
      </c>
      <c r="C8" s="56" t="s">
        <v>170</v>
      </c>
    </row>
    <row r="9" spans="1:9" x14ac:dyDescent="0.25">
      <c r="A9" s="56" t="s">
        <v>168</v>
      </c>
      <c r="B9">
        <f>B5/D5*D3</f>
        <v>25.341013824884794</v>
      </c>
      <c r="C9">
        <f>47*C5/D5</f>
        <v>21.658986175115206</v>
      </c>
      <c r="D9">
        <f>B9+C9</f>
        <v>47</v>
      </c>
    </row>
    <row r="10" spans="1:9" x14ac:dyDescent="0.25">
      <c r="A10" s="56" t="s">
        <v>169</v>
      </c>
      <c r="B10">
        <f>D4*B5/D5</f>
        <v>208.65898617511522</v>
      </c>
      <c r="C10">
        <f>D4*200/D5</f>
        <v>178.34101382488478</v>
      </c>
      <c r="D10">
        <f>B10+C10</f>
        <v>387</v>
      </c>
      <c r="H10">
        <v>434</v>
      </c>
      <c r="I10">
        <v>234</v>
      </c>
    </row>
    <row r="11" spans="1:9" x14ac:dyDescent="0.25">
      <c r="B11">
        <f>B9+B10</f>
        <v>234</v>
      </c>
      <c r="C11">
        <f t="shared" ref="C11:D11" si="0">C9+C10</f>
        <v>200</v>
      </c>
      <c r="D11">
        <f t="shared" si="0"/>
        <v>434</v>
      </c>
      <c r="H11">
        <v>47</v>
      </c>
      <c r="I11">
        <f>H11*I10/H10</f>
        <v>25.341013824884794</v>
      </c>
    </row>
    <row r="14" spans="1:9" x14ac:dyDescent="0.25">
      <c r="H14" t="s">
        <v>278</v>
      </c>
    </row>
    <row r="15" spans="1:9" x14ac:dyDescent="0.25">
      <c r="B15">
        <f>_xlfn.CHISQ.TEST(B3:C4,B9:C10)</f>
        <v>1.7623181857197887E-2</v>
      </c>
    </row>
    <row r="17" spans="2:7" x14ac:dyDescent="0.25">
      <c r="G17" t="s">
        <v>279</v>
      </c>
    </row>
    <row r="18" spans="2:7" x14ac:dyDescent="0.25">
      <c r="B18">
        <f>_xlfn.CHISQ.TEST(B3:C4,B9:C10)</f>
        <v>1.7623181857197887E-2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K23"/>
  <sheetViews>
    <sheetView workbookViewId="0">
      <selection activeCell="K11" sqref="K11"/>
    </sheetView>
  </sheetViews>
  <sheetFormatPr defaultRowHeight="15" x14ac:dyDescent="0.25"/>
  <cols>
    <col min="4" max="4" width="22.5703125" customWidth="1"/>
    <col min="10" max="10" width="13.42578125" customWidth="1"/>
  </cols>
  <sheetData>
    <row r="2" spans="4:11" x14ac:dyDescent="0.25">
      <c r="D2" t="s">
        <v>174</v>
      </c>
    </row>
    <row r="4" spans="4:11" ht="15.75" thickBot="1" x14ac:dyDescent="0.3"/>
    <row r="5" spans="4:11" ht="16.5" thickBot="1" x14ac:dyDescent="0.3">
      <c r="D5" s="57" t="s">
        <v>175</v>
      </c>
      <c r="E5" s="58">
        <v>0</v>
      </c>
      <c r="F5" s="58">
        <v>1</v>
      </c>
      <c r="G5" s="58">
        <v>2</v>
      </c>
      <c r="H5" s="58">
        <v>3</v>
      </c>
      <c r="I5" s="58">
        <v>4</v>
      </c>
      <c r="J5" s="58" t="s">
        <v>176</v>
      </c>
    </row>
    <row r="6" spans="4:11" ht="16.5" thickBot="1" x14ac:dyDescent="0.3">
      <c r="D6" s="59" t="s">
        <v>177</v>
      </c>
      <c r="E6" s="60">
        <v>18</v>
      </c>
      <c r="F6" s="60">
        <v>62</v>
      </c>
      <c r="G6" s="60">
        <v>91</v>
      </c>
      <c r="H6" s="60">
        <v>87</v>
      </c>
      <c r="I6" s="60">
        <v>77</v>
      </c>
      <c r="J6" s="60">
        <v>59</v>
      </c>
      <c r="K6" t="s">
        <v>280</v>
      </c>
    </row>
    <row r="10" spans="4:11" ht="15.75" x14ac:dyDescent="0.25">
      <c r="D10" s="61" t="s">
        <v>175</v>
      </c>
      <c r="E10" s="62">
        <v>0</v>
      </c>
      <c r="F10" s="62">
        <v>1</v>
      </c>
      <c r="G10" s="62">
        <v>2</v>
      </c>
      <c r="H10" s="62">
        <v>3</v>
      </c>
      <c r="I10" s="62">
        <v>4</v>
      </c>
      <c r="J10" s="62" t="s">
        <v>176</v>
      </c>
      <c r="K10" s="63" t="s">
        <v>131</v>
      </c>
    </row>
    <row r="11" spans="4:11" ht="15.75" x14ac:dyDescent="0.25">
      <c r="D11" s="61" t="s">
        <v>183</v>
      </c>
      <c r="E11" s="62">
        <v>18</v>
      </c>
      <c r="F11" s="62">
        <v>62</v>
      </c>
      <c r="G11" s="62">
        <v>91</v>
      </c>
      <c r="H11" s="62">
        <v>87</v>
      </c>
      <c r="I11" s="62">
        <v>77</v>
      </c>
      <c r="J11" s="62">
        <v>59</v>
      </c>
      <c r="K11" s="63">
        <f>SUM(E11:J11)</f>
        <v>394</v>
      </c>
    </row>
    <row r="12" spans="4:11" x14ac:dyDescent="0.25">
      <c r="D12" s="64" t="s">
        <v>184</v>
      </c>
      <c r="E12" s="63">
        <f>_xlfn.POISSON.DIST(E10,3,FALSE)</f>
        <v>4.9787068367863944E-2</v>
      </c>
      <c r="F12" s="63">
        <f>_xlfn.POISSON.DIST(F10,3,FALSE)</f>
        <v>0.14936120510359185</v>
      </c>
      <c r="G12" s="63">
        <f>_xlfn.POISSON.DIST(G10,3,FALSE)</f>
        <v>0.22404180765538775</v>
      </c>
      <c r="H12" s="63">
        <f>_xlfn.POISSON.DIST(H10,3,FALSE)</f>
        <v>0.22404180765538778</v>
      </c>
      <c r="I12" s="63">
        <f>_xlfn.POISSON.DIST(I10,3,FALSE)</f>
        <v>0.16803135574154085</v>
      </c>
      <c r="J12" s="63">
        <f>1-_xlfn.POISSON.DIST(4,3,TRUE)</f>
        <v>0.18473675547622792</v>
      </c>
      <c r="K12" s="63"/>
    </row>
    <row r="13" spans="4:11" x14ac:dyDescent="0.25">
      <c r="D13" s="64" t="s">
        <v>185</v>
      </c>
      <c r="E13" s="63">
        <f>E$12*$K$11</f>
        <v>19.616104936938395</v>
      </c>
      <c r="F13" s="63">
        <f t="shared" ref="F13:J13" si="0">F$12*$K$11</f>
        <v>58.848314810815189</v>
      </c>
      <c r="G13" s="63">
        <f t="shared" si="0"/>
        <v>88.272472216222781</v>
      </c>
      <c r="H13" s="63">
        <f t="shared" si="0"/>
        <v>88.272472216222781</v>
      </c>
      <c r="I13" s="63">
        <f t="shared" si="0"/>
        <v>66.204354162167093</v>
      </c>
      <c r="J13" s="63">
        <f t="shared" si="0"/>
        <v>72.786281657633808</v>
      </c>
      <c r="K13" s="63">
        <f>SUM(E13:J13)</f>
        <v>394.00000000000006</v>
      </c>
    </row>
    <row r="15" spans="4:11" x14ac:dyDescent="0.25">
      <c r="D15" t="s">
        <v>178</v>
      </c>
    </row>
    <row r="16" spans="4:11" x14ac:dyDescent="0.25">
      <c r="D16" t="s">
        <v>179</v>
      </c>
    </row>
    <row r="18" spans="4:7" x14ac:dyDescent="0.25">
      <c r="D18" t="s">
        <v>171</v>
      </c>
      <c r="E18">
        <v>0.1</v>
      </c>
    </row>
    <row r="19" spans="4:7" x14ac:dyDescent="0.25">
      <c r="D19" t="s">
        <v>180</v>
      </c>
      <c r="E19">
        <f>_xlfn.CHISQ.TEST(E11:J11,E13:J13)</f>
        <v>0.44380122339703376</v>
      </c>
      <c r="G19">
        <f>_xlfn.CHISQ.TEST(E6:J6,E13:J13)</f>
        <v>0.44380122339703376</v>
      </c>
    </row>
    <row r="21" spans="4:7" x14ac:dyDescent="0.25">
      <c r="D21" t="s">
        <v>181</v>
      </c>
    </row>
    <row r="23" spans="4:7" x14ac:dyDescent="0.25">
      <c r="D23" t="s">
        <v>182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13"/>
  <sheetViews>
    <sheetView workbookViewId="0">
      <selection activeCell="D9" sqref="D9"/>
    </sheetView>
  </sheetViews>
  <sheetFormatPr defaultRowHeight="15" x14ac:dyDescent="0.25"/>
  <cols>
    <col min="3" max="3" width="65.42578125" customWidth="1"/>
  </cols>
  <sheetData>
    <row r="3" spans="3:4" ht="128.25" customHeight="1" x14ac:dyDescent="0.25">
      <c r="C3" s="65" t="s">
        <v>186</v>
      </c>
    </row>
    <row r="5" spans="3:4" x14ac:dyDescent="0.25">
      <c r="C5" t="s">
        <v>281</v>
      </c>
    </row>
    <row r="6" spans="3:4" x14ac:dyDescent="0.25">
      <c r="C6" t="s">
        <v>187</v>
      </c>
    </row>
    <row r="8" spans="3:4" x14ac:dyDescent="0.25">
      <c r="C8" t="s">
        <v>188</v>
      </c>
      <c r="D8">
        <f>29*3/4.5</f>
        <v>19.333333333333332</v>
      </c>
    </row>
    <row r="9" spans="3:4" x14ac:dyDescent="0.25">
      <c r="C9" t="s">
        <v>180</v>
      </c>
      <c r="D9">
        <f>_xlfn.CHISQ.DIST(D8,29,TRUE)</f>
        <v>8.7560635720985616E-2</v>
      </c>
    </row>
    <row r="11" spans="3:4" x14ac:dyDescent="0.25">
      <c r="C11" t="s">
        <v>181</v>
      </c>
    </row>
    <row r="13" spans="3:4" x14ac:dyDescent="0.25">
      <c r="C13" t="s">
        <v>189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zoomScale="125" zoomScaleNormal="125" workbookViewId="0">
      <selection activeCell="B39" sqref="B39"/>
    </sheetView>
  </sheetViews>
  <sheetFormatPr defaultColWidth="9.140625" defaultRowHeight="15" x14ac:dyDescent="0.25"/>
  <cols>
    <col min="1" max="1" width="21.42578125" customWidth="1"/>
    <col min="2" max="2" width="66.28515625" customWidth="1"/>
    <col min="3" max="3" width="11" customWidth="1"/>
    <col min="4" max="4" width="33.7109375" customWidth="1"/>
    <col min="5" max="6" width="53.5703125" customWidth="1"/>
    <col min="8" max="8" width="11.28515625" bestFit="1" customWidth="1"/>
  </cols>
  <sheetData>
    <row r="1" spans="1:8" ht="30" x14ac:dyDescent="0.25">
      <c r="A1" t="s">
        <v>82</v>
      </c>
      <c r="B1" s="16" t="s">
        <v>132</v>
      </c>
    </row>
    <row r="2" spans="1:8" x14ac:dyDescent="0.25">
      <c r="A2" t="s">
        <v>83</v>
      </c>
      <c r="C2">
        <f>_xlfn.NORM.DIST(0.82,0.85,0.09/SQRT(32),TRUE)</f>
        <v>2.9673219395959811E-2</v>
      </c>
    </row>
    <row r="3" spans="1:8" x14ac:dyDescent="0.25">
      <c r="A3" s="10" t="s">
        <v>76</v>
      </c>
    </row>
    <row r="4" spans="1:8" x14ac:dyDescent="0.25">
      <c r="A4" s="11">
        <v>0.85</v>
      </c>
    </row>
    <row r="5" spans="1:8" x14ac:dyDescent="0.25">
      <c r="A5" s="11">
        <v>0.61</v>
      </c>
      <c r="B5" s="56" t="s">
        <v>225</v>
      </c>
    </row>
    <row r="6" spans="1:8" x14ac:dyDescent="0.25">
      <c r="A6" s="12">
        <v>0.81</v>
      </c>
      <c r="B6" t="s">
        <v>229</v>
      </c>
      <c r="C6" t="s">
        <v>230</v>
      </c>
    </row>
    <row r="7" spans="1:8" x14ac:dyDescent="0.25">
      <c r="A7" s="12">
        <v>0.81</v>
      </c>
      <c r="B7" s="56" t="s">
        <v>226</v>
      </c>
    </row>
    <row r="8" spans="1:8" x14ac:dyDescent="0.25">
      <c r="A8" s="12">
        <v>0.95</v>
      </c>
      <c r="B8" t="s">
        <v>231</v>
      </c>
    </row>
    <row r="9" spans="1:8" x14ac:dyDescent="0.25">
      <c r="A9" s="12">
        <v>0.7</v>
      </c>
      <c r="B9" s="56" t="s">
        <v>227</v>
      </c>
    </row>
    <row r="10" spans="1:8" x14ac:dyDescent="0.25">
      <c r="A10" s="12">
        <v>0.65</v>
      </c>
      <c r="B10" t="s">
        <v>232</v>
      </c>
      <c r="C10">
        <v>85</v>
      </c>
    </row>
    <row r="11" spans="1:8" x14ac:dyDescent="0.25">
      <c r="A11" s="12">
        <v>0.89</v>
      </c>
      <c r="B11" t="s">
        <v>233</v>
      </c>
      <c r="C11">
        <v>82</v>
      </c>
    </row>
    <row r="12" spans="1:8" x14ac:dyDescent="0.25">
      <c r="A12" s="12">
        <v>0.9</v>
      </c>
      <c r="B12" t="s">
        <v>234</v>
      </c>
      <c r="C12" s="9">
        <v>0.09</v>
      </c>
    </row>
    <row r="13" spans="1:8" x14ac:dyDescent="0.25">
      <c r="A13" s="12">
        <v>1.05</v>
      </c>
      <c r="B13" t="s">
        <v>180</v>
      </c>
      <c r="C13">
        <f>_xlfn.NORM.DIST(0.82,0.85,0.09/SQRT(32),TRUE)</f>
        <v>2.9673219395959811E-2</v>
      </c>
    </row>
    <row r="14" spans="1:8" x14ac:dyDescent="0.25">
      <c r="A14" s="12">
        <v>0.85</v>
      </c>
      <c r="B14" s="9" t="s">
        <v>235</v>
      </c>
      <c r="C14">
        <v>0.05</v>
      </c>
    </row>
    <row r="15" spans="1:8" x14ac:dyDescent="0.25">
      <c r="A15" s="12">
        <v>0.8</v>
      </c>
      <c r="B15" s="56" t="s">
        <v>228</v>
      </c>
    </row>
    <row r="16" spans="1:8" x14ac:dyDescent="0.25">
      <c r="A16" s="12">
        <v>0.83</v>
      </c>
      <c r="B16" t="s">
        <v>241</v>
      </c>
      <c r="H16" s="9"/>
    </row>
    <row r="17" spans="1:2" x14ac:dyDescent="0.25">
      <c r="A17" s="12">
        <v>0.81</v>
      </c>
      <c r="B17" t="s">
        <v>242</v>
      </c>
    </row>
    <row r="18" spans="1:2" x14ac:dyDescent="0.25">
      <c r="A18" s="12">
        <v>0.71</v>
      </c>
    </row>
    <row r="19" spans="1:2" x14ac:dyDescent="0.25">
      <c r="A19" s="12">
        <v>0.81</v>
      </c>
      <c r="B19" t="s">
        <v>133</v>
      </c>
    </row>
    <row r="20" spans="1:2" x14ac:dyDescent="0.25">
      <c r="A20" s="12">
        <v>0.66</v>
      </c>
      <c r="B20" t="s">
        <v>134</v>
      </c>
    </row>
    <row r="21" spans="1:2" x14ac:dyDescent="0.25">
      <c r="A21" s="12">
        <v>0.7</v>
      </c>
    </row>
    <row r="22" spans="1:2" x14ac:dyDescent="0.25">
      <c r="A22" s="12">
        <v>0.79</v>
      </c>
    </row>
    <row r="23" spans="1:2" x14ac:dyDescent="0.25">
      <c r="A23" s="12">
        <v>0.8</v>
      </c>
      <c r="B23" s="56" t="s">
        <v>236</v>
      </c>
    </row>
    <row r="24" spans="1:2" x14ac:dyDescent="0.25">
      <c r="A24" s="12">
        <v>0.96</v>
      </c>
    </row>
    <row r="25" spans="1:2" x14ac:dyDescent="0.25">
      <c r="A25" s="12">
        <v>0.8</v>
      </c>
      <c r="B25" t="s">
        <v>237</v>
      </c>
    </row>
    <row r="26" spans="1:2" x14ac:dyDescent="0.25">
      <c r="A26" s="12">
        <v>0.85</v>
      </c>
      <c r="B26" s="9" t="s">
        <v>238</v>
      </c>
    </row>
    <row r="27" spans="1:2" x14ac:dyDescent="0.25">
      <c r="A27" s="12">
        <v>0.91</v>
      </c>
      <c r="B27" t="s">
        <v>239</v>
      </c>
    </row>
    <row r="28" spans="1:2" x14ac:dyDescent="0.25">
      <c r="A28" s="12">
        <v>0.86</v>
      </c>
      <c r="B28" t="s">
        <v>240</v>
      </c>
    </row>
    <row r="29" spans="1:2" x14ac:dyDescent="0.25">
      <c r="A29" s="12">
        <v>0.81</v>
      </c>
    </row>
    <row r="30" spans="1:2" x14ac:dyDescent="0.25">
      <c r="A30" s="12">
        <v>0.85</v>
      </c>
    </row>
    <row r="31" spans="1:2" x14ac:dyDescent="0.25">
      <c r="A31" s="12">
        <v>0.9</v>
      </c>
    </row>
    <row r="32" spans="1:2" x14ac:dyDescent="0.25">
      <c r="A32" s="12">
        <v>0.86</v>
      </c>
    </row>
    <row r="33" spans="1:1" x14ac:dyDescent="0.25">
      <c r="A33" s="12">
        <v>0.88</v>
      </c>
    </row>
    <row r="34" spans="1:1" x14ac:dyDescent="0.25">
      <c r="A34" s="12">
        <v>0.8</v>
      </c>
    </row>
    <row r="35" spans="1:1" x14ac:dyDescent="0.25">
      <c r="A35" s="12">
        <v>0.76</v>
      </c>
    </row>
    <row r="36" spans="1:1" x14ac:dyDescent="0.25">
      <c r="A36" s="15">
        <f>AVERAGE(A4:A35)</f>
        <v>0.81937500000000019</v>
      </c>
    </row>
    <row r="37" spans="1:1" x14ac:dyDescent="0.25">
      <c r="A37" s="14">
        <f>STDEV(A4:A35)</f>
        <v>9.3634068103853857E-2</v>
      </c>
    </row>
    <row r="39" spans="1:1" x14ac:dyDescent="0.25">
      <c r="A39">
        <f>_xlfn.STDEV.P(A4:A35)</f>
        <v>9.2159423690687928E-2</v>
      </c>
    </row>
  </sheetData>
  <pageMargins left="0.7" right="0.7" top="0.75" bottom="0.75" header="0.3" footer="0.3"/>
  <pageSetup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96" zoomScaleNormal="196" workbookViewId="0">
      <selection activeCell="A2" sqref="A2:XFD2"/>
    </sheetView>
  </sheetViews>
  <sheetFormatPr defaultRowHeight="15" x14ac:dyDescent="0.25"/>
  <cols>
    <col min="6" max="6" width="15.85546875" customWidth="1"/>
  </cols>
  <sheetData>
    <row r="1" spans="1:7" x14ac:dyDescent="0.25">
      <c r="A1" t="s">
        <v>292</v>
      </c>
    </row>
    <row r="2" spans="1:7" x14ac:dyDescent="0.25">
      <c r="A2" t="s">
        <v>84</v>
      </c>
    </row>
    <row r="3" spans="1:7" x14ac:dyDescent="0.25">
      <c r="A3" t="s">
        <v>85</v>
      </c>
      <c r="D3" t="s">
        <v>97</v>
      </c>
    </row>
    <row r="4" spans="1:7" x14ac:dyDescent="0.25">
      <c r="F4" t="s">
        <v>251</v>
      </c>
      <c r="G4" t="s">
        <v>282</v>
      </c>
    </row>
    <row r="5" spans="1:7" x14ac:dyDescent="0.25">
      <c r="F5" t="s">
        <v>283</v>
      </c>
      <c r="G5" t="s">
        <v>284</v>
      </c>
    </row>
    <row r="6" spans="1:7" x14ac:dyDescent="0.25">
      <c r="B6" t="s">
        <v>243</v>
      </c>
      <c r="C6" t="s">
        <v>244</v>
      </c>
      <c r="F6" t="s">
        <v>171</v>
      </c>
      <c r="G6" s="9">
        <v>0.05</v>
      </c>
    </row>
    <row r="7" spans="1:7" x14ac:dyDescent="0.25">
      <c r="B7" t="s">
        <v>245</v>
      </c>
      <c r="C7" t="s">
        <v>262</v>
      </c>
      <c r="F7" t="s">
        <v>188</v>
      </c>
      <c r="G7">
        <f>(0.05-0.04)/(0.01/SQRT(15))</f>
        <v>3.8729833462074175</v>
      </c>
    </row>
    <row r="8" spans="1:7" x14ac:dyDescent="0.25">
      <c r="F8" t="s">
        <v>285</v>
      </c>
      <c r="G8">
        <v>14</v>
      </c>
    </row>
    <row r="9" spans="1:7" x14ac:dyDescent="0.25">
      <c r="B9" t="s">
        <v>246</v>
      </c>
      <c r="C9" s="9">
        <v>0.05</v>
      </c>
      <c r="F9" t="s">
        <v>180</v>
      </c>
      <c r="G9">
        <f>1-_xlfn.T.DIST(G7,G8,TRUE)</f>
        <v>8.446365041309134E-4</v>
      </c>
    </row>
    <row r="10" spans="1:7" x14ac:dyDescent="0.25">
      <c r="F10" t="s">
        <v>249</v>
      </c>
    </row>
    <row r="11" spans="1:7" x14ac:dyDescent="0.25">
      <c r="B11" t="s">
        <v>247</v>
      </c>
      <c r="D11">
        <f>(5-4)/(1/SQRT(15))</f>
        <v>3.8729833462074175</v>
      </c>
      <c r="F11" t="s">
        <v>286</v>
      </c>
    </row>
    <row r="12" spans="1:7" x14ac:dyDescent="0.25">
      <c r="F12" t="s">
        <v>287</v>
      </c>
    </row>
    <row r="13" spans="1:7" x14ac:dyDescent="0.25">
      <c r="B13" t="s">
        <v>106</v>
      </c>
      <c r="C13" t="s">
        <v>248</v>
      </c>
      <c r="D13">
        <v>14</v>
      </c>
    </row>
    <row r="15" spans="1:7" x14ac:dyDescent="0.25">
      <c r="B15" t="s">
        <v>180</v>
      </c>
      <c r="C15">
        <f>1-_xlfn.T.DIST(D11,D13,TRUE)</f>
        <v>8.446365041309134E-4</v>
      </c>
    </row>
    <row r="17" spans="2:2" x14ac:dyDescent="0.25">
      <c r="B17" t="s">
        <v>249</v>
      </c>
    </row>
    <row r="19" spans="2:2" x14ac:dyDescent="0.25">
      <c r="B19" t="s">
        <v>250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sqref="A1:C14"/>
    </sheetView>
  </sheetViews>
  <sheetFormatPr defaultRowHeight="15" x14ac:dyDescent="0.25"/>
  <cols>
    <col min="1" max="1" width="42.5703125" bestFit="1" customWidth="1"/>
    <col min="2" max="2" width="12" bestFit="1" customWidth="1"/>
  </cols>
  <sheetData>
    <row r="1" spans="1:3" x14ac:dyDescent="0.25">
      <c r="A1" t="s">
        <v>98</v>
      </c>
    </row>
    <row r="2" spans="1:3" ht="15.75" thickBot="1" x14ac:dyDescent="0.3"/>
    <row r="3" spans="1:3" x14ac:dyDescent="0.25">
      <c r="A3" s="73"/>
      <c r="B3" s="73" t="s">
        <v>99</v>
      </c>
      <c r="C3" s="73" t="s">
        <v>100</v>
      </c>
    </row>
    <row r="4" spans="1:3" x14ac:dyDescent="0.25">
      <c r="A4" s="71" t="s">
        <v>101</v>
      </c>
      <c r="B4" s="71">
        <v>7536.8696701665858</v>
      </c>
      <c r="C4" s="71">
        <v>7315.9593678105975</v>
      </c>
    </row>
    <row r="5" spans="1:3" x14ac:dyDescent="0.25">
      <c r="A5" s="71" t="s">
        <v>102</v>
      </c>
      <c r="B5" s="71">
        <v>2045258.5727433907</v>
      </c>
      <c r="C5" s="71">
        <v>1475774.4649052378</v>
      </c>
    </row>
    <row r="6" spans="1:3" x14ac:dyDescent="0.25">
      <c r="A6" s="71" t="s">
        <v>103</v>
      </c>
      <c r="B6" s="71">
        <v>1291</v>
      </c>
      <c r="C6" s="71">
        <v>317</v>
      </c>
    </row>
    <row r="7" spans="1:3" x14ac:dyDescent="0.25">
      <c r="A7" s="71" t="s">
        <v>104</v>
      </c>
      <c r="B7" s="71">
        <v>1933205.6598686359</v>
      </c>
      <c r="C7" s="71"/>
    </row>
    <row r="8" spans="1:3" x14ac:dyDescent="0.25">
      <c r="A8" s="71" t="s">
        <v>105</v>
      </c>
      <c r="B8" s="71">
        <v>0</v>
      </c>
      <c r="C8" s="71"/>
    </row>
    <row r="9" spans="1:3" x14ac:dyDescent="0.25">
      <c r="A9" s="71" t="s">
        <v>106</v>
      </c>
      <c r="B9" s="71">
        <v>1606</v>
      </c>
      <c r="C9" s="71"/>
    </row>
    <row r="10" spans="1:3" x14ac:dyDescent="0.25">
      <c r="A10" s="71" t="s">
        <v>107</v>
      </c>
      <c r="B10" s="71">
        <v>2.5347006203690192</v>
      </c>
      <c r="C10" s="71"/>
    </row>
    <row r="11" spans="1:3" x14ac:dyDescent="0.25">
      <c r="A11" s="71" t="s">
        <v>108</v>
      </c>
      <c r="B11" s="71">
        <v>5.6743052851368162E-3</v>
      </c>
      <c r="C11" s="71"/>
    </row>
    <row r="12" spans="1:3" x14ac:dyDescent="0.25">
      <c r="A12" s="71" t="s">
        <v>109</v>
      </c>
      <c r="B12" s="71">
        <v>1.6458029755438441</v>
      </c>
      <c r="C12" s="71"/>
    </row>
    <row r="13" spans="1:3" x14ac:dyDescent="0.25">
      <c r="A13" s="71" t="s">
        <v>110</v>
      </c>
      <c r="B13" s="71">
        <v>1.1348610570273632E-2</v>
      </c>
      <c r="C13" s="71"/>
    </row>
    <row r="14" spans="1:3" ht="15.75" thickBot="1" x14ac:dyDescent="0.3">
      <c r="A14" s="72" t="s">
        <v>111</v>
      </c>
      <c r="B14" s="72">
        <v>1.9614422097534843</v>
      </c>
      <c r="C14" s="72"/>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tabSelected="1" workbookViewId="0">
      <selection sqref="A1:C13"/>
    </sheetView>
  </sheetViews>
  <sheetFormatPr defaultRowHeight="15" x14ac:dyDescent="0.25"/>
  <cols>
    <col min="2" max="3" width="12" bestFit="1" customWidth="1"/>
  </cols>
  <sheetData>
    <row r="1" spans="1:3" x14ac:dyDescent="0.25">
      <c r="A1" t="s">
        <v>302</v>
      </c>
    </row>
    <row r="2" spans="1:3" ht="15.75" thickBot="1" x14ac:dyDescent="0.3"/>
    <row r="3" spans="1:3" x14ac:dyDescent="0.25">
      <c r="A3" s="73"/>
      <c r="B3" s="73" t="s">
        <v>99</v>
      </c>
      <c r="C3" s="73" t="s">
        <v>100</v>
      </c>
    </row>
    <row r="4" spans="1:3" x14ac:dyDescent="0.25">
      <c r="A4" s="71" t="s">
        <v>101</v>
      </c>
      <c r="B4" s="71">
        <v>7536.8696701665858</v>
      </c>
      <c r="C4" s="71">
        <v>7315.9593678105975</v>
      </c>
    </row>
    <row r="5" spans="1:3" x14ac:dyDescent="0.25">
      <c r="A5" s="71" t="s">
        <v>102</v>
      </c>
      <c r="B5" s="71">
        <v>2045258.5727433907</v>
      </c>
      <c r="C5" s="71">
        <v>1475774.4649052378</v>
      </c>
    </row>
    <row r="6" spans="1:3" x14ac:dyDescent="0.25">
      <c r="A6" s="71" t="s">
        <v>103</v>
      </c>
      <c r="B6" s="71">
        <v>1291</v>
      </c>
      <c r="C6" s="71">
        <v>317</v>
      </c>
    </row>
    <row r="7" spans="1:3" x14ac:dyDescent="0.25">
      <c r="A7" s="71" t="s">
        <v>105</v>
      </c>
      <c r="B7" s="71">
        <v>0</v>
      </c>
      <c r="C7" s="71"/>
    </row>
    <row r="8" spans="1:3" x14ac:dyDescent="0.25">
      <c r="A8" s="71" t="s">
        <v>106</v>
      </c>
      <c r="B8" s="71">
        <v>552</v>
      </c>
      <c r="C8" s="71"/>
    </row>
    <row r="9" spans="1:3" x14ac:dyDescent="0.25">
      <c r="A9" s="71" t="s">
        <v>107</v>
      </c>
      <c r="B9" s="71">
        <v>2.7966278958565676</v>
      </c>
      <c r="C9" s="71"/>
    </row>
    <row r="10" spans="1:3" x14ac:dyDescent="0.25">
      <c r="A10" s="71" t="s">
        <v>108</v>
      </c>
      <c r="B10" s="71">
        <v>2.6719596456380381E-3</v>
      </c>
      <c r="C10" s="71"/>
    </row>
    <row r="11" spans="1:3" x14ac:dyDescent="0.25">
      <c r="A11" s="71" t="s">
        <v>109</v>
      </c>
      <c r="B11" s="71">
        <v>1.6476187450814213</v>
      </c>
      <c r="C11" s="71"/>
    </row>
    <row r="12" spans="1:3" x14ac:dyDescent="0.25">
      <c r="A12" s="71" t="s">
        <v>110</v>
      </c>
      <c r="B12" s="71">
        <v>5.3439192912760761E-3</v>
      </c>
      <c r="C12" s="71"/>
    </row>
    <row r="13" spans="1:3" ht="15.75" thickBot="1" x14ac:dyDescent="0.3">
      <c r="A13" s="72" t="s">
        <v>111</v>
      </c>
      <c r="B13" s="72">
        <v>1.9642708556448614</v>
      </c>
      <c r="C13" s="7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294"/>
  <sheetViews>
    <sheetView topLeftCell="AJ4" zoomScaleNormal="100" workbookViewId="0">
      <selection activeCell="AL4" sqref="AL4"/>
    </sheetView>
  </sheetViews>
  <sheetFormatPr defaultColWidth="9.140625" defaultRowHeight="12" x14ac:dyDescent="0.2"/>
  <cols>
    <col min="1" max="2" width="0" style="18" hidden="1" customWidth="1"/>
    <col min="3" max="3" width="9.85546875" style="18" hidden="1" customWidth="1"/>
    <col min="4" max="20" width="0" style="18" hidden="1" customWidth="1"/>
    <col min="21" max="21" width="11.42578125" style="18" hidden="1" customWidth="1"/>
    <col min="22" max="35" width="0" style="18" hidden="1" customWidth="1"/>
    <col min="36" max="37" width="9.140625" style="18"/>
    <col min="38" max="38" width="9.140625" style="18" customWidth="1"/>
    <col min="39" max="39" width="2.42578125" style="18" customWidth="1"/>
    <col min="40" max="41" width="9.140625" style="18"/>
    <col min="42" max="42" width="3.42578125" style="18" customWidth="1"/>
    <col min="43" max="43" width="20.85546875" style="29" bestFit="1" customWidth="1"/>
    <col min="44" max="47" width="9.140625" style="29"/>
    <col min="48" max="48" width="11.42578125" style="29" customWidth="1"/>
    <col min="49" max="49" width="3.140625" style="29" customWidth="1"/>
    <col min="50" max="50" width="4.5703125" style="29" customWidth="1"/>
    <col min="51" max="51" width="9.140625" style="18"/>
    <col min="52" max="52" width="14.140625" style="18" customWidth="1"/>
    <col min="53" max="53" width="9.140625" style="18"/>
    <col min="54" max="54" width="16.42578125" style="18" bestFit="1" customWidth="1"/>
    <col min="55" max="16384" width="9.140625" style="18"/>
  </cols>
  <sheetData>
    <row r="1" spans="2:57" x14ac:dyDescent="0.2">
      <c r="AK1" s="39" t="s">
        <v>147</v>
      </c>
      <c r="AQ1" s="29" t="s">
        <v>135</v>
      </c>
      <c r="AY1" s="39" t="s">
        <v>145</v>
      </c>
    </row>
    <row r="3" spans="2:57" ht="48" x14ac:dyDescent="0.2">
      <c r="B3" s="18" t="s">
        <v>88</v>
      </c>
      <c r="U3" s="2" t="s">
        <v>67</v>
      </c>
      <c r="V3" s="2" t="s">
        <v>9</v>
      </c>
      <c r="X3" s="2" t="s">
        <v>67</v>
      </c>
      <c r="Y3" s="2" t="s">
        <v>9</v>
      </c>
      <c r="AK3" s="17" t="s">
        <v>10</v>
      </c>
      <c r="AL3" s="17" t="s">
        <v>95</v>
      </c>
      <c r="AN3" s="17" t="s">
        <v>10</v>
      </c>
      <c r="AO3" s="17" t="s">
        <v>95</v>
      </c>
      <c r="AP3" s="19"/>
      <c r="AQ3" s="20" t="s">
        <v>136</v>
      </c>
      <c r="AR3" s="20"/>
      <c r="AS3" s="20"/>
      <c r="AT3" s="20"/>
      <c r="AU3" s="20"/>
      <c r="AV3" s="20"/>
      <c r="AW3" s="20"/>
      <c r="AX3" s="20"/>
      <c r="AY3" s="13" t="s">
        <v>89</v>
      </c>
      <c r="AZ3" s="13" t="s">
        <v>90</v>
      </c>
      <c r="BB3" s="20" t="s">
        <v>148</v>
      </c>
    </row>
    <row r="4" spans="2:57" x14ac:dyDescent="0.2">
      <c r="B4" s="21" t="s">
        <v>86</v>
      </c>
      <c r="C4" s="21" t="s">
        <v>87</v>
      </c>
      <c r="U4" s="3" t="s">
        <v>13</v>
      </c>
      <c r="V4" s="4">
        <v>1.1000000000000001</v>
      </c>
      <c r="X4" s="5" t="s">
        <v>27</v>
      </c>
      <c r="Y4" s="6">
        <v>0.84</v>
      </c>
      <c r="AK4" s="22" t="s">
        <v>42</v>
      </c>
      <c r="AL4" s="23">
        <v>10625</v>
      </c>
      <c r="AN4" s="22" t="s">
        <v>96</v>
      </c>
      <c r="AO4" s="23">
        <v>12385</v>
      </c>
      <c r="AP4" s="24"/>
      <c r="AQ4" s="30"/>
      <c r="AR4" s="30"/>
      <c r="AS4" s="30"/>
      <c r="AT4" s="30"/>
      <c r="AU4" s="30"/>
      <c r="AV4" s="30"/>
      <c r="AW4" s="30"/>
      <c r="AX4" s="30"/>
      <c r="AY4" s="40" t="s">
        <v>113</v>
      </c>
      <c r="AZ4" s="40" t="s">
        <v>114</v>
      </c>
    </row>
    <row r="5" spans="2:57" x14ac:dyDescent="0.2">
      <c r="B5" s="21">
        <v>18</v>
      </c>
      <c r="C5" s="21">
        <v>17</v>
      </c>
      <c r="U5" s="5" t="s">
        <v>13</v>
      </c>
      <c r="V5" s="6">
        <v>0.95</v>
      </c>
      <c r="X5" s="5" t="s">
        <v>27</v>
      </c>
      <c r="Y5" s="6">
        <v>0.87</v>
      </c>
      <c r="AK5" s="22" t="s">
        <v>42</v>
      </c>
      <c r="AL5" s="23">
        <v>11624</v>
      </c>
      <c r="AN5" s="22" t="s">
        <v>96</v>
      </c>
      <c r="AO5" s="23">
        <v>7800</v>
      </c>
      <c r="AP5" s="25"/>
      <c r="AQ5" s="30" t="s">
        <v>137</v>
      </c>
      <c r="AR5" s="30" t="s">
        <v>138</v>
      </c>
      <c r="AS5" s="30"/>
      <c r="AT5" s="30"/>
      <c r="AU5" s="30"/>
      <c r="AV5" s="30"/>
      <c r="AW5" s="30"/>
      <c r="AX5" s="30"/>
      <c r="AY5" s="21">
        <v>77</v>
      </c>
      <c r="AZ5" s="21">
        <v>89</v>
      </c>
      <c r="BB5" s="30" t="s">
        <v>137</v>
      </c>
      <c r="BC5" s="30" t="s">
        <v>263</v>
      </c>
      <c r="BD5" s="30"/>
      <c r="BE5" s="30"/>
    </row>
    <row r="6" spans="2:57" x14ac:dyDescent="0.2">
      <c r="B6" s="21">
        <v>18.5</v>
      </c>
      <c r="C6" s="21">
        <v>12</v>
      </c>
      <c r="U6" s="5" t="s">
        <v>13</v>
      </c>
      <c r="V6" s="6">
        <v>0.8</v>
      </c>
      <c r="X6" s="5" t="s">
        <v>27</v>
      </c>
      <c r="Y6" s="6">
        <v>0.93</v>
      </c>
      <c r="AK6" s="22" t="s">
        <v>42</v>
      </c>
      <c r="AL6" s="23">
        <v>12474</v>
      </c>
      <c r="AN6" s="22" t="s">
        <v>96</v>
      </c>
      <c r="AO6" s="23">
        <v>7800</v>
      </c>
      <c r="AP6" s="24"/>
      <c r="AQ6" s="30" t="s">
        <v>139</v>
      </c>
      <c r="AR6" s="30" t="s">
        <v>140</v>
      </c>
      <c r="AS6" s="30"/>
      <c r="AT6" s="30"/>
      <c r="AU6" s="30"/>
      <c r="AV6" s="30"/>
      <c r="AW6" s="30"/>
      <c r="AX6" s="30"/>
      <c r="AY6" s="21">
        <v>65</v>
      </c>
      <c r="AZ6" s="21">
        <v>72</v>
      </c>
      <c r="BB6" s="30" t="s">
        <v>139</v>
      </c>
      <c r="BC6" s="30" t="s">
        <v>149</v>
      </c>
      <c r="BD6" s="30"/>
      <c r="BE6" s="30"/>
    </row>
    <row r="7" spans="2:57" x14ac:dyDescent="0.2">
      <c r="B7" s="21">
        <v>17</v>
      </c>
      <c r="C7" s="21">
        <v>18</v>
      </c>
      <c r="U7" s="5" t="s">
        <v>13</v>
      </c>
      <c r="V7" s="6">
        <v>1.02</v>
      </c>
      <c r="X7" s="5" t="s">
        <v>27</v>
      </c>
      <c r="Y7" s="6">
        <v>0.64</v>
      </c>
      <c r="AK7" s="22" t="s">
        <v>42</v>
      </c>
      <c r="AL7" s="23">
        <v>14555</v>
      </c>
      <c r="AN7" s="22" t="s">
        <v>96</v>
      </c>
      <c r="AO7" s="23">
        <v>10925</v>
      </c>
      <c r="AP7" s="24"/>
      <c r="AQ7" s="30"/>
      <c r="AR7" s="30"/>
      <c r="AS7" s="30"/>
      <c r="AT7" s="30"/>
      <c r="AU7" s="30"/>
      <c r="AV7" s="30"/>
      <c r="AW7" s="30"/>
      <c r="AX7" s="30"/>
      <c r="AY7" s="21">
        <v>49</v>
      </c>
      <c r="AZ7" s="21">
        <v>56</v>
      </c>
      <c r="BB7" s="30"/>
      <c r="BC7" s="30"/>
      <c r="BD7" s="30"/>
      <c r="BE7" s="30"/>
    </row>
    <row r="8" spans="2:57" x14ac:dyDescent="0.2">
      <c r="B8" s="21">
        <v>19</v>
      </c>
      <c r="C8" s="21">
        <v>13</v>
      </c>
      <c r="U8" s="5" t="s">
        <v>13</v>
      </c>
      <c r="V8" s="6">
        <v>0.93</v>
      </c>
      <c r="X8" s="5" t="s">
        <v>27</v>
      </c>
      <c r="Y8" s="6">
        <v>0.93</v>
      </c>
      <c r="AK8" s="22" t="s">
        <v>42</v>
      </c>
      <c r="AL8" s="23">
        <v>11924</v>
      </c>
      <c r="AN8" s="22" t="s">
        <v>96</v>
      </c>
      <c r="AO8" s="23">
        <v>7800</v>
      </c>
      <c r="AP8" s="24"/>
      <c r="AQ8" s="30" t="s">
        <v>141</v>
      </c>
      <c r="AR8" s="31">
        <v>0.1</v>
      </c>
      <c r="AS8" s="30" t="s">
        <v>159</v>
      </c>
      <c r="AT8" s="30"/>
      <c r="AU8" s="30"/>
      <c r="AV8" s="30"/>
      <c r="AW8" s="30"/>
      <c r="AX8" s="30"/>
      <c r="AY8" s="21">
        <v>76</v>
      </c>
      <c r="AZ8" s="21">
        <v>73</v>
      </c>
      <c r="BB8" s="30" t="s">
        <v>141</v>
      </c>
      <c r="BC8" s="31">
        <v>0.05</v>
      </c>
      <c r="BD8" s="30"/>
      <c r="BE8" s="30"/>
    </row>
    <row r="9" spans="2:57" x14ac:dyDescent="0.2">
      <c r="B9" s="21">
        <v>16.5</v>
      </c>
      <c r="C9" s="21">
        <v>15</v>
      </c>
      <c r="U9" s="5" t="s">
        <v>13</v>
      </c>
      <c r="V9" s="6">
        <v>1.04</v>
      </c>
      <c r="X9" s="5" t="s">
        <v>27</v>
      </c>
      <c r="Y9" s="6">
        <v>1.01</v>
      </c>
      <c r="AK9" s="22" t="s">
        <v>42</v>
      </c>
      <c r="AL9" s="23">
        <v>11374</v>
      </c>
      <c r="AN9" s="22" t="s">
        <v>96</v>
      </c>
      <c r="AO9" s="23">
        <v>7800</v>
      </c>
      <c r="AP9" s="24"/>
      <c r="AQ9" s="30"/>
      <c r="AR9" s="30"/>
      <c r="AS9" s="30"/>
      <c r="AT9" s="30"/>
      <c r="AU9" s="30"/>
      <c r="AV9" s="30"/>
      <c r="AW9" s="30"/>
      <c r="AX9" s="30"/>
      <c r="AY9" s="21">
        <v>67</v>
      </c>
      <c r="AZ9" s="21">
        <v>69</v>
      </c>
      <c r="BB9" s="30"/>
      <c r="BC9" s="30"/>
      <c r="BD9" s="30"/>
      <c r="BE9" s="30"/>
    </row>
    <row r="10" spans="2:57" x14ac:dyDescent="0.2">
      <c r="B10" s="21">
        <v>13</v>
      </c>
      <c r="C10" s="21">
        <v>19</v>
      </c>
      <c r="U10" s="5" t="s">
        <v>13</v>
      </c>
      <c r="V10" s="6">
        <v>0.89</v>
      </c>
      <c r="X10" s="5" t="s">
        <v>27</v>
      </c>
      <c r="Y10" s="6">
        <v>0.86</v>
      </c>
      <c r="AK10" s="22" t="s">
        <v>42</v>
      </c>
      <c r="AL10" s="23">
        <v>12990</v>
      </c>
      <c r="AN10" s="22" t="s">
        <v>96</v>
      </c>
      <c r="AO10" s="23">
        <v>7800</v>
      </c>
      <c r="AP10" s="24"/>
      <c r="AQ10" s="30" t="s">
        <v>142</v>
      </c>
      <c r="AR10" s="34">
        <f>AR58</f>
        <v>1.7830434760034396E-2</v>
      </c>
      <c r="AS10" s="30" t="s">
        <v>144</v>
      </c>
      <c r="AT10" s="30"/>
      <c r="AU10" s="30"/>
      <c r="AV10" s="30"/>
      <c r="AW10" s="30"/>
      <c r="AX10" s="30"/>
      <c r="AY10" s="21">
        <v>82</v>
      </c>
      <c r="AZ10" s="21">
        <v>85</v>
      </c>
      <c r="BB10" s="30" t="s">
        <v>142</v>
      </c>
      <c r="BC10" s="34">
        <f>BA64</f>
        <v>6.1667498151327625E-3</v>
      </c>
      <c r="BD10" s="30" t="s">
        <v>162</v>
      </c>
      <c r="BE10" s="30"/>
    </row>
    <row r="11" spans="2:57" x14ac:dyDescent="0.2">
      <c r="B11" s="21">
        <v>19</v>
      </c>
      <c r="C11" s="21">
        <v>13</v>
      </c>
      <c r="U11" s="5" t="s">
        <v>13</v>
      </c>
      <c r="V11" s="6">
        <v>0.91</v>
      </c>
      <c r="X11" s="5" t="s">
        <v>27</v>
      </c>
      <c r="Y11" s="6">
        <v>0.84</v>
      </c>
      <c r="AK11" s="22" t="s">
        <v>42</v>
      </c>
      <c r="AL11" s="23">
        <v>11175</v>
      </c>
      <c r="AN11" s="22" t="s">
        <v>96</v>
      </c>
      <c r="AO11" s="23">
        <v>7800</v>
      </c>
      <c r="AP11" s="24"/>
      <c r="AQ11" s="30"/>
      <c r="AR11" s="30"/>
      <c r="AS11" s="30"/>
      <c r="AT11" s="30"/>
      <c r="AU11" s="30"/>
      <c r="AV11" s="30"/>
      <c r="AW11" s="30"/>
      <c r="AX11" s="30"/>
      <c r="AY11" s="21">
        <v>65</v>
      </c>
      <c r="AZ11" s="21">
        <v>68</v>
      </c>
      <c r="BB11" s="30"/>
      <c r="BC11" s="30"/>
      <c r="BD11" s="30"/>
      <c r="BE11" s="30"/>
    </row>
    <row r="12" spans="2:57" x14ac:dyDescent="0.2">
      <c r="B12" s="21">
        <v>19</v>
      </c>
      <c r="C12" s="21">
        <v>14</v>
      </c>
      <c r="U12" s="5" t="s">
        <v>13</v>
      </c>
      <c r="V12" s="6">
        <v>0.91</v>
      </c>
      <c r="X12" s="5" t="s">
        <v>27</v>
      </c>
      <c r="Y12" s="6">
        <v>0.99</v>
      </c>
      <c r="AK12" s="22" t="s">
        <v>42</v>
      </c>
      <c r="AL12" s="23">
        <v>10625</v>
      </c>
      <c r="AN12" s="22" t="s">
        <v>96</v>
      </c>
      <c r="AO12" s="23">
        <v>7800</v>
      </c>
      <c r="AP12" s="24"/>
      <c r="AQ12" s="30" t="s">
        <v>143</v>
      </c>
      <c r="AR12" s="35" t="str">
        <f>IF(AR10&lt;AR8, "Reject Null", "Fail to Reject")</f>
        <v>Reject Null</v>
      </c>
      <c r="AS12" s="30"/>
      <c r="AT12" s="30"/>
      <c r="AU12" s="30"/>
      <c r="AV12" s="30"/>
      <c r="AW12" s="30"/>
      <c r="AX12" s="30"/>
      <c r="AY12" s="21">
        <v>59</v>
      </c>
      <c r="AZ12" s="21">
        <v>64</v>
      </c>
      <c r="BB12" s="30" t="s">
        <v>143</v>
      </c>
      <c r="BC12" s="35" t="str">
        <f>IF(BC10&lt;BC8, "Reject Null", "Fail to Reject")</f>
        <v>Reject Null</v>
      </c>
      <c r="BD12" s="30"/>
      <c r="BE12" s="30"/>
    </row>
    <row r="13" spans="2:57" x14ac:dyDescent="0.2">
      <c r="B13" s="21">
        <v>16.5</v>
      </c>
      <c r="C13" s="21">
        <v>18</v>
      </c>
      <c r="U13" s="5" t="s">
        <v>13</v>
      </c>
      <c r="V13" s="6">
        <v>0.89</v>
      </c>
      <c r="X13" s="5" t="s">
        <v>27</v>
      </c>
      <c r="Y13" s="6">
        <v>0.89</v>
      </c>
      <c r="AK13" s="22" t="s">
        <v>42</v>
      </c>
      <c r="AL13" s="23">
        <v>12990</v>
      </c>
      <c r="AN13" s="22" t="s">
        <v>96</v>
      </c>
      <c r="AO13" s="23">
        <v>10125</v>
      </c>
      <c r="AP13" s="24"/>
      <c r="AQ13" s="30"/>
      <c r="AR13" s="30"/>
      <c r="AS13" s="30"/>
      <c r="AT13" s="30"/>
      <c r="AU13" s="30"/>
      <c r="AV13" s="30"/>
      <c r="AW13" s="30"/>
      <c r="AX13" s="30"/>
      <c r="AY13" s="21">
        <v>71</v>
      </c>
      <c r="AZ13" s="21">
        <v>72</v>
      </c>
    </row>
    <row r="14" spans="2:57" x14ac:dyDescent="0.2">
      <c r="B14" s="21">
        <v>11</v>
      </c>
      <c r="C14" s="21">
        <v>20</v>
      </c>
      <c r="U14" s="5" t="s">
        <v>13</v>
      </c>
      <c r="V14" s="6">
        <v>0.82</v>
      </c>
      <c r="X14" s="5" t="s">
        <v>27</v>
      </c>
      <c r="Y14" s="6">
        <v>0.95</v>
      </c>
      <c r="AK14" s="22" t="s">
        <v>42</v>
      </c>
      <c r="AL14" s="23">
        <v>16555</v>
      </c>
      <c r="AN14" s="22" t="s">
        <v>96</v>
      </c>
      <c r="AO14" s="23">
        <v>10724</v>
      </c>
      <c r="AP14" s="24"/>
      <c r="AQ14" s="50" t="s">
        <v>155</v>
      </c>
      <c r="AR14" s="50"/>
      <c r="AS14" s="50"/>
      <c r="AT14" s="30"/>
      <c r="AU14" s="30"/>
      <c r="AV14" s="30"/>
      <c r="AW14" s="30"/>
      <c r="AX14" s="30"/>
      <c r="AY14" s="21">
        <v>68</v>
      </c>
      <c r="AZ14" s="21">
        <v>71</v>
      </c>
      <c r="BB14" s="18" t="s">
        <v>288</v>
      </c>
    </row>
    <row r="15" spans="2:57" x14ac:dyDescent="0.2">
      <c r="B15" s="21">
        <v>17</v>
      </c>
      <c r="C15" s="21">
        <v>15</v>
      </c>
      <c r="U15" s="5" t="s">
        <v>13</v>
      </c>
      <c r="V15" s="6">
        <v>0.85</v>
      </c>
      <c r="X15" s="5" t="s">
        <v>27</v>
      </c>
      <c r="Y15" s="6">
        <v>0.94</v>
      </c>
      <c r="AK15" s="22" t="s">
        <v>42</v>
      </c>
      <c r="AL15" s="23">
        <v>10875</v>
      </c>
      <c r="AN15" s="22" t="s">
        <v>96</v>
      </c>
      <c r="AO15" s="23">
        <v>10375</v>
      </c>
      <c r="AP15" s="24"/>
      <c r="AQ15" s="51" t="s">
        <v>156</v>
      </c>
      <c r="AR15" s="51"/>
      <c r="AS15" s="51"/>
      <c r="AT15" s="30"/>
      <c r="AU15" s="30"/>
      <c r="AV15" s="30"/>
      <c r="AW15" s="30"/>
      <c r="AX15" s="52" t="s">
        <v>146</v>
      </c>
      <c r="AY15" s="21">
        <f>AVERAGE(AY5:AY14)</f>
        <v>67.900000000000006</v>
      </c>
      <c r="AZ15" s="21">
        <f>AVERAGE(AZ5:AZ14)</f>
        <v>71.900000000000006</v>
      </c>
    </row>
    <row r="16" spans="2:57" x14ac:dyDescent="0.2">
      <c r="B16" s="21">
        <v>18.5</v>
      </c>
      <c r="C16" s="21">
        <v>18</v>
      </c>
      <c r="U16" s="5" t="s">
        <v>13</v>
      </c>
      <c r="V16" s="6">
        <v>0.96</v>
      </c>
      <c r="X16" s="5" t="s">
        <v>27</v>
      </c>
      <c r="Y16" s="6">
        <v>1.01</v>
      </c>
      <c r="AK16" s="22" t="s">
        <v>42</v>
      </c>
      <c r="AL16" s="23">
        <v>16555</v>
      </c>
      <c r="AN16" s="22" t="s">
        <v>96</v>
      </c>
      <c r="AO16" s="23">
        <v>7800</v>
      </c>
      <c r="AP16" s="24"/>
      <c r="AQ16" s="44"/>
      <c r="AR16" s="44"/>
      <c r="AS16" s="44"/>
      <c r="AT16" s="30"/>
      <c r="AU16" s="30"/>
      <c r="AV16" s="30"/>
      <c r="AW16" s="30"/>
      <c r="AX16" s="30"/>
    </row>
    <row r="17" spans="1:53" x14ac:dyDescent="0.2">
      <c r="B17" s="21">
        <v>20</v>
      </c>
      <c r="C17" s="21">
        <v>17</v>
      </c>
      <c r="U17" s="5" t="s">
        <v>13</v>
      </c>
      <c r="V17" s="6">
        <v>0.96</v>
      </c>
      <c r="X17" s="5" t="s">
        <v>27</v>
      </c>
      <c r="Y17" s="6">
        <v>0.91</v>
      </c>
      <c r="AK17" s="22" t="s">
        <v>42</v>
      </c>
      <c r="AL17" s="23">
        <v>16555</v>
      </c>
      <c r="AN17" s="22" t="s">
        <v>96</v>
      </c>
      <c r="AO17" s="23">
        <v>7800</v>
      </c>
      <c r="AP17" s="24"/>
      <c r="AQ17" s="47"/>
      <c r="AR17" s="47"/>
      <c r="AS17" s="47"/>
      <c r="AT17" s="30"/>
      <c r="AU17" s="30"/>
      <c r="AV17" s="30"/>
      <c r="AW17" s="30"/>
      <c r="AX17" s="30"/>
      <c r="AY17" s="50" t="s">
        <v>155</v>
      </c>
      <c r="AZ17" s="50"/>
      <c r="BA17" s="50"/>
    </row>
    <row r="18" spans="1:53" x14ac:dyDescent="0.2">
      <c r="A18" s="18" t="s">
        <v>112</v>
      </c>
      <c r="B18" s="26">
        <f>AVERAGE(B5:B17)</f>
        <v>17.153846153846153</v>
      </c>
      <c r="C18" s="26">
        <f>AVERAGE(C5:C17)</f>
        <v>16.076923076923077</v>
      </c>
      <c r="U18" s="5" t="s">
        <v>13</v>
      </c>
      <c r="V18" s="6">
        <v>1.03</v>
      </c>
      <c r="X18" s="5" t="s">
        <v>27</v>
      </c>
      <c r="Y18" s="6">
        <v>0.96</v>
      </c>
      <c r="AK18" s="22" t="s">
        <v>42</v>
      </c>
      <c r="AL18" s="23">
        <v>10525</v>
      </c>
      <c r="AN18" s="22" t="s">
        <v>96</v>
      </c>
      <c r="AO18" s="23">
        <v>10275</v>
      </c>
      <c r="AP18" s="24"/>
      <c r="AQ18" s="44"/>
      <c r="AR18" s="44"/>
      <c r="AS18" s="44"/>
      <c r="AT18" s="30"/>
      <c r="AU18" s="30"/>
      <c r="AV18" s="30"/>
      <c r="AW18" s="30"/>
      <c r="AX18" s="30"/>
      <c r="AY18" s="51" t="s">
        <v>160</v>
      </c>
      <c r="AZ18" s="51"/>
      <c r="BA18" s="51"/>
    </row>
    <row r="19" spans="1:53" x14ac:dyDescent="0.2">
      <c r="U19" s="5" t="s">
        <v>13</v>
      </c>
      <c r="V19" s="6">
        <v>0.91</v>
      </c>
      <c r="X19" s="5" t="s">
        <v>27</v>
      </c>
      <c r="Y19" s="6">
        <v>0.72</v>
      </c>
      <c r="AK19" s="22" t="s">
        <v>42</v>
      </c>
      <c r="AL19" s="23">
        <v>12406</v>
      </c>
      <c r="AN19" s="22" t="s">
        <v>96</v>
      </c>
      <c r="AO19" s="23">
        <v>10524</v>
      </c>
      <c r="AP19" s="24"/>
      <c r="AQ19" s="44"/>
      <c r="AR19" s="44"/>
      <c r="AS19" s="44"/>
      <c r="AT19" s="30"/>
      <c r="AU19" s="30"/>
      <c r="AV19" s="30"/>
      <c r="AW19" s="30"/>
      <c r="AX19" s="30"/>
    </row>
    <row r="20" spans="1:53" x14ac:dyDescent="0.2">
      <c r="U20" s="5" t="s">
        <v>13</v>
      </c>
      <c r="V20" s="6">
        <v>0.93</v>
      </c>
      <c r="X20" s="5" t="s">
        <v>27</v>
      </c>
      <c r="Y20" s="6">
        <v>0.86</v>
      </c>
      <c r="AK20" s="22" t="s">
        <v>42</v>
      </c>
      <c r="AL20" s="23">
        <v>10775</v>
      </c>
      <c r="AN20" s="22" t="s">
        <v>96</v>
      </c>
      <c r="AO20" s="23">
        <v>10125</v>
      </c>
      <c r="AP20" s="24"/>
      <c r="AQ20" s="44"/>
      <c r="AR20" s="44"/>
      <c r="AS20" s="44"/>
      <c r="AT20" s="30"/>
      <c r="AU20" s="30"/>
      <c r="AV20" s="30"/>
      <c r="AW20" s="30"/>
      <c r="AX20" s="30"/>
    </row>
    <row r="21" spans="1:53" x14ac:dyDescent="0.2">
      <c r="V21" s="27">
        <f>AVERAGE(V4:V20)</f>
        <v>0.93529411764705883</v>
      </c>
      <c r="X21" s="5" t="s">
        <v>27</v>
      </c>
      <c r="Y21" s="6">
        <v>0.98</v>
      </c>
      <c r="AK21" s="22" t="s">
        <v>42</v>
      </c>
      <c r="AL21" s="23">
        <v>10125</v>
      </c>
      <c r="AN21" s="22" t="s">
        <v>96</v>
      </c>
      <c r="AO21" s="23">
        <v>7800</v>
      </c>
      <c r="AP21" s="24"/>
      <c r="AQ21" s="44"/>
      <c r="AR21" s="44"/>
      <c r="AS21" s="44"/>
      <c r="AT21" s="30"/>
      <c r="AU21" s="30"/>
      <c r="AV21" s="30"/>
      <c r="AW21" s="30"/>
      <c r="AX21" s="30"/>
    </row>
    <row r="22" spans="1:53" x14ac:dyDescent="0.2">
      <c r="X22" s="5" t="s">
        <v>27</v>
      </c>
      <c r="Y22" s="6">
        <v>0.82</v>
      </c>
      <c r="AK22" s="22" t="s">
        <v>42</v>
      </c>
      <c r="AL22" s="23">
        <v>9877</v>
      </c>
      <c r="AN22" s="22" t="s">
        <v>96</v>
      </c>
      <c r="AO22" s="23">
        <v>9792</v>
      </c>
      <c r="AP22" s="24"/>
      <c r="AQ22" s="44"/>
      <c r="AR22" s="44"/>
      <c r="AS22" s="44"/>
      <c r="AT22" s="30"/>
      <c r="AU22" s="30"/>
      <c r="AV22" s="30"/>
      <c r="AW22" s="30"/>
      <c r="AX22" s="30"/>
    </row>
    <row r="23" spans="1:53" x14ac:dyDescent="0.2">
      <c r="X23" s="5" t="s">
        <v>27</v>
      </c>
      <c r="Y23" s="6">
        <v>1.32</v>
      </c>
      <c r="AK23" s="22" t="s">
        <v>42</v>
      </c>
      <c r="AL23" s="23">
        <v>10875</v>
      </c>
      <c r="AN23" s="22" t="s">
        <v>96</v>
      </c>
      <c r="AO23" s="23">
        <v>10541</v>
      </c>
      <c r="AP23" s="24"/>
      <c r="AQ23" s="44"/>
      <c r="AR23" s="44"/>
      <c r="AS23" s="44"/>
      <c r="AT23" s="30"/>
      <c r="AU23" s="30"/>
      <c r="AV23" s="30"/>
      <c r="AW23" s="30"/>
      <c r="AX23" s="30"/>
    </row>
    <row r="24" spans="1:53" x14ac:dyDescent="0.2">
      <c r="X24" s="5" t="s">
        <v>27</v>
      </c>
      <c r="Y24" s="6">
        <v>0.94</v>
      </c>
      <c r="AK24" s="22" t="s">
        <v>42</v>
      </c>
      <c r="AL24" s="23">
        <v>10792</v>
      </c>
      <c r="AN24" s="22" t="s">
        <v>96</v>
      </c>
      <c r="AO24" s="23">
        <v>9425</v>
      </c>
      <c r="AP24" s="24"/>
      <c r="AQ24" s="44"/>
      <c r="AR24" s="44"/>
      <c r="AS24" s="44"/>
      <c r="AT24" s="30"/>
      <c r="AU24" s="30"/>
      <c r="AV24" s="30"/>
      <c r="AW24" s="30"/>
      <c r="AX24" s="30"/>
    </row>
    <row r="25" spans="1:53" x14ac:dyDescent="0.2">
      <c r="X25" s="5" t="s">
        <v>27</v>
      </c>
      <c r="Y25" s="6">
        <v>0.89</v>
      </c>
      <c r="AK25" s="22" t="s">
        <v>42</v>
      </c>
      <c r="AL25" s="23">
        <v>10125</v>
      </c>
      <c r="AN25" s="22" t="s">
        <v>96</v>
      </c>
      <c r="AO25" s="23">
        <v>8725</v>
      </c>
      <c r="AP25" s="24"/>
      <c r="AQ25" s="44"/>
      <c r="AR25" s="44"/>
      <c r="AS25" s="44"/>
      <c r="AT25" s="30"/>
      <c r="AU25" s="30"/>
      <c r="AV25" s="30"/>
      <c r="AW25" s="30"/>
      <c r="AX25" s="30"/>
    </row>
    <row r="26" spans="1:53" x14ac:dyDescent="0.2">
      <c r="Y26" s="27">
        <f>AVERAGE(Y9:Y25)</f>
        <v>0.93470588235294116</v>
      </c>
      <c r="AK26" s="22" t="s">
        <v>42</v>
      </c>
      <c r="AL26" s="23">
        <v>10625</v>
      </c>
      <c r="AN26" s="22" t="s">
        <v>96</v>
      </c>
      <c r="AO26" s="23">
        <v>10574</v>
      </c>
      <c r="AP26" s="24"/>
      <c r="AQ26" s="44"/>
      <c r="AR26" s="44"/>
      <c r="AS26" s="44"/>
      <c r="AT26" s="30"/>
      <c r="AU26" s="30"/>
      <c r="AV26" s="30"/>
      <c r="AW26" s="30"/>
      <c r="AX26" s="30"/>
    </row>
    <row r="27" spans="1:53" x14ac:dyDescent="0.2">
      <c r="AK27" s="22" t="s">
        <v>42</v>
      </c>
      <c r="AL27" s="23">
        <v>10875</v>
      </c>
      <c r="AN27" s="22" t="s">
        <v>96</v>
      </c>
      <c r="AO27" s="23">
        <v>10324</v>
      </c>
      <c r="AP27" s="24"/>
      <c r="AQ27" s="44"/>
      <c r="AR27" s="44"/>
      <c r="AS27" s="44"/>
      <c r="AT27" s="30"/>
      <c r="AU27" s="30"/>
      <c r="AV27" s="30"/>
      <c r="AW27" s="30"/>
      <c r="AX27" s="30"/>
    </row>
    <row r="28" spans="1:53" x14ac:dyDescent="0.2">
      <c r="AK28" s="22" t="s">
        <v>42</v>
      </c>
      <c r="AL28" s="23">
        <v>10125</v>
      </c>
      <c r="AN28" s="22" t="s">
        <v>96</v>
      </c>
      <c r="AO28" s="23">
        <v>7677</v>
      </c>
      <c r="AP28" s="24"/>
      <c r="AQ28" s="44"/>
      <c r="AR28" s="44"/>
      <c r="AS28" s="44"/>
      <c r="AT28" s="30"/>
      <c r="AU28" s="30"/>
      <c r="AV28" s="30"/>
      <c r="AW28" s="30"/>
      <c r="AX28" s="30"/>
    </row>
    <row r="29" spans="1:53" x14ac:dyDescent="0.2">
      <c r="AK29" s="22" t="s">
        <v>42</v>
      </c>
      <c r="AL29" s="23">
        <v>13575</v>
      </c>
      <c r="AN29" s="22" t="s">
        <v>96</v>
      </c>
      <c r="AO29" s="23">
        <v>8924</v>
      </c>
      <c r="AP29" s="24"/>
      <c r="AQ29" s="50" t="s">
        <v>157</v>
      </c>
      <c r="AR29" s="30"/>
      <c r="AS29" s="30"/>
      <c r="AT29" s="30"/>
      <c r="AU29" s="30"/>
      <c r="AV29" s="30"/>
      <c r="AW29" s="30"/>
      <c r="AX29" s="30"/>
    </row>
    <row r="30" spans="1:53" x14ac:dyDescent="0.2">
      <c r="AK30" s="22" t="s">
        <v>42</v>
      </c>
      <c r="AL30" s="23">
        <v>13575</v>
      </c>
      <c r="AN30" s="22" t="s">
        <v>96</v>
      </c>
      <c r="AO30" s="23">
        <v>9125</v>
      </c>
      <c r="AP30" s="24"/>
      <c r="AQ30" s="30"/>
      <c r="AR30" s="30"/>
      <c r="AS30" s="30"/>
      <c r="AT30" s="30"/>
      <c r="AU30" s="30"/>
      <c r="AV30" s="30"/>
      <c r="AW30" s="30"/>
      <c r="AX30" s="30"/>
    </row>
    <row r="31" spans="1:53" x14ac:dyDescent="0.2">
      <c r="AK31" s="22" t="s">
        <v>42</v>
      </c>
      <c r="AL31" s="23">
        <v>10125</v>
      </c>
      <c r="AN31" s="22" t="s">
        <v>96</v>
      </c>
      <c r="AO31" s="23">
        <v>7800</v>
      </c>
      <c r="AP31" s="24"/>
      <c r="AQ31" s="30"/>
      <c r="AR31" s="30"/>
      <c r="AS31" s="30"/>
      <c r="AT31" s="30"/>
      <c r="AU31" s="30"/>
      <c r="AV31" s="30"/>
      <c r="AW31" s="30"/>
      <c r="AX31" s="30"/>
    </row>
    <row r="32" spans="1:53" x14ac:dyDescent="0.2">
      <c r="AK32" s="22" t="s">
        <v>42</v>
      </c>
      <c r="AL32" s="23">
        <v>9625</v>
      </c>
      <c r="AN32" s="22" t="s">
        <v>96</v>
      </c>
      <c r="AO32" s="23">
        <v>9125</v>
      </c>
      <c r="AP32" s="24"/>
      <c r="AQ32" s="30"/>
      <c r="AR32" s="30"/>
      <c r="AS32" s="30"/>
      <c r="AT32" s="30"/>
      <c r="AU32" s="30"/>
      <c r="AV32" s="30"/>
      <c r="AW32" s="30"/>
      <c r="AX32" s="30"/>
    </row>
    <row r="33" spans="37:58" x14ac:dyDescent="0.2">
      <c r="AK33" s="22" t="s">
        <v>42</v>
      </c>
      <c r="AL33" s="23">
        <v>10125</v>
      </c>
      <c r="AN33" s="22" t="s">
        <v>96</v>
      </c>
      <c r="AO33" s="23">
        <v>9125</v>
      </c>
      <c r="AP33" s="24"/>
      <c r="AQ33" s="30"/>
      <c r="AR33" s="30"/>
      <c r="AS33" s="30"/>
      <c r="AT33" s="30"/>
      <c r="AU33" s="30"/>
      <c r="AV33" s="30"/>
      <c r="AW33" s="30"/>
      <c r="AX33" s="30"/>
      <c r="AY33" s="50" t="s">
        <v>157</v>
      </c>
      <c r="AZ33" s="30"/>
      <c r="BA33" s="30"/>
      <c r="BB33" s="30"/>
      <c r="BC33" s="30"/>
      <c r="BD33" s="30"/>
      <c r="BE33" s="30"/>
      <c r="BF33" s="30"/>
    </row>
    <row r="34" spans="37:58" x14ac:dyDescent="0.2">
      <c r="AK34" s="22" t="s">
        <v>42</v>
      </c>
      <c r="AL34" s="23">
        <v>10375</v>
      </c>
      <c r="AN34" s="22" t="s">
        <v>96</v>
      </c>
      <c r="AO34" s="23">
        <v>9125</v>
      </c>
      <c r="AP34" s="24"/>
      <c r="AQ34" s="30"/>
      <c r="AR34" s="30"/>
      <c r="AS34" s="30"/>
      <c r="AT34" s="30"/>
      <c r="AU34" s="30"/>
      <c r="AV34" s="30"/>
      <c r="AW34" s="30"/>
      <c r="AX34" s="30"/>
      <c r="AY34" s="53" t="s">
        <v>161</v>
      </c>
    </row>
    <row r="35" spans="37:58" x14ac:dyDescent="0.2">
      <c r="AK35" s="22" t="s">
        <v>42</v>
      </c>
      <c r="AL35" s="23">
        <v>10474</v>
      </c>
      <c r="AN35" s="22" t="s">
        <v>96</v>
      </c>
      <c r="AO35" s="23">
        <v>9375</v>
      </c>
      <c r="AP35" s="24"/>
      <c r="AQ35" s="30"/>
      <c r="AR35" s="30"/>
      <c r="AS35" s="30"/>
      <c r="AT35" s="30"/>
      <c r="AU35" s="30"/>
      <c r="AV35" s="30"/>
      <c r="AW35" s="30"/>
      <c r="AX35" s="30"/>
    </row>
    <row r="36" spans="37:58" x14ac:dyDescent="0.2">
      <c r="AK36" s="22" t="s">
        <v>42</v>
      </c>
      <c r="AL36" s="23">
        <v>11374</v>
      </c>
      <c r="AN36" s="22" t="s">
        <v>96</v>
      </c>
      <c r="AO36" s="23">
        <v>9625</v>
      </c>
      <c r="AP36" s="24"/>
      <c r="AQ36" s="30"/>
      <c r="AR36" s="30"/>
      <c r="AS36" s="30"/>
      <c r="AT36" s="30"/>
      <c r="AU36" s="30"/>
      <c r="AV36" s="30"/>
      <c r="AW36" s="30"/>
      <c r="AX36" s="30"/>
    </row>
    <row r="37" spans="37:58" x14ac:dyDescent="0.2">
      <c r="AK37" s="22" t="s">
        <v>42</v>
      </c>
      <c r="AL37" s="23">
        <v>9975</v>
      </c>
      <c r="AN37" s="22" t="s">
        <v>96</v>
      </c>
      <c r="AO37" s="23">
        <v>9125</v>
      </c>
      <c r="AP37" s="24"/>
      <c r="AQ37" s="30"/>
      <c r="AR37" s="30"/>
      <c r="AS37" s="30"/>
      <c r="AT37" s="30"/>
      <c r="AU37" s="30"/>
      <c r="AV37" s="30"/>
      <c r="AW37" s="30"/>
      <c r="AX37" s="30"/>
    </row>
    <row r="38" spans="37:58" x14ac:dyDescent="0.2">
      <c r="AK38" s="22" t="s">
        <v>42</v>
      </c>
      <c r="AL38" s="23">
        <v>9625</v>
      </c>
      <c r="AN38" s="22" t="s">
        <v>96</v>
      </c>
      <c r="AO38" s="23">
        <v>9675</v>
      </c>
      <c r="AP38" s="24"/>
      <c r="AQ38" s="30"/>
      <c r="AR38" s="30"/>
      <c r="AS38" s="30"/>
      <c r="AT38" s="30"/>
      <c r="AU38" s="30"/>
      <c r="AV38" s="30"/>
      <c r="AW38" s="30"/>
      <c r="AX38" s="30"/>
    </row>
    <row r="39" spans="37:58" x14ac:dyDescent="0.2">
      <c r="AK39" s="22" t="s">
        <v>42</v>
      </c>
      <c r="AL39" s="23">
        <v>10425</v>
      </c>
      <c r="AN39" s="22" t="s">
        <v>96</v>
      </c>
      <c r="AO39" s="23">
        <v>10924</v>
      </c>
      <c r="AP39" s="24"/>
      <c r="AQ39" s="30"/>
      <c r="AR39" s="30"/>
      <c r="AS39" s="30"/>
      <c r="AT39" s="30"/>
      <c r="AU39" s="30"/>
      <c r="AV39" s="30"/>
      <c r="AW39" s="30"/>
      <c r="AX39" s="30"/>
    </row>
    <row r="40" spans="37:58" x14ac:dyDescent="0.2">
      <c r="AK40" s="22" t="s">
        <v>42</v>
      </c>
      <c r="AL40" s="23">
        <v>11625</v>
      </c>
      <c r="AN40" s="22" t="s">
        <v>96</v>
      </c>
      <c r="AO40" s="23">
        <v>9425</v>
      </c>
      <c r="AP40" s="24"/>
      <c r="AQ40" s="30"/>
      <c r="AR40" s="30"/>
      <c r="AS40" s="30"/>
      <c r="AT40" s="30"/>
      <c r="AU40" s="30"/>
      <c r="AV40" s="30"/>
      <c r="AW40" s="30"/>
      <c r="AX40" s="30"/>
    </row>
    <row r="41" spans="37:58" x14ac:dyDescent="0.2">
      <c r="AK41" s="22" t="s">
        <v>42</v>
      </c>
      <c r="AL41" s="23">
        <v>10975</v>
      </c>
      <c r="AN41" s="22" t="s">
        <v>96</v>
      </c>
      <c r="AO41" s="23">
        <v>9125</v>
      </c>
      <c r="AP41" s="24"/>
      <c r="AQ41" s="30"/>
      <c r="AR41" s="30"/>
      <c r="AS41" s="30"/>
      <c r="AT41" s="30"/>
      <c r="AU41" s="30"/>
      <c r="AV41" s="30"/>
      <c r="AW41" s="30"/>
      <c r="AX41" s="30"/>
    </row>
    <row r="42" spans="37:58" x14ac:dyDescent="0.2">
      <c r="AK42" s="22" t="s">
        <v>42</v>
      </c>
      <c r="AL42" s="23">
        <v>9725</v>
      </c>
      <c r="AN42" s="22" t="s">
        <v>96</v>
      </c>
      <c r="AO42" s="23">
        <v>9525</v>
      </c>
      <c r="AP42" s="24"/>
      <c r="AQ42" s="30"/>
      <c r="AR42" s="30"/>
      <c r="AS42" s="30"/>
      <c r="AT42" s="30"/>
      <c r="AU42" s="30"/>
      <c r="AV42" s="30"/>
      <c r="AW42" s="30"/>
      <c r="AX42" s="30"/>
    </row>
    <row r="43" spans="37:58" x14ac:dyDescent="0.2">
      <c r="AK43" s="22" t="s">
        <v>42</v>
      </c>
      <c r="AL43" s="23">
        <v>10258</v>
      </c>
      <c r="AN43" s="22" t="s">
        <v>96</v>
      </c>
      <c r="AO43" s="23">
        <v>9324</v>
      </c>
      <c r="AP43" s="24"/>
      <c r="AQ43" s="30"/>
      <c r="AR43" s="30"/>
      <c r="AS43" s="30"/>
      <c r="AT43" s="30"/>
      <c r="AU43" s="30"/>
      <c r="AV43" s="30"/>
      <c r="AW43" s="30"/>
      <c r="AX43" s="30"/>
    </row>
    <row r="44" spans="37:58" x14ac:dyDescent="0.2">
      <c r="AK44" s="22" t="s">
        <v>42</v>
      </c>
      <c r="AL44" s="23">
        <v>10125</v>
      </c>
      <c r="AN44" s="22" t="s">
        <v>96</v>
      </c>
      <c r="AO44" s="23">
        <v>9076</v>
      </c>
      <c r="AP44" s="24"/>
      <c r="AQ44" s="50" t="s">
        <v>158</v>
      </c>
      <c r="AR44" s="30"/>
      <c r="AS44" s="30"/>
      <c r="AT44" s="30"/>
      <c r="AU44" s="30"/>
      <c r="AV44" s="30"/>
      <c r="AW44" s="30"/>
      <c r="AX44" s="30"/>
    </row>
    <row r="45" spans="37:58" x14ac:dyDescent="0.2">
      <c r="AK45" s="22" t="s">
        <v>42</v>
      </c>
      <c r="AL45" s="23">
        <v>10166</v>
      </c>
      <c r="AN45" s="22" t="s">
        <v>96</v>
      </c>
      <c r="AO45" s="23">
        <v>9140</v>
      </c>
      <c r="AP45" s="24"/>
      <c r="AQ45" s="30"/>
      <c r="AR45" s="30"/>
      <c r="AS45" s="30"/>
      <c r="AT45" s="30"/>
      <c r="AU45" s="30"/>
      <c r="AV45" s="30"/>
      <c r="AW45" s="30"/>
      <c r="AX45" s="30"/>
    </row>
    <row r="46" spans="37:58" x14ac:dyDescent="0.2">
      <c r="AK46" s="22" t="s">
        <v>42</v>
      </c>
      <c r="AL46" s="23">
        <v>10607</v>
      </c>
      <c r="AN46" s="22" t="s">
        <v>96</v>
      </c>
      <c r="AO46" s="23">
        <v>6700</v>
      </c>
      <c r="AP46" s="24"/>
      <c r="AQ46" s="36" t="s">
        <v>98</v>
      </c>
      <c r="AR46" s="36"/>
      <c r="AS46" s="36"/>
      <c r="AT46" s="30"/>
      <c r="AU46" s="30"/>
      <c r="AV46" s="30"/>
      <c r="AW46" s="30"/>
      <c r="AX46" s="30"/>
    </row>
    <row r="47" spans="37:58" ht="12.75" thickBot="1" x14ac:dyDescent="0.25">
      <c r="AK47" s="22" t="s">
        <v>42</v>
      </c>
      <c r="AL47" s="23">
        <v>10474</v>
      </c>
      <c r="AN47" s="22" t="s">
        <v>96</v>
      </c>
      <c r="AO47" s="23">
        <v>8899</v>
      </c>
      <c r="AP47" s="24"/>
      <c r="AQ47" s="36"/>
      <c r="AR47" s="36"/>
      <c r="AS47" s="36"/>
      <c r="AT47" s="30"/>
      <c r="AU47" s="30"/>
      <c r="AV47" s="30"/>
      <c r="AW47" s="30"/>
      <c r="AX47" s="30"/>
    </row>
    <row r="48" spans="37:58" x14ac:dyDescent="0.2">
      <c r="AK48" s="22" t="s">
        <v>42</v>
      </c>
      <c r="AL48" s="23">
        <v>10275</v>
      </c>
      <c r="AN48" s="22" t="s">
        <v>96</v>
      </c>
      <c r="AO48" s="23">
        <v>6700</v>
      </c>
      <c r="AP48" s="24"/>
      <c r="AQ48" s="37"/>
      <c r="AR48" s="37" t="s">
        <v>99</v>
      </c>
      <c r="AS48" s="37" t="s">
        <v>100</v>
      </c>
      <c r="AT48" s="30"/>
      <c r="AU48" s="30"/>
      <c r="AV48" s="30"/>
      <c r="AW48" s="30"/>
      <c r="AX48" s="30"/>
    </row>
    <row r="49" spans="37:54" x14ac:dyDescent="0.2">
      <c r="AK49" s="22" t="s">
        <v>42</v>
      </c>
      <c r="AL49" s="23">
        <v>9875</v>
      </c>
      <c r="AN49" s="22" t="s">
        <v>96</v>
      </c>
      <c r="AO49" s="23">
        <v>6700</v>
      </c>
      <c r="AP49" s="24"/>
      <c r="AQ49" s="36" t="s">
        <v>101</v>
      </c>
      <c r="AR49" s="36">
        <v>7542.6058960434448</v>
      </c>
      <c r="AS49" s="36">
        <v>7338.6888888888889</v>
      </c>
      <c r="AT49" s="30"/>
      <c r="AU49" s="30"/>
      <c r="AV49" s="30"/>
      <c r="AW49" s="30"/>
      <c r="AX49" s="30"/>
    </row>
    <row r="50" spans="37:54" x14ac:dyDescent="0.2">
      <c r="AK50" s="22" t="s">
        <v>42</v>
      </c>
      <c r="AL50" s="23">
        <v>10624</v>
      </c>
      <c r="AN50" s="22" t="s">
        <v>96</v>
      </c>
      <c r="AO50" s="23">
        <v>6700</v>
      </c>
      <c r="AP50" s="24"/>
      <c r="AQ50" s="36" t="s">
        <v>102</v>
      </c>
      <c r="AR50" s="36">
        <v>2005889.0433192519</v>
      </c>
      <c r="AS50" s="36">
        <v>1320359.1003538545</v>
      </c>
      <c r="AT50" s="30"/>
      <c r="AU50" s="30"/>
      <c r="AV50" s="30"/>
      <c r="AW50" s="30"/>
      <c r="AX50" s="30"/>
    </row>
    <row r="51" spans="37:54" x14ac:dyDescent="0.2">
      <c r="AK51" s="22" t="s">
        <v>42</v>
      </c>
      <c r="AL51" s="23">
        <v>10525</v>
      </c>
      <c r="AN51" s="22" t="s">
        <v>96</v>
      </c>
      <c r="AO51" s="23">
        <v>6700</v>
      </c>
      <c r="AP51" s="24"/>
      <c r="AQ51" s="36" t="s">
        <v>103</v>
      </c>
      <c r="AR51" s="36">
        <v>1289</v>
      </c>
      <c r="AS51" s="36">
        <v>315</v>
      </c>
      <c r="AT51" s="30"/>
      <c r="AU51" s="30"/>
      <c r="AV51" s="30"/>
      <c r="AW51" s="30"/>
      <c r="AX51" s="30"/>
    </row>
    <row r="52" spans="37:54" x14ac:dyDescent="0.2">
      <c r="AK52" s="22" t="s">
        <v>42</v>
      </c>
      <c r="AL52" s="23">
        <v>10525</v>
      </c>
      <c r="AN52" s="22" t="s">
        <v>96</v>
      </c>
      <c r="AO52" s="23">
        <v>6700</v>
      </c>
      <c r="AP52" s="24"/>
      <c r="AQ52" s="36" t="s">
        <v>104</v>
      </c>
      <c r="AR52" s="36">
        <v>1871521.7511275325</v>
      </c>
      <c r="AS52" s="36"/>
      <c r="AT52" s="30"/>
      <c r="AU52" s="30"/>
      <c r="AV52" s="30"/>
      <c r="AW52" s="30"/>
      <c r="AX52" s="30"/>
    </row>
    <row r="53" spans="37:54" x14ac:dyDescent="0.2">
      <c r="AK53" s="22" t="s">
        <v>42</v>
      </c>
      <c r="AL53" s="23">
        <v>9875</v>
      </c>
      <c r="AN53" s="22" t="s">
        <v>96</v>
      </c>
      <c r="AO53" s="23">
        <v>9250</v>
      </c>
      <c r="AP53" s="24"/>
      <c r="AQ53" s="36" t="s">
        <v>105</v>
      </c>
      <c r="AR53" s="36">
        <v>0</v>
      </c>
      <c r="AS53" s="36"/>
      <c r="AT53" s="30"/>
      <c r="AU53" s="30"/>
      <c r="AV53" s="30"/>
      <c r="AW53" s="30"/>
      <c r="AX53" s="30"/>
    </row>
    <row r="54" spans="37:54" x14ac:dyDescent="0.2">
      <c r="AK54" s="22" t="s">
        <v>42</v>
      </c>
      <c r="AL54" s="23">
        <v>10874</v>
      </c>
      <c r="AN54" s="22" t="s">
        <v>96</v>
      </c>
      <c r="AO54" s="23">
        <v>7800</v>
      </c>
      <c r="AP54" s="24"/>
      <c r="AQ54" s="36" t="s">
        <v>106</v>
      </c>
      <c r="AR54" s="36">
        <v>1602</v>
      </c>
      <c r="AS54" s="36"/>
      <c r="AT54" s="30"/>
      <c r="AU54" s="30"/>
      <c r="AV54" s="30"/>
      <c r="AW54" s="30"/>
      <c r="AX54" s="30"/>
      <c r="AY54" s="50" t="s">
        <v>158</v>
      </c>
    </row>
    <row r="55" spans="37:54" ht="12.75" thickBot="1" x14ac:dyDescent="0.25">
      <c r="AK55" s="22" t="s">
        <v>42</v>
      </c>
      <c r="AL55" s="23">
        <v>10474</v>
      </c>
      <c r="AN55" s="22" t="s">
        <v>96</v>
      </c>
      <c r="AO55" s="23">
        <v>6700</v>
      </c>
      <c r="AP55" s="24"/>
      <c r="AQ55" s="36" t="s">
        <v>107</v>
      </c>
      <c r="AR55" s="36">
        <v>2.3715678957116997</v>
      </c>
      <c r="AS55" s="36"/>
      <c r="AT55" s="30"/>
      <c r="AU55" s="30"/>
      <c r="AV55" s="30"/>
      <c r="AW55" s="30"/>
      <c r="AX55" s="30"/>
    </row>
    <row r="56" spans="37:54" x14ac:dyDescent="0.2">
      <c r="AK56" s="22" t="s">
        <v>42</v>
      </c>
      <c r="AL56" s="23">
        <v>10275</v>
      </c>
      <c r="AN56" s="22" t="s">
        <v>96</v>
      </c>
      <c r="AO56" s="23">
        <v>6700</v>
      </c>
      <c r="AP56" s="24"/>
      <c r="AQ56" s="36" t="s">
        <v>108</v>
      </c>
      <c r="AR56" s="36">
        <v>8.9152173800171979E-3</v>
      </c>
      <c r="AS56" s="36"/>
      <c r="AT56" s="30"/>
      <c r="AU56" s="30"/>
      <c r="AV56" s="30"/>
      <c r="AW56" s="30"/>
      <c r="AX56" s="30"/>
      <c r="AZ56" s="37"/>
      <c r="BA56" s="37" t="s">
        <v>113</v>
      </c>
      <c r="BB56" s="37" t="s">
        <v>114</v>
      </c>
    </row>
    <row r="57" spans="37:54" x14ac:dyDescent="0.2">
      <c r="AK57" s="22" t="s">
        <v>42</v>
      </c>
      <c r="AL57" s="23">
        <v>10857</v>
      </c>
      <c r="AN57" s="22" t="s">
        <v>96</v>
      </c>
      <c r="AO57" s="23">
        <v>7800</v>
      </c>
      <c r="AP57" s="24"/>
      <c r="AQ57" s="36" t="s">
        <v>109</v>
      </c>
      <c r="AR57" s="36">
        <v>1.6458053473318417</v>
      </c>
      <c r="AS57" s="36"/>
      <c r="AT57" s="30"/>
      <c r="AU57" s="30"/>
      <c r="AV57" s="30"/>
      <c r="AW57" s="30"/>
      <c r="AX57" s="30"/>
      <c r="AZ57" s="36" t="s">
        <v>101</v>
      </c>
      <c r="BA57" s="36">
        <v>67.900000000000006</v>
      </c>
      <c r="BB57" s="36">
        <v>71.900000000000006</v>
      </c>
    </row>
    <row r="58" spans="37:54" x14ac:dyDescent="0.2">
      <c r="AK58" s="22" t="s">
        <v>42</v>
      </c>
      <c r="AL58" s="23">
        <v>10425</v>
      </c>
      <c r="AN58" s="22" t="s">
        <v>96</v>
      </c>
      <c r="AO58" s="23">
        <v>8850</v>
      </c>
      <c r="AP58" s="24"/>
      <c r="AQ58" s="36" t="s">
        <v>110</v>
      </c>
      <c r="AR58" s="36">
        <v>1.7830434760034396E-2</v>
      </c>
      <c r="AS58" s="36"/>
      <c r="AT58" s="30"/>
      <c r="AU58" s="30"/>
      <c r="AV58" s="30"/>
      <c r="AW58" s="30"/>
      <c r="AX58" s="30"/>
      <c r="AZ58" s="36" t="s">
        <v>102</v>
      </c>
      <c r="BA58" s="36">
        <v>90.100000000000165</v>
      </c>
      <c r="BB58" s="36">
        <v>89.433333333333493</v>
      </c>
    </row>
    <row r="59" spans="37:54" ht="12.75" thickBot="1" x14ac:dyDescent="0.25">
      <c r="AK59" s="22" t="s">
        <v>42</v>
      </c>
      <c r="AL59" s="23">
        <v>10874</v>
      </c>
      <c r="AN59" s="22" t="s">
        <v>96</v>
      </c>
      <c r="AO59" s="23">
        <v>6700</v>
      </c>
      <c r="AP59" s="24"/>
      <c r="AQ59" s="38" t="s">
        <v>111</v>
      </c>
      <c r="AR59" s="38">
        <v>1.9614459034450851</v>
      </c>
      <c r="AS59" s="38"/>
      <c r="AT59" s="30"/>
      <c r="AU59" s="30"/>
      <c r="AV59" s="30"/>
      <c r="AW59" s="30"/>
      <c r="AX59" s="30"/>
      <c r="AZ59" s="36" t="s">
        <v>103</v>
      </c>
      <c r="BA59" s="36">
        <v>10</v>
      </c>
      <c r="BB59" s="36">
        <v>10</v>
      </c>
    </row>
    <row r="60" spans="37:54" x14ac:dyDescent="0.2">
      <c r="AK60" s="22" t="s">
        <v>42</v>
      </c>
      <c r="AL60" s="23">
        <v>10958</v>
      </c>
      <c r="AN60" s="22" t="s">
        <v>96</v>
      </c>
      <c r="AO60" s="23">
        <v>8693</v>
      </c>
      <c r="AP60" s="24"/>
      <c r="AQ60" s="30"/>
      <c r="AR60" s="30"/>
      <c r="AS60" s="30"/>
      <c r="AT60" s="30"/>
      <c r="AU60" s="30"/>
      <c r="AV60" s="30"/>
      <c r="AW60" s="30"/>
      <c r="AX60" s="30"/>
      <c r="AZ60" s="36" t="s">
        <v>150</v>
      </c>
      <c r="BA60" s="36">
        <v>0.90841076848873559</v>
      </c>
      <c r="BB60" s="36"/>
    </row>
    <row r="61" spans="37:54" x14ac:dyDescent="0.2">
      <c r="AK61" s="22" t="s">
        <v>42</v>
      </c>
      <c r="AL61" s="23">
        <v>10325</v>
      </c>
      <c r="AN61" s="22" t="s">
        <v>96</v>
      </c>
      <c r="AO61" s="23">
        <v>9067</v>
      </c>
      <c r="AP61" s="24"/>
      <c r="AQ61" s="30"/>
      <c r="AR61" s="30"/>
      <c r="AS61" s="30"/>
      <c r="AT61" s="30"/>
      <c r="AU61" s="30"/>
      <c r="AV61" s="30"/>
      <c r="AW61" s="30"/>
      <c r="AX61" s="30"/>
      <c r="AZ61" s="36" t="s">
        <v>105</v>
      </c>
      <c r="BA61" s="36">
        <v>0</v>
      </c>
      <c r="BB61" s="36"/>
    </row>
    <row r="62" spans="37:54" x14ac:dyDescent="0.2">
      <c r="AK62" s="22" t="s">
        <v>42</v>
      </c>
      <c r="AL62" s="23">
        <v>10458</v>
      </c>
      <c r="AN62" s="22" t="s">
        <v>96</v>
      </c>
      <c r="AO62" s="23">
        <v>9073</v>
      </c>
      <c r="AP62" s="24"/>
      <c r="AQ62" s="30"/>
      <c r="AR62" s="30"/>
      <c r="AS62" s="30"/>
      <c r="AT62" s="30"/>
      <c r="AU62" s="30"/>
      <c r="AV62" s="30"/>
      <c r="AW62" s="30"/>
      <c r="AX62" s="30"/>
      <c r="AZ62" s="36" t="s">
        <v>106</v>
      </c>
      <c r="BA62" s="36">
        <v>9</v>
      </c>
      <c r="BB62" s="36"/>
    </row>
    <row r="63" spans="37:54" x14ac:dyDescent="0.2">
      <c r="AK63" s="22" t="s">
        <v>42</v>
      </c>
      <c r="AL63" s="23">
        <v>9708</v>
      </c>
      <c r="AN63" s="22" t="s">
        <v>96</v>
      </c>
      <c r="AO63" s="23">
        <v>8375</v>
      </c>
      <c r="AP63" s="24"/>
      <c r="AQ63" s="48"/>
      <c r="AR63" s="48"/>
      <c r="AS63" s="48"/>
      <c r="AT63" s="30"/>
      <c r="AU63" s="30"/>
      <c r="AV63" s="30"/>
      <c r="AW63" s="30"/>
      <c r="AX63" s="30"/>
      <c r="AZ63" s="36" t="s">
        <v>107</v>
      </c>
      <c r="BA63" s="36">
        <v>-3.1192514694602185</v>
      </c>
      <c r="BB63" s="36"/>
    </row>
    <row r="64" spans="37:54" x14ac:dyDescent="0.2">
      <c r="AK64" s="22" t="s">
        <v>42</v>
      </c>
      <c r="AL64" s="23">
        <v>9775</v>
      </c>
      <c r="AN64" s="22" t="s">
        <v>96</v>
      </c>
      <c r="AO64" s="23">
        <v>8925</v>
      </c>
      <c r="AP64" s="24"/>
      <c r="AQ64" s="48"/>
      <c r="AR64" s="48"/>
      <c r="AS64" s="48"/>
      <c r="AT64" s="30"/>
      <c r="AU64" s="30"/>
      <c r="AV64" s="30"/>
      <c r="AW64" s="30"/>
      <c r="AX64" s="30"/>
      <c r="AZ64" s="36" t="s">
        <v>108</v>
      </c>
      <c r="BA64" s="36">
        <v>6.1667498151327625E-3</v>
      </c>
      <c r="BB64" s="36"/>
    </row>
    <row r="65" spans="37:54" x14ac:dyDescent="0.2">
      <c r="AK65" s="22" t="s">
        <v>42</v>
      </c>
      <c r="AL65" s="23">
        <v>10225</v>
      </c>
      <c r="AN65" s="22" t="s">
        <v>96</v>
      </c>
      <c r="AO65" s="23">
        <v>9325</v>
      </c>
      <c r="AP65" s="24"/>
      <c r="AQ65" s="48"/>
      <c r="AR65" s="48"/>
      <c r="AS65" s="48"/>
      <c r="AT65" s="30"/>
      <c r="AU65" s="30"/>
      <c r="AV65" s="30"/>
      <c r="AW65" s="30"/>
      <c r="AX65" s="30"/>
      <c r="AZ65" s="36" t="s">
        <v>109</v>
      </c>
      <c r="BA65" s="36">
        <v>1.8331129326562374</v>
      </c>
      <c r="BB65" s="36"/>
    </row>
    <row r="66" spans="37:54" x14ac:dyDescent="0.2">
      <c r="AK66" s="22" t="s">
        <v>42</v>
      </c>
      <c r="AL66" s="23">
        <v>10125</v>
      </c>
      <c r="AN66" s="22" t="s">
        <v>96</v>
      </c>
      <c r="AO66" s="23">
        <v>6700</v>
      </c>
      <c r="AP66" s="24"/>
      <c r="AQ66" s="48"/>
      <c r="AR66" s="48"/>
      <c r="AS66" s="48"/>
      <c r="AT66" s="30"/>
      <c r="AU66" s="30"/>
      <c r="AV66" s="30"/>
      <c r="AW66" s="30"/>
      <c r="AX66" s="30"/>
      <c r="AZ66" s="36" t="s">
        <v>110</v>
      </c>
      <c r="BA66" s="36">
        <v>1.2333499630265525E-2</v>
      </c>
      <c r="BB66" s="36"/>
    </row>
    <row r="67" spans="37:54" ht="12.75" thickBot="1" x14ac:dyDescent="0.25">
      <c r="AK67" s="22" t="s">
        <v>42</v>
      </c>
      <c r="AL67" s="23">
        <v>9874</v>
      </c>
      <c r="AN67" s="22" t="s">
        <v>96</v>
      </c>
      <c r="AO67" s="23">
        <v>6700</v>
      </c>
      <c r="AP67" s="24"/>
      <c r="AQ67" s="48"/>
      <c r="AR67" s="48"/>
      <c r="AS67" s="48"/>
      <c r="AT67" s="30"/>
      <c r="AU67" s="30"/>
      <c r="AV67" s="30"/>
      <c r="AW67" s="30"/>
      <c r="AX67" s="30"/>
      <c r="AZ67" s="38" t="s">
        <v>111</v>
      </c>
      <c r="BA67" s="38">
        <v>2.2621571627982053</v>
      </c>
      <c r="BB67" s="38"/>
    </row>
    <row r="68" spans="37:54" x14ac:dyDescent="0.2">
      <c r="AK68" s="22" t="s">
        <v>42</v>
      </c>
      <c r="AL68" s="23">
        <v>9474</v>
      </c>
      <c r="AN68" s="22" t="s">
        <v>96</v>
      </c>
      <c r="AO68" s="23">
        <v>8525</v>
      </c>
      <c r="AP68" s="24"/>
      <c r="AQ68" s="48"/>
      <c r="AR68" s="48"/>
      <c r="AS68" s="48"/>
      <c r="AT68" s="30"/>
      <c r="AU68" s="30"/>
      <c r="AV68" s="30"/>
      <c r="AW68" s="30"/>
      <c r="AX68" s="30"/>
    </row>
    <row r="69" spans="37:54" x14ac:dyDescent="0.2">
      <c r="AK69" s="22" t="s">
        <v>42</v>
      </c>
      <c r="AL69" s="23">
        <v>9125</v>
      </c>
      <c r="AN69" s="22" t="s">
        <v>96</v>
      </c>
      <c r="AO69" s="23">
        <v>8525</v>
      </c>
      <c r="AP69" s="24"/>
      <c r="AQ69" s="48"/>
      <c r="AR69" s="48"/>
      <c r="AS69" s="48"/>
      <c r="AT69" s="30"/>
      <c r="AU69" s="30"/>
      <c r="AV69" s="30"/>
      <c r="AW69" s="30"/>
      <c r="AX69" s="30"/>
    </row>
    <row r="70" spans="37:54" x14ac:dyDescent="0.2">
      <c r="AK70" s="22" t="s">
        <v>42</v>
      </c>
      <c r="AL70" s="23">
        <v>8624</v>
      </c>
      <c r="AN70" s="22" t="s">
        <v>96</v>
      </c>
      <c r="AO70" s="23">
        <v>6700</v>
      </c>
      <c r="AP70" s="24"/>
      <c r="AQ70" s="48"/>
      <c r="AR70" s="48"/>
      <c r="AS70" s="48"/>
      <c r="AT70" s="30"/>
      <c r="AU70" s="30"/>
      <c r="AV70" s="30"/>
      <c r="AW70" s="30"/>
      <c r="AX70" s="30"/>
    </row>
    <row r="71" spans="37:54" x14ac:dyDescent="0.2">
      <c r="AK71" s="22" t="s">
        <v>42</v>
      </c>
      <c r="AL71" s="23">
        <v>9125</v>
      </c>
      <c r="AN71" s="22" t="s">
        <v>96</v>
      </c>
      <c r="AO71" s="23">
        <v>6700</v>
      </c>
      <c r="AP71" s="24"/>
      <c r="AQ71" s="48"/>
      <c r="AR71" s="48"/>
      <c r="AS71" s="48"/>
      <c r="AT71" s="30"/>
      <c r="AU71" s="30"/>
      <c r="AV71" s="30"/>
      <c r="AW71" s="30"/>
      <c r="AX71" s="30"/>
    </row>
    <row r="72" spans="37:54" x14ac:dyDescent="0.2">
      <c r="AK72" s="22" t="s">
        <v>42</v>
      </c>
      <c r="AL72" s="23">
        <v>10674</v>
      </c>
      <c r="AN72" s="22" t="s">
        <v>96</v>
      </c>
      <c r="AO72" s="23">
        <v>6700</v>
      </c>
      <c r="AP72" s="24"/>
      <c r="AQ72" s="48"/>
      <c r="AR72" s="48"/>
      <c r="AS72" s="48"/>
      <c r="AT72" s="30"/>
      <c r="AU72" s="30"/>
      <c r="AV72" s="30"/>
      <c r="AW72" s="30"/>
      <c r="AX72" s="30"/>
    </row>
    <row r="73" spans="37:54" x14ac:dyDescent="0.2">
      <c r="AK73" s="22" t="s">
        <v>42</v>
      </c>
      <c r="AL73" s="23">
        <v>10625</v>
      </c>
      <c r="AN73" s="22" t="s">
        <v>96</v>
      </c>
      <c r="AO73" s="23">
        <v>7800</v>
      </c>
      <c r="AP73" s="24"/>
      <c r="AQ73" s="48"/>
      <c r="AR73" s="48"/>
      <c r="AS73" s="48"/>
      <c r="AT73" s="30"/>
      <c r="AU73" s="30"/>
      <c r="AV73" s="30"/>
      <c r="AW73" s="30"/>
      <c r="AX73" s="30"/>
    </row>
    <row r="74" spans="37:54" x14ac:dyDescent="0.2">
      <c r="AK74" s="22" t="s">
        <v>42</v>
      </c>
      <c r="AL74" s="23">
        <v>9125</v>
      </c>
      <c r="AN74" s="22" t="s">
        <v>96</v>
      </c>
      <c r="AO74" s="23">
        <v>8228</v>
      </c>
      <c r="AP74" s="24"/>
      <c r="AQ74" s="48"/>
      <c r="AR74" s="48"/>
      <c r="AS74" s="48"/>
      <c r="AT74" s="30"/>
      <c r="AU74" s="30"/>
      <c r="AV74" s="30"/>
      <c r="AW74" s="30"/>
      <c r="AX74" s="30"/>
    </row>
    <row r="75" spans="37:54" x14ac:dyDescent="0.2">
      <c r="AK75" s="22" t="s">
        <v>42</v>
      </c>
      <c r="AL75" s="23">
        <v>9024</v>
      </c>
      <c r="AN75" s="22" t="s">
        <v>96</v>
      </c>
      <c r="AO75" s="23">
        <v>7917</v>
      </c>
      <c r="AP75" s="24"/>
      <c r="AQ75" s="48"/>
      <c r="AR75" s="48"/>
      <c r="AS75" s="48"/>
      <c r="AT75" s="30"/>
      <c r="AU75" s="30"/>
      <c r="AV75" s="30"/>
      <c r="AW75" s="30"/>
      <c r="AX75" s="30"/>
    </row>
    <row r="76" spans="37:54" x14ac:dyDescent="0.2">
      <c r="AK76" s="22" t="s">
        <v>42</v>
      </c>
      <c r="AL76" s="23">
        <v>10125</v>
      </c>
      <c r="AN76" s="22" t="s">
        <v>96</v>
      </c>
      <c r="AO76" s="23">
        <v>7965</v>
      </c>
      <c r="AP76" s="24"/>
      <c r="AQ76" s="48"/>
      <c r="AR76" s="48"/>
      <c r="AS76" s="48"/>
      <c r="AT76" s="30"/>
      <c r="AU76" s="30"/>
      <c r="AV76" s="30"/>
      <c r="AW76" s="30"/>
      <c r="AX76" s="30"/>
    </row>
    <row r="77" spans="37:54" x14ac:dyDescent="0.2">
      <c r="AK77" s="22" t="s">
        <v>42</v>
      </c>
      <c r="AL77" s="23">
        <v>9874</v>
      </c>
      <c r="AN77" s="22" t="s">
        <v>96</v>
      </c>
      <c r="AO77" s="23">
        <v>7350</v>
      </c>
      <c r="AP77" s="24"/>
      <c r="AQ77" s="48"/>
      <c r="AR77" s="48"/>
      <c r="AS77" s="48"/>
      <c r="AT77" s="30"/>
      <c r="AU77" s="30"/>
      <c r="AV77" s="30"/>
      <c r="AW77" s="30"/>
      <c r="AX77" s="30"/>
    </row>
    <row r="78" spans="37:54" x14ac:dyDescent="0.2">
      <c r="AK78" s="22" t="s">
        <v>42</v>
      </c>
      <c r="AL78" s="23">
        <v>11324</v>
      </c>
      <c r="AN78" s="22" t="s">
        <v>96</v>
      </c>
      <c r="AO78" s="23">
        <v>8001</v>
      </c>
      <c r="AP78" s="24"/>
      <c r="AQ78" s="48"/>
      <c r="AR78" s="48"/>
      <c r="AS78" s="48"/>
      <c r="AT78" s="30"/>
      <c r="AU78" s="30"/>
      <c r="AV78" s="30"/>
      <c r="AW78" s="30"/>
      <c r="AX78" s="30"/>
    </row>
    <row r="79" spans="37:54" x14ac:dyDescent="0.2">
      <c r="AK79" s="22" t="s">
        <v>42</v>
      </c>
      <c r="AL79" s="23">
        <v>9125</v>
      </c>
      <c r="AN79" s="22" t="s">
        <v>96</v>
      </c>
      <c r="AO79" s="23">
        <v>8350</v>
      </c>
      <c r="AP79" s="24"/>
      <c r="AQ79" s="48"/>
      <c r="AR79" s="48"/>
      <c r="AS79" s="48"/>
      <c r="AT79" s="30"/>
      <c r="AU79" s="30"/>
      <c r="AV79" s="30"/>
      <c r="AW79" s="30"/>
      <c r="AX79" s="30"/>
    </row>
    <row r="80" spans="37:54" x14ac:dyDescent="0.2">
      <c r="AK80" s="22" t="s">
        <v>42</v>
      </c>
      <c r="AL80" s="23">
        <v>9125</v>
      </c>
      <c r="AN80" s="22" t="s">
        <v>96</v>
      </c>
      <c r="AO80" s="23">
        <v>6700</v>
      </c>
      <c r="AP80" s="24"/>
      <c r="AQ80" s="48"/>
      <c r="AR80" s="48"/>
      <c r="AS80" s="48"/>
      <c r="AT80" s="30"/>
      <c r="AU80" s="30"/>
      <c r="AV80" s="30"/>
      <c r="AW80" s="30"/>
      <c r="AX80" s="30"/>
    </row>
    <row r="81" spans="37:50" x14ac:dyDescent="0.2">
      <c r="AK81" s="22" t="s">
        <v>42</v>
      </c>
      <c r="AL81" s="23">
        <v>10575</v>
      </c>
      <c r="AN81" s="22" t="s">
        <v>96</v>
      </c>
      <c r="AO81" s="23">
        <v>6700</v>
      </c>
      <c r="AP81" s="24"/>
      <c r="AQ81" s="48"/>
      <c r="AR81" s="48"/>
      <c r="AS81" s="48"/>
      <c r="AT81" s="30"/>
      <c r="AU81" s="30"/>
      <c r="AV81" s="30"/>
      <c r="AW81" s="30"/>
      <c r="AX81" s="30"/>
    </row>
    <row r="82" spans="37:50" x14ac:dyDescent="0.2">
      <c r="AK82" s="22" t="s">
        <v>42</v>
      </c>
      <c r="AL82" s="23">
        <v>10674</v>
      </c>
      <c r="AN82" s="22" t="s">
        <v>96</v>
      </c>
      <c r="AO82" s="23">
        <v>7932</v>
      </c>
      <c r="AP82" s="24"/>
      <c r="AQ82" s="48"/>
      <c r="AR82" s="48"/>
      <c r="AS82" s="48"/>
      <c r="AT82" s="30"/>
      <c r="AU82" s="30"/>
      <c r="AV82" s="30"/>
      <c r="AW82" s="30"/>
      <c r="AX82" s="30"/>
    </row>
    <row r="83" spans="37:50" x14ac:dyDescent="0.2">
      <c r="AK83" s="22" t="s">
        <v>42</v>
      </c>
      <c r="AL83" s="23">
        <v>9775</v>
      </c>
      <c r="AN83" s="22" t="s">
        <v>96</v>
      </c>
      <c r="AO83" s="23">
        <v>7941</v>
      </c>
      <c r="AP83" s="24"/>
      <c r="AQ83" s="48"/>
      <c r="AR83" s="48"/>
      <c r="AS83" s="48"/>
      <c r="AT83" s="30"/>
      <c r="AU83" s="30"/>
      <c r="AV83" s="30"/>
      <c r="AW83" s="30"/>
      <c r="AX83" s="30"/>
    </row>
    <row r="84" spans="37:50" x14ac:dyDescent="0.2">
      <c r="AK84" s="22" t="s">
        <v>42</v>
      </c>
      <c r="AL84" s="23">
        <v>9125</v>
      </c>
      <c r="AN84" s="22" t="s">
        <v>96</v>
      </c>
      <c r="AO84" s="23">
        <v>7446</v>
      </c>
      <c r="AP84" s="24"/>
      <c r="AQ84" s="48"/>
      <c r="AR84" s="48"/>
      <c r="AS84" s="48"/>
      <c r="AT84" s="30"/>
      <c r="AU84" s="30"/>
      <c r="AV84" s="30"/>
      <c r="AW84" s="30"/>
      <c r="AX84" s="30"/>
    </row>
    <row r="85" spans="37:50" x14ac:dyDescent="0.2">
      <c r="AK85" s="22" t="s">
        <v>42</v>
      </c>
      <c r="AL85" s="23">
        <v>9375</v>
      </c>
      <c r="AN85" s="22" t="s">
        <v>96</v>
      </c>
      <c r="AO85" s="23">
        <v>8462</v>
      </c>
      <c r="AP85" s="24"/>
      <c r="AQ85" s="48"/>
      <c r="AR85" s="48"/>
      <c r="AS85" s="48"/>
      <c r="AT85" s="30"/>
      <c r="AU85" s="30"/>
      <c r="AV85" s="30"/>
      <c r="AW85" s="30"/>
      <c r="AX85" s="30"/>
    </row>
    <row r="86" spans="37:50" x14ac:dyDescent="0.2">
      <c r="AK86" s="22" t="s">
        <v>42</v>
      </c>
      <c r="AL86" s="23">
        <v>9375</v>
      </c>
      <c r="AN86" s="22" t="s">
        <v>96</v>
      </c>
      <c r="AO86" s="23">
        <v>8001</v>
      </c>
      <c r="AP86" s="24"/>
      <c r="AQ86" s="48"/>
      <c r="AR86" s="48"/>
      <c r="AS86" s="48"/>
      <c r="AT86" s="30"/>
      <c r="AU86" s="30"/>
      <c r="AV86" s="30"/>
      <c r="AW86" s="30"/>
      <c r="AX86" s="30"/>
    </row>
    <row r="87" spans="37:50" x14ac:dyDescent="0.2">
      <c r="AK87" s="22" t="s">
        <v>42</v>
      </c>
      <c r="AL87" s="23">
        <v>9625</v>
      </c>
      <c r="AN87" s="22" t="s">
        <v>96</v>
      </c>
      <c r="AO87" s="23">
        <v>6700</v>
      </c>
      <c r="AP87" s="24"/>
      <c r="AQ87" s="48"/>
      <c r="AR87" s="48"/>
      <c r="AS87" s="48"/>
      <c r="AT87" s="30"/>
      <c r="AU87" s="30"/>
      <c r="AV87" s="30"/>
      <c r="AW87" s="30"/>
      <c r="AX87" s="30"/>
    </row>
    <row r="88" spans="37:50" x14ac:dyDescent="0.2">
      <c r="AK88" s="22" t="s">
        <v>42</v>
      </c>
      <c r="AL88" s="23">
        <v>8975</v>
      </c>
      <c r="AN88" s="22" t="s">
        <v>96</v>
      </c>
      <c r="AO88" s="23">
        <v>6700</v>
      </c>
      <c r="AP88" s="24"/>
      <c r="AQ88" s="48"/>
      <c r="AR88" s="48"/>
      <c r="AS88" s="48"/>
      <c r="AT88" s="30"/>
      <c r="AU88" s="30"/>
      <c r="AV88" s="30"/>
      <c r="AW88" s="30"/>
      <c r="AX88" s="30"/>
    </row>
    <row r="89" spans="37:50" x14ac:dyDescent="0.2">
      <c r="AK89" s="22" t="s">
        <v>42</v>
      </c>
      <c r="AL89" s="23">
        <v>11074</v>
      </c>
      <c r="AN89" s="22" t="s">
        <v>96</v>
      </c>
      <c r="AO89" s="23">
        <v>7774</v>
      </c>
      <c r="AP89" s="24"/>
      <c r="AQ89" s="48"/>
      <c r="AR89" s="48"/>
      <c r="AS89" s="48"/>
      <c r="AT89" s="30"/>
      <c r="AU89" s="30"/>
      <c r="AV89" s="30"/>
      <c r="AW89" s="30"/>
      <c r="AX89" s="30"/>
    </row>
    <row r="90" spans="37:50" x14ac:dyDescent="0.2">
      <c r="AK90" s="22" t="s">
        <v>42</v>
      </c>
      <c r="AL90" s="23">
        <v>9774</v>
      </c>
      <c r="AN90" s="22" t="s">
        <v>96</v>
      </c>
      <c r="AO90" s="23">
        <v>7682</v>
      </c>
      <c r="AP90" s="24"/>
      <c r="AQ90" s="48"/>
      <c r="AR90" s="48"/>
      <c r="AS90" s="48"/>
      <c r="AT90" s="30"/>
      <c r="AU90" s="30"/>
      <c r="AV90" s="30"/>
      <c r="AW90" s="30"/>
      <c r="AX90" s="30"/>
    </row>
    <row r="91" spans="37:50" x14ac:dyDescent="0.2">
      <c r="AK91" s="22" t="s">
        <v>42</v>
      </c>
      <c r="AL91" s="23">
        <v>9125</v>
      </c>
      <c r="AN91" s="22" t="s">
        <v>96</v>
      </c>
      <c r="AO91" s="23">
        <v>7682</v>
      </c>
      <c r="AP91" s="24"/>
      <c r="AQ91" s="48"/>
      <c r="AR91" s="48"/>
      <c r="AS91" s="48"/>
      <c r="AT91" s="30"/>
      <c r="AU91" s="30"/>
      <c r="AV91" s="30"/>
      <c r="AW91" s="30"/>
      <c r="AX91" s="30"/>
    </row>
    <row r="92" spans="37:50" x14ac:dyDescent="0.2">
      <c r="AK92" s="22" t="s">
        <v>42</v>
      </c>
      <c r="AL92" s="23">
        <v>9625</v>
      </c>
      <c r="AN92" s="22" t="s">
        <v>96</v>
      </c>
      <c r="AO92" s="23">
        <v>7800</v>
      </c>
      <c r="AP92" s="24"/>
      <c r="AQ92" s="48"/>
      <c r="AR92" s="48"/>
      <c r="AS92" s="48"/>
      <c r="AT92" s="30"/>
      <c r="AU92" s="30"/>
      <c r="AV92" s="30"/>
      <c r="AW92" s="30"/>
      <c r="AX92" s="30"/>
    </row>
    <row r="93" spans="37:50" x14ac:dyDescent="0.2">
      <c r="AK93" s="22" t="s">
        <v>42</v>
      </c>
      <c r="AL93" s="23">
        <v>9125</v>
      </c>
      <c r="AN93" s="22" t="s">
        <v>96</v>
      </c>
      <c r="AO93" s="23">
        <v>7763</v>
      </c>
      <c r="AP93" s="24"/>
      <c r="AQ93" s="48"/>
      <c r="AR93" s="48"/>
      <c r="AS93" s="48"/>
      <c r="AT93" s="30"/>
      <c r="AU93" s="30"/>
      <c r="AV93" s="30"/>
      <c r="AW93" s="30"/>
      <c r="AX93" s="30"/>
    </row>
    <row r="94" spans="37:50" x14ac:dyDescent="0.2">
      <c r="AK94" s="22" t="s">
        <v>42</v>
      </c>
      <c r="AL94" s="23">
        <v>9525</v>
      </c>
      <c r="AN94" s="22" t="s">
        <v>96</v>
      </c>
      <c r="AO94" s="23">
        <v>13355</v>
      </c>
      <c r="AP94" s="24"/>
      <c r="AQ94" s="48"/>
      <c r="AR94" s="48"/>
      <c r="AS94" s="48"/>
      <c r="AT94" s="30"/>
      <c r="AU94" s="30"/>
      <c r="AV94" s="30"/>
      <c r="AW94" s="30"/>
      <c r="AX94" s="30"/>
    </row>
    <row r="95" spans="37:50" x14ac:dyDescent="0.2">
      <c r="AK95" s="22" t="s">
        <v>42</v>
      </c>
      <c r="AL95" s="23">
        <v>10325</v>
      </c>
      <c r="AN95" s="22" t="s">
        <v>96</v>
      </c>
      <c r="AO95" s="23">
        <v>7766</v>
      </c>
      <c r="AP95" s="24"/>
      <c r="AQ95" s="48"/>
      <c r="AR95" s="48"/>
      <c r="AS95" s="48"/>
      <c r="AT95" s="30"/>
      <c r="AU95" s="30"/>
      <c r="AV95" s="30"/>
      <c r="AW95" s="30"/>
      <c r="AX95" s="30"/>
    </row>
    <row r="96" spans="37:50" x14ac:dyDescent="0.2">
      <c r="AK96" s="22" t="s">
        <v>42</v>
      </c>
      <c r="AL96" s="23">
        <v>10424</v>
      </c>
      <c r="AN96" s="22" t="s">
        <v>96</v>
      </c>
      <c r="AO96" s="23">
        <v>7485</v>
      </c>
      <c r="AP96" s="24"/>
      <c r="AQ96" s="48"/>
      <c r="AR96" s="48"/>
      <c r="AS96" s="48"/>
      <c r="AT96" s="30"/>
      <c r="AU96" s="30"/>
      <c r="AV96" s="30"/>
      <c r="AW96" s="30"/>
      <c r="AX96" s="30"/>
    </row>
    <row r="97" spans="37:50" x14ac:dyDescent="0.2">
      <c r="AK97" s="22" t="s">
        <v>42</v>
      </c>
      <c r="AL97" s="23">
        <v>9625</v>
      </c>
      <c r="AN97" s="22" t="s">
        <v>96</v>
      </c>
      <c r="AO97" s="23">
        <v>7006</v>
      </c>
      <c r="AP97" s="24"/>
      <c r="AQ97" s="48"/>
      <c r="AR97" s="48"/>
      <c r="AS97" s="48"/>
      <c r="AT97" s="30"/>
      <c r="AU97" s="30"/>
      <c r="AV97" s="30"/>
      <c r="AW97" s="30"/>
      <c r="AX97" s="30"/>
    </row>
    <row r="98" spans="37:50" x14ac:dyDescent="0.2">
      <c r="AK98" s="22" t="s">
        <v>42</v>
      </c>
      <c r="AL98" s="23">
        <v>9125</v>
      </c>
      <c r="AN98" s="22" t="s">
        <v>96</v>
      </c>
      <c r="AO98" s="23">
        <v>6848</v>
      </c>
      <c r="AP98" s="24"/>
      <c r="AQ98" s="48"/>
      <c r="AR98" s="48"/>
      <c r="AS98" s="48"/>
      <c r="AT98" s="30"/>
      <c r="AU98" s="30"/>
      <c r="AV98" s="30"/>
      <c r="AW98" s="30"/>
      <c r="AX98" s="30"/>
    </row>
    <row r="99" spans="37:50" x14ac:dyDescent="0.2">
      <c r="AK99" s="22" t="s">
        <v>42</v>
      </c>
      <c r="AL99" s="23">
        <v>9625</v>
      </c>
      <c r="AN99" s="22" t="s">
        <v>96</v>
      </c>
      <c r="AO99" s="23">
        <v>6863</v>
      </c>
      <c r="AP99" s="24"/>
      <c r="AQ99" s="48"/>
      <c r="AR99" s="48"/>
      <c r="AS99" s="48"/>
      <c r="AT99" s="30"/>
      <c r="AU99" s="30"/>
      <c r="AV99" s="30"/>
      <c r="AW99" s="30"/>
      <c r="AX99" s="30"/>
    </row>
    <row r="100" spans="37:50" x14ac:dyDescent="0.2">
      <c r="AK100" s="22" t="s">
        <v>42</v>
      </c>
      <c r="AL100" s="23">
        <v>10025</v>
      </c>
      <c r="AN100" s="22" t="s">
        <v>96</v>
      </c>
      <c r="AO100" s="23">
        <v>6944</v>
      </c>
      <c r="AP100" s="24"/>
      <c r="AQ100" s="48"/>
      <c r="AR100" s="48"/>
      <c r="AS100" s="48"/>
      <c r="AT100" s="30"/>
      <c r="AU100" s="30"/>
      <c r="AV100" s="30"/>
      <c r="AW100" s="30"/>
      <c r="AX100" s="30"/>
    </row>
    <row r="101" spans="37:50" x14ac:dyDescent="0.2">
      <c r="AK101" s="22" t="s">
        <v>42</v>
      </c>
      <c r="AL101" s="23">
        <v>9982</v>
      </c>
      <c r="AN101" s="22" t="s">
        <v>96</v>
      </c>
      <c r="AO101" s="23">
        <v>6944</v>
      </c>
      <c r="AP101" s="24"/>
      <c r="AQ101" s="48"/>
      <c r="AR101" s="48"/>
      <c r="AS101" s="48"/>
      <c r="AT101" s="30"/>
      <c r="AU101" s="30"/>
      <c r="AV101" s="30"/>
      <c r="AW101" s="30"/>
      <c r="AX101" s="30"/>
    </row>
    <row r="102" spans="37:50" x14ac:dyDescent="0.2">
      <c r="AK102" s="22" t="s">
        <v>42</v>
      </c>
      <c r="AL102" s="23">
        <v>8045</v>
      </c>
      <c r="AN102" s="22" t="s">
        <v>96</v>
      </c>
      <c r="AO102" s="23">
        <v>6936</v>
      </c>
      <c r="AP102" s="24"/>
      <c r="AQ102" s="48"/>
      <c r="AR102" s="48"/>
      <c r="AS102" s="48"/>
      <c r="AT102" s="30"/>
      <c r="AU102" s="30"/>
      <c r="AV102" s="30"/>
      <c r="AW102" s="30"/>
      <c r="AX102" s="30"/>
    </row>
    <row r="103" spans="37:50" x14ac:dyDescent="0.2">
      <c r="AK103" s="22" t="s">
        <v>42</v>
      </c>
      <c r="AL103" s="23">
        <v>9763</v>
      </c>
      <c r="AN103" s="22" t="s">
        <v>96</v>
      </c>
      <c r="AO103" s="23">
        <v>7446</v>
      </c>
      <c r="AP103" s="24"/>
      <c r="AQ103" s="48"/>
      <c r="AR103" s="48"/>
      <c r="AS103" s="48"/>
      <c r="AT103" s="30"/>
      <c r="AU103" s="30"/>
      <c r="AV103" s="30"/>
      <c r="AW103" s="30"/>
      <c r="AX103" s="30"/>
    </row>
    <row r="104" spans="37:50" x14ac:dyDescent="0.2">
      <c r="AK104" s="22" t="s">
        <v>42</v>
      </c>
      <c r="AL104" s="23">
        <v>9076</v>
      </c>
      <c r="AN104" s="22" t="s">
        <v>96</v>
      </c>
      <c r="AO104" s="23">
        <v>6864</v>
      </c>
      <c r="AP104" s="24"/>
      <c r="AQ104" s="48"/>
      <c r="AR104" s="48"/>
      <c r="AS104" s="48"/>
      <c r="AT104" s="30"/>
      <c r="AU104" s="30"/>
      <c r="AV104" s="30"/>
      <c r="AW104" s="30"/>
      <c r="AX104" s="30"/>
    </row>
    <row r="105" spans="37:50" x14ac:dyDescent="0.2">
      <c r="AK105" s="22" t="s">
        <v>42</v>
      </c>
      <c r="AL105" s="23">
        <v>9076</v>
      </c>
      <c r="AN105" s="22" t="s">
        <v>96</v>
      </c>
      <c r="AO105" s="23">
        <v>6700</v>
      </c>
      <c r="AP105" s="24"/>
      <c r="AQ105" s="48"/>
      <c r="AR105" s="48"/>
      <c r="AS105" s="48"/>
      <c r="AT105" s="30"/>
      <c r="AU105" s="30"/>
      <c r="AV105" s="30"/>
      <c r="AW105" s="30"/>
      <c r="AX105" s="30"/>
    </row>
    <row r="106" spans="37:50" x14ac:dyDescent="0.2">
      <c r="AK106" s="22" t="s">
        <v>42</v>
      </c>
      <c r="AL106" s="23">
        <v>11324</v>
      </c>
      <c r="AN106" s="22" t="s">
        <v>96</v>
      </c>
      <c r="AO106" s="23">
        <v>6873</v>
      </c>
      <c r="AP106" s="24"/>
      <c r="AQ106" s="48"/>
      <c r="AR106" s="48"/>
      <c r="AS106" s="48"/>
      <c r="AT106" s="30"/>
      <c r="AU106" s="30"/>
      <c r="AV106" s="30"/>
      <c r="AW106" s="30"/>
      <c r="AX106" s="30"/>
    </row>
    <row r="107" spans="37:50" x14ac:dyDescent="0.2">
      <c r="AK107" s="22" t="s">
        <v>42</v>
      </c>
      <c r="AL107" s="23">
        <v>9691</v>
      </c>
      <c r="AN107" s="22" t="s">
        <v>96</v>
      </c>
      <c r="AO107" s="23">
        <v>6873</v>
      </c>
      <c r="AP107" s="24"/>
      <c r="AQ107" s="48"/>
      <c r="AR107" s="48"/>
      <c r="AS107" s="48"/>
      <c r="AT107" s="30"/>
      <c r="AU107" s="30"/>
      <c r="AV107" s="30"/>
      <c r="AW107" s="30"/>
      <c r="AX107" s="30"/>
    </row>
    <row r="108" spans="37:50" x14ac:dyDescent="0.2">
      <c r="AK108" s="22" t="s">
        <v>42</v>
      </c>
      <c r="AL108" s="23">
        <v>9149</v>
      </c>
      <c r="AN108" s="22" t="s">
        <v>96</v>
      </c>
      <c r="AO108" s="23">
        <v>7173</v>
      </c>
      <c r="AP108" s="24"/>
      <c r="AQ108" s="48"/>
      <c r="AR108" s="48"/>
      <c r="AS108" s="48"/>
      <c r="AT108" s="30"/>
      <c r="AU108" s="30"/>
      <c r="AV108" s="30"/>
      <c r="AW108" s="30"/>
      <c r="AX108" s="30"/>
    </row>
    <row r="109" spans="37:50" x14ac:dyDescent="0.2">
      <c r="AK109" s="22" t="s">
        <v>42</v>
      </c>
      <c r="AL109" s="23">
        <v>9297</v>
      </c>
      <c r="AN109" s="22" t="s">
        <v>96</v>
      </c>
      <c r="AO109" s="23">
        <v>7746</v>
      </c>
      <c r="AP109" s="24"/>
      <c r="AQ109" s="48"/>
      <c r="AR109" s="48"/>
      <c r="AS109" s="48"/>
      <c r="AT109" s="30"/>
      <c r="AU109" s="30"/>
      <c r="AV109" s="30"/>
      <c r="AW109" s="30"/>
      <c r="AX109" s="30"/>
    </row>
    <row r="110" spans="37:50" x14ac:dyDescent="0.2">
      <c r="AK110" s="22" t="s">
        <v>42</v>
      </c>
      <c r="AL110" s="23">
        <v>9659</v>
      </c>
      <c r="AN110" s="22" t="s">
        <v>96</v>
      </c>
      <c r="AO110" s="23">
        <v>6873</v>
      </c>
      <c r="AP110" s="24"/>
      <c r="AQ110" s="48"/>
      <c r="AR110" s="48"/>
      <c r="AS110" s="48"/>
      <c r="AT110" s="30"/>
      <c r="AU110" s="30"/>
      <c r="AV110" s="30"/>
      <c r="AW110" s="30"/>
      <c r="AX110" s="30"/>
    </row>
    <row r="111" spans="37:50" x14ac:dyDescent="0.2">
      <c r="AK111" s="22" t="s">
        <v>42</v>
      </c>
      <c r="AL111" s="23">
        <v>10183</v>
      </c>
      <c r="AN111" s="22" t="s">
        <v>96</v>
      </c>
      <c r="AO111" s="23">
        <v>6873</v>
      </c>
      <c r="AP111" s="24"/>
      <c r="AQ111" s="48"/>
      <c r="AR111" s="48"/>
      <c r="AS111" s="48"/>
      <c r="AT111" s="30"/>
      <c r="AU111" s="30"/>
      <c r="AV111" s="30"/>
      <c r="AW111" s="30"/>
      <c r="AX111" s="30"/>
    </row>
    <row r="112" spans="37:50" x14ac:dyDescent="0.2">
      <c r="AK112" s="22" t="s">
        <v>42</v>
      </c>
      <c r="AL112" s="23">
        <v>9124</v>
      </c>
      <c r="AN112" s="22" t="s">
        <v>96</v>
      </c>
      <c r="AO112" s="23">
        <v>8032</v>
      </c>
      <c r="AP112" s="24"/>
      <c r="AQ112" s="48"/>
      <c r="AR112" s="48"/>
      <c r="AS112" s="48"/>
      <c r="AT112" s="30"/>
      <c r="AU112" s="30"/>
      <c r="AV112" s="30"/>
      <c r="AW112" s="30"/>
      <c r="AX112" s="30"/>
    </row>
    <row r="113" spans="37:50" x14ac:dyDescent="0.2">
      <c r="AK113" s="22" t="s">
        <v>42</v>
      </c>
      <c r="AL113" s="23">
        <v>8942</v>
      </c>
      <c r="AN113" s="22" t="s">
        <v>96</v>
      </c>
      <c r="AO113" s="23">
        <v>7044</v>
      </c>
      <c r="AP113" s="24"/>
      <c r="AQ113" s="48"/>
      <c r="AR113" s="48"/>
      <c r="AS113" s="48"/>
      <c r="AT113" s="30"/>
      <c r="AU113" s="30"/>
      <c r="AV113" s="30"/>
      <c r="AW113" s="30"/>
      <c r="AX113" s="30"/>
    </row>
    <row r="114" spans="37:50" x14ac:dyDescent="0.2">
      <c r="AK114" s="22" t="s">
        <v>42</v>
      </c>
      <c r="AL114" s="23">
        <v>8942</v>
      </c>
      <c r="AN114" s="22" t="s">
        <v>96</v>
      </c>
      <c r="AO114" s="23">
        <v>8273</v>
      </c>
      <c r="AP114" s="24"/>
      <c r="AQ114" s="48"/>
      <c r="AR114" s="48"/>
      <c r="AS114" s="48"/>
      <c r="AT114" s="30"/>
      <c r="AU114" s="30"/>
      <c r="AV114" s="30"/>
      <c r="AW114" s="30"/>
      <c r="AX114" s="30"/>
    </row>
    <row r="115" spans="37:50" x14ac:dyDescent="0.2">
      <c r="AK115" s="22" t="s">
        <v>42</v>
      </c>
      <c r="AL115" s="23">
        <v>9299</v>
      </c>
      <c r="AN115" s="22" t="s">
        <v>96</v>
      </c>
      <c r="AO115" s="23">
        <v>7275</v>
      </c>
      <c r="AP115" s="24"/>
      <c r="AQ115" s="48"/>
      <c r="AR115" s="48"/>
      <c r="AS115" s="48"/>
      <c r="AT115" s="30"/>
      <c r="AU115" s="30"/>
      <c r="AV115" s="30"/>
      <c r="AW115" s="30"/>
      <c r="AX115" s="30"/>
    </row>
    <row r="116" spans="37:50" x14ac:dyDescent="0.2">
      <c r="AK116" s="22" t="s">
        <v>42</v>
      </c>
      <c r="AL116" s="23">
        <v>9233</v>
      </c>
      <c r="AN116" s="22" t="s">
        <v>96</v>
      </c>
      <c r="AO116" s="23">
        <v>6948</v>
      </c>
      <c r="AP116" s="24"/>
      <c r="AQ116" s="48"/>
      <c r="AR116" s="48"/>
      <c r="AS116" s="48"/>
      <c r="AT116" s="30"/>
      <c r="AU116" s="30"/>
      <c r="AV116" s="30"/>
      <c r="AW116" s="30"/>
      <c r="AX116" s="30"/>
    </row>
    <row r="117" spans="37:50" x14ac:dyDescent="0.2">
      <c r="AK117" s="22" t="s">
        <v>42</v>
      </c>
      <c r="AL117" s="23">
        <v>9886</v>
      </c>
      <c r="AN117" s="22" t="s">
        <v>96</v>
      </c>
      <c r="AO117" s="23">
        <v>6848</v>
      </c>
      <c r="AP117" s="24"/>
      <c r="AQ117" s="48"/>
      <c r="AR117" s="48"/>
      <c r="AS117" s="48"/>
      <c r="AT117" s="30"/>
      <c r="AU117" s="30"/>
      <c r="AV117" s="30"/>
      <c r="AW117" s="30"/>
      <c r="AX117" s="30"/>
    </row>
    <row r="118" spans="37:50" x14ac:dyDescent="0.2">
      <c r="AK118" s="22" t="s">
        <v>42</v>
      </c>
      <c r="AL118" s="23">
        <v>9648</v>
      </c>
      <c r="AN118" s="22" t="s">
        <v>96</v>
      </c>
      <c r="AO118" s="23">
        <v>8139</v>
      </c>
      <c r="AP118" s="24"/>
      <c r="AQ118" s="48"/>
      <c r="AR118" s="48"/>
      <c r="AS118" s="48"/>
      <c r="AT118" s="30"/>
      <c r="AU118" s="30"/>
      <c r="AV118" s="30"/>
      <c r="AW118" s="30"/>
      <c r="AX118" s="30"/>
    </row>
    <row r="119" spans="37:50" x14ac:dyDescent="0.2">
      <c r="AK119" s="22" t="s">
        <v>42</v>
      </c>
      <c r="AL119" s="23">
        <v>9250</v>
      </c>
      <c r="AN119" s="22" t="s">
        <v>96</v>
      </c>
      <c r="AO119" s="23">
        <v>6849</v>
      </c>
      <c r="AP119" s="24"/>
      <c r="AQ119" s="48"/>
      <c r="AR119" s="48"/>
      <c r="AS119" s="48"/>
      <c r="AT119" s="30"/>
      <c r="AU119" s="30"/>
      <c r="AV119" s="30"/>
      <c r="AW119" s="30"/>
      <c r="AX119" s="30"/>
    </row>
    <row r="120" spans="37:50" x14ac:dyDescent="0.2">
      <c r="AK120" s="22" t="s">
        <v>42</v>
      </c>
      <c r="AL120" s="23">
        <v>9400</v>
      </c>
      <c r="AN120" s="22" t="s">
        <v>96</v>
      </c>
      <c r="AO120" s="23">
        <v>6857</v>
      </c>
      <c r="AP120" s="24"/>
      <c r="AQ120" s="48"/>
      <c r="AR120" s="48"/>
      <c r="AS120" s="48"/>
      <c r="AT120" s="30"/>
      <c r="AU120" s="30"/>
      <c r="AV120" s="30"/>
      <c r="AW120" s="30"/>
      <c r="AX120" s="30"/>
    </row>
    <row r="121" spans="37:50" x14ac:dyDescent="0.2">
      <c r="AK121" s="22" t="s">
        <v>42</v>
      </c>
      <c r="AL121" s="23">
        <v>9250</v>
      </c>
      <c r="AN121" s="22" t="s">
        <v>96</v>
      </c>
      <c r="AO121" s="23">
        <v>7098</v>
      </c>
      <c r="AP121" s="24"/>
      <c r="AQ121" s="48"/>
      <c r="AR121" s="48"/>
      <c r="AS121" s="48"/>
      <c r="AT121" s="30"/>
      <c r="AU121" s="30"/>
      <c r="AV121" s="30"/>
      <c r="AW121" s="30"/>
      <c r="AX121" s="30"/>
    </row>
    <row r="122" spans="37:50" x14ac:dyDescent="0.2">
      <c r="AK122" s="22" t="s">
        <v>42</v>
      </c>
      <c r="AL122" s="23">
        <v>9350</v>
      </c>
      <c r="AN122" s="22" t="s">
        <v>96</v>
      </c>
      <c r="AO122" s="23">
        <v>7637</v>
      </c>
      <c r="AP122" s="24"/>
      <c r="AQ122" s="48"/>
      <c r="AR122" s="48"/>
      <c r="AS122" s="48"/>
      <c r="AT122" s="30"/>
      <c r="AU122" s="30"/>
      <c r="AV122" s="30"/>
      <c r="AW122" s="30"/>
      <c r="AX122" s="30"/>
    </row>
    <row r="123" spans="37:50" x14ac:dyDescent="0.2">
      <c r="AK123" s="22" t="s">
        <v>42</v>
      </c>
      <c r="AL123" s="23">
        <v>8850</v>
      </c>
      <c r="AN123" s="22" t="s">
        <v>96</v>
      </c>
      <c r="AO123" s="23">
        <v>8218</v>
      </c>
      <c r="AP123" s="24"/>
      <c r="AQ123" s="48"/>
      <c r="AR123" s="48"/>
      <c r="AS123" s="48"/>
      <c r="AT123" s="30"/>
      <c r="AU123" s="30"/>
      <c r="AV123" s="30"/>
      <c r="AW123" s="30"/>
      <c r="AX123" s="30"/>
    </row>
    <row r="124" spans="37:50" x14ac:dyDescent="0.2">
      <c r="AK124" s="22" t="s">
        <v>42</v>
      </c>
      <c r="AL124" s="23">
        <v>9088</v>
      </c>
      <c r="AN124" s="22" t="s">
        <v>96</v>
      </c>
      <c r="AO124" s="23">
        <v>7182</v>
      </c>
      <c r="AP124" s="24"/>
      <c r="AQ124" s="48"/>
      <c r="AR124" s="48"/>
      <c r="AS124" s="48"/>
      <c r="AT124" s="30"/>
      <c r="AU124" s="30"/>
      <c r="AV124" s="30"/>
      <c r="AW124" s="30"/>
      <c r="AX124" s="30"/>
    </row>
    <row r="125" spans="37:50" x14ac:dyDescent="0.2">
      <c r="AK125" s="22" t="s">
        <v>42</v>
      </c>
      <c r="AL125" s="23">
        <v>9807</v>
      </c>
      <c r="AN125" s="22" t="s">
        <v>96</v>
      </c>
      <c r="AO125" s="23">
        <v>6896</v>
      </c>
      <c r="AP125" s="24"/>
      <c r="AQ125" s="48"/>
      <c r="AR125" s="48"/>
      <c r="AS125" s="48"/>
      <c r="AT125" s="30"/>
      <c r="AU125" s="30"/>
      <c r="AV125" s="30"/>
      <c r="AW125" s="30"/>
      <c r="AX125" s="30"/>
    </row>
    <row r="126" spans="37:50" x14ac:dyDescent="0.2">
      <c r="AK126" s="22" t="s">
        <v>42</v>
      </c>
      <c r="AL126" s="23">
        <v>8581</v>
      </c>
      <c r="AN126" s="22" t="s">
        <v>96</v>
      </c>
      <c r="AO126" s="23">
        <v>6889</v>
      </c>
      <c r="AP126" s="24"/>
      <c r="AQ126" s="48"/>
      <c r="AR126" s="48"/>
      <c r="AS126" s="48"/>
      <c r="AT126" s="30"/>
      <c r="AU126" s="30"/>
      <c r="AV126" s="30"/>
      <c r="AW126" s="30"/>
      <c r="AX126" s="30"/>
    </row>
    <row r="127" spans="37:50" x14ac:dyDescent="0.2">
      <c r="AK127" s="22" t="s">
        <v>42</v>
      </c>
      <c r="AL127" s="23">
        <v>8829</v>
      </c>
      <c r="AN127" s="22" t="s">
        <v>96</v>
      </c>
      <c r="AO127" s="23">
        <v>6864</v>
      </c>
      <c r="AP127" s="24"/>
      <c r="AQ127" s="48"/>
      <c r="AR127" s="48"/>
      <c r="AS127" s="48"/>
      <c r="AT127" s="30"/>
      <c r="AU127" s="30"/>
      <c r="AV127" s="30"/>
      <c r="AW127" s="30"/>
      <c r="AX127" s="30"/>
    </row>
    <row r="128" spans="37:50" x14ac:dyDescent="0.2">
      <c r="AK128" s="22" t="s">
        <v>42</v>
      </c>
      <c r="AL128" s="23">
        <v>9277</v>
      </c>
      <c r="AN128" s="22" t="s">
        <v>96</v>
      </c>
      <c r="AO128" s="23">
        <v>6941</v>
      </c>
      <c r="AP128" s="24"/>
      <c r="AQ128" s="48"/>
      <c r="AR128" s="48"/>
      <c r="AS128" s="48"/>
      <c r="AT128" s="30"/>
      <c r="AU128" s="30"/>
      <c r="AV128" s="30"/>
      <c r="AW128" s="30"/>
      <c r="AX128" s="30"/>
    </row>
    <row r="129" spans="37:50" x14ac:dyDescent="0.2">
      <c r="AK129" s="22" t="s">
        <v>42</v>
      </c>
      <c r="AL129" s="23">
        <v>8781</v>
      </c>
      <c r="AN129" s="22" t="s">
        <v>96</v>
      </c>
      <c r="AO129" s="23">
        <v>6941</v>
      </c>
      <c r="AP129" s="24"/>
      <c r="AQ129" s="48"/>
      <c r="AR129" s="48"/>
      <c r="AS129" s="48"/>
      <c r="AT129" s="30"/>
      <c r="AU129" s="30"/>
      <c r="AV129" s="30"/>
      <c r="AW129" s="30"/>
      <c r="AX129" s="30"/>
    </row>
    <row r="130" spans="37:50" x14ac:dyDescent="0.2">
      <c r="AK130" s="22" t="s">
        <v>42</v>
      </c>
      <c r="AL130" s="23">
        <v>9181</v>
      </c>
      <c r="AN130" s="22" t="s">
        <v>96</v>
      </c>
      <c r="AO130" s="23">
        <v>6848</v>
      </c>
      <c r="AP130" s="24"/>
      <c r="AQ130" s="48"/>
      <c r="AR130" s="48"/>
      <c r="AS130" s="48"/>
      <c r="AT130" s="30"/>
      <c r="AU130" s="30"/>
      <c r="AV130" s="30"/>
      <c r="AW130" s="30"/>
      <c r="AX130" s="30"/>
    </row>
    <row r="131" spans="37:50" x14ac:dyDescent="0.2">
      <c r="AK131" s="22" t="s">
        <v>42</v>
      </c>
      <c r="AL131" s="23">
        <v>9080</v>
      </c>
      <c r="AN131" s="22" t="s">
        <v>96</v>
      </c>
      <c r="AO131" s="23">
        <v>6848</v>
      </c>
      <c r="AP131" s="24"/>
      <c r="AQ131" s="48"/>
      <c r="AR131" s="48"/>
      <c r="AS131" s="48"/>
      <c r="AT131" s="30"/>
      <c r="AU131" s="30"/>
      <c r="AV131" s="30"/>
      <c r="AW131" s="30"/>
      <c r="AX131" s="30"/>
    </row>
    <row r="132" spans="37:50" x14ac:dyDescent="0.2">
      <c r="AK132" s="22" t="s">
        <v>42</v>
      </c>
      <c r="AL132" s="23">
        <v>9131</v>
      </c>
      <c r="AN132" s="22" t="s">
        <v>96</v>
      </c>
      <c r="AO132" s="23">
        <v>6750</v>
      </c>
      <c r="AP132" s="24"/>
      <c r="AQ132" s="48"/>
      <c r="AR132" s="48"/>
      <c r="AS132" s="48"/>
      <c r="AT132" s="30"/>
      <c r="AU132" s="30"/>
      <c r="AV132" s="30"/>
      <c r="AW132" s="30"/>
      <c r="AX132" s="30"/>
    </row>
    <row r="133" spans="37:50" x14ac:dyDescent="0.2">
      <c r="AK133" s="22" t="s">
        <v>42</v>
      </c>
      <c r="AL133" s="23">
        <v>9831</v>
      </c>
      <c r="AN133" s="22" t="s">
        <v>96</v>
      </c>
      <c r="AO133" s="23">
        <v>6925</v>
      </c>
      <c r="AP133" s="24"/>
      <c r="AQ133" s="48"/>
      <c r="AR133" s="48"/>
      <c r="AS133" s="48"/>
      <c r="AT133" s="30"/>
      <c r="AU133" s="30"/>
      <c r="AV133" s="30"/>
      <c r="AW133" s="30"/>
      <c r="AX133" s="30"/>
    </row>
    <row r="134" spans="37:50" x14ac:dyDescent="0.2">
      <c r="AK134" s="22" t="s">
        <v>42</v>
      </c>
      <c r="AL134" s="23">
        <v>8911</v>
      </c>
      <c r="AN134" s="22" t="s">
        <v>96</v>
      </c>
      <c r="AO134" s="23">
        <v>6925</v>
      </c>
      <c r="AP134" s="24"/>
      <c r="AQ134" s="48"/>
      <c r="AR134" s="48"/>
      <c r="AS134" s="48"/>
      <c r="AT134" s="30"/>
      <c r="AU134" s="30"/>
      <c r="AV134" s="30"/>
      <c r="AW134" s="30"/>
      <c r="AX134" s="30"/>
    </row>
    <row r="135" spans="37:50" x14ac:dyDescent="0.2">
      <c r="AK135" s="22" t="s">
        <v>42</v>
      </c>
      <c r="AL135" s="23">
        <v>8433</v>
      </c>
      <c r="AN135" s="22" t="s">
        <v>96</v>
      </c>
      <c r="AO135" s="23">
        <v>6848</v>
      </c>
      <c r="AP135" s="24"/>
      <c r="AQ135" s="48"/>
      <c r="AR135" s="48"/>
      <c r="AS135" s="48"/>
      <c r="AT135" s="30"/>
      <c r="AU135" s="30"/>
      <c r="AV135" s="30"/>
      <c r="AW135" s="30"/>
      <c r="AX135" s="30"/>
    </row>
    <row r="136" spans="37:50" x14ac:dyDescent="0.2">
      <c r="AK136" s="22" t="s">
        <v>42</v>
      </c>
      <c r="AL136" s="23">
        <v>9838</v>
      </c>
      <c r="AN136" s="22" t="s">
        <v>96</v>
      </c>
      <c r="AO136" s="23">
        <v>6848</v>
      </c>
      <c r="AP136" s="24"/>
      <c r="AQ136" s="48"/>
      <c r="AR136" s="48"/>
      <c r="AS136" s="48"/>
      <c r="AT136" s="30"/>
      <c r="AU136" s="30"/>
      <c r="AV136" s="30"/>
      <c r="AW136" s="30"/>
      <c r="AX136" s="30"/>
    </row>
    <row r="137" spans="37:50" x14ac:dyDescent="0.2">
      <c r="AK137" s="22" t="s">
        <v>42</v>
      </c>
      <c r="AL137" s="23">
        <v>9883</v>
      </c>
      <c r="AN137" s="22" t="s">
        <v>96</v>
      </c>
      <c r="AO137" s="23">
        <v>6848</v>
      </c>
      <c r="AP137" s="24"/>
      <c r="AQ137" s="48"/>
      <c r="AR137" s="48"/>
      <c r="AS137" s="48"/>
      <c r="AT137" s="30"/>
      <c r="AU137" s="30"/>
      <c r="AV137" s="30"/>
      <c r="AW137" s="30"/>
      <c r="AX137" s="30"/>
    </row>
    <row r="138" spans="37:50" x14ac:dyDescent="0.2">
      <c r="AK138" s="22" t="s">
        <v>42</v>
      </c>
      <c r="AL138" s="23">
        <v>8375</v>
      </c>
      <c r="AN138" s="22" t="s">
        <v>96</v>
      </c>
      <c r="AO138" s="23">
        <v>6848</v>
      </c>
      <c r="AP138" s="24"/>
      <c r="AQ138" s="48"/>
      <c r="AR138" s="48"/>
      <c r="AS138" s="48"/>
      <c r="AT138" s="30"/>
      <c r="AU138" s="30"/>
      <c r="AV138" s="30"/>
      <c r="AW138" s="30"/>
      <c r="AX138" s="30"/>
    </row>
    <row r="139" spans="37:50" x14ac:dyDescent="0.2">
      <c r="AK139" s="22" t="s">
        <v>42</v>
      </c>
      <c r="AL139" s="23">
        <v>9174</v>
      </c>
      <c r="AN139" s="22" t="s">
        <v>96</v>
      </c>
      <c r="AO139" s="23">
        <v>6750</v>
      </c>
      <c r="AP139" s="24"/>
      <c r="AQ139" s="44"/>
      <c r="AR139" s="44"/>
      <c r="AS139" s="44"/>
      <c r="AT139" s="30"/>
      <c r="AU139" s="30"/>
      <c r="AV139" s="30"/>
      <c r="AW139" s="30"/>
      <c r="AX139" s="30"/>
    </row>
    <row r="140" spans="37:50" ht="12.75" thickBot="1" x14ac:dyDescent="0.25">
      <c r="AK140" s="22" t="s">
        <v>42</v>
      </c>
      <c r="AL140" s="23">
        <v>9824</v>
      </c>
      <c r="AN140" s="22" t="s">
        <v>96</v>
      </c>
      <c r="AO140" s="23">
        <v>6855</v>
      </c>
      <c r="AP140" s="24"/>
      <c r="AQ140" s="44"/>
      <c r="AR140" s="44"/>
      <c r="AS140" s="44"/>
      <c r="AT140" s="30"/>
      <c r="AU140" s="30"/>
      <c r="AV140" s="30"/>
      <c r="AW140" s="30"/>
      <c r="AX140" s="30"/>
    </row>
    <row r="141" spans="37:50" x14ac:dyDescent="0.2">
      <c r="AK141" s="22" t="s">
        <v>42</v>
      </c>
      <c r="AL141" s="23">
        <v>8925</v>
      </c>
      <c r="AN141" s="22" t="s">
        <v>96</v>
      </c>
      <c r="AO141" s="23">
        <v>6855</v>
      </c>
      <c r="AP141" s="24"/>
      <c r="AQ141" s="45"/>
      <c r="AR141" s="45"/>
      <c r="AS141" s="45"/>
      <c r="AT141" s="30"/>
      <c r="AU141" s="30"/>
      <c r="AV141" s="30"/>
      <c r="AW141" s="30"/>
      <c r="AX141" s="30"/>
    </row>
    <row r="142" spans="37:50" x14ac:dyDescent="0.2">
      <c r="AK142" s="22" t="s">
        <v>42</v>
      </c>
      <c r="AL142" s="23">
        <v>8525</v>
      </c>
      <c r="AN142" s="22" t="s">
        <v>96</v>
      </c>
      <c r="AO142" s="23">
        <v>6848</v>
      </c>
      <c r="AP142" s="24"/>
      <c r="AQ142" s="44"/>
      <c r="AR142" s="44"/>
      <c r="AS142" s="44"/>
      <c r="AT142" s="30"/>
      <c r="AU142" s="30"/>
      <c r="AV142" s="30"/>
      <c r="AW142" s="30"/>
      <c r="AX142" s="30"/>
    </row>
    <row r="143" spans="37:50" x14ac:dyDescent="0.2">
      <c r="AK143" s="22" t="s">
        <v>42</v>
      </c>
      <c r="AL143" s="23">
        <v>9225</v>
      </c>
      <c r="AN143" s="22" t="s">
        <v>96</v>
      </c>
      <c r="AO143" s="23">
        <v>6848</v>
      </c>
      <c r="AP143" s="24"/>
      <c r="AQ143" s="44"/>
      <c r="AR143" s="44"/>
      <c r="AS143" s="44"/>
      <c r="AT143" s="30"/>
      <c r="AU143" s="30"/>
      <c r="AV143" s="30"/>
      <c r="AW143" s="30"/>
      <c r="AX143" s="30"/>
    </row>
    <row r="144" spans="37:50" x14ac:dyDescent="0.2">
      <c r="AK144" s="22" t="s">
        <v>42</v>
      </c>
      <c r="AL144" s="23">
        <v>9225</v>
      </c>
      <c r="AN144" s="22" t="s">
        <v>96</v>
      </c>
      <c r="AO144" s="23">
        <v>7098</v>
      </c>
      <c r="AP144" s="24"/>
      <c r="AQ144" s="44"/>
      <c r="AR144" s="44"/>
      <c r="AS144" s="44"/>
      <c r="AT144" s="30"/>
      <c r="AU144" s="30"/>
      <c r="AV144" s="30"/>
      <c r="AW144" s="30"/>
      <c r="AX144" s="30"/>
    </row>
    <row r="145" spans="37:50" x14ac:dyDescent="0.2">
      <c r="AK145" s="22" t="s">
        <v>42</v>
      </c>
      <c r="AL145" s="23">
        <v>9274</v>
      </c>
      <c r="AN145" s="22" t="s">
        <v>96</v>
      </c>
      <c r="AO145" s="23">
        <v>6848</v>
      </c>
      <c r="AP145" s="24"/>
      <c r="AQ145" s="44"/>
      <c r="AR145" s="44"/>
      <c r="AS145" s="44"/>
      <c r="AT145" s="30"/>
      <c r="AU145" s="30"/>
      <c r="AV145" s="30"/>
      <c r="AW145" s="30"/>
      <c r="AX145" s="30"/>
    </row>
    <row r="146" spans="37:50" x14ac:dyDescent="0.2">
      <c r="AK146" s="22" t="s">
        <v>42</v>
      </c>
      <c r="AL146" s="23">
        <v>8525</v>
      </c>
      <c r="AN146" s="22" t="s">
        <v>96</v>
      </c>
      <c r="AO146" s="23">
        <v>6848</v>
      </c>
      <c r="AP146" s="24"/>
      <c r="AQ146" s="44"/>
      <c r="AR146" s="44"/>
      <c r="AS146" s="44"/>
      <c r="AT146" s="30"/>
      <c r="AU146" s="30"/>
      <c r="AV146" s="30"/>
      <c r="AW146" s="30"/>
      <c r="AX146" s="30"/>
    </row>
    <row r="147" spans="37:50" x14ac:dyDescent="0.2">
      <c r="AK147" s="22" t="s">
        <v>42</v>
      </c>
      <c r="AL147" s="23">
        <v>9175</v>
      </c>
      <c r="AN147" s="22" t="s">
        <v>96</v>
      </c>
      <c r="AO147" s="23">
        <v>7246</v>
      </c>
      <c r="AP147" s="24"/>
      <c r="AQ147" s="44"/>
      <c r="AR147" s="44"/>
      <c r="AS147" s="44"/>
      <c r="AT147" s="30"/>
      <c r="AU147" s="30"/>
      <c r="AV147" s="30"/>
      <c r="AW147" s="30"/>
      <c r="AX147" s="30"/>
    </row>
    <row r="148" spans="37:50" x14ac:dyDescent="0.2">
      <c r="AK148" s="22" t="s">
        <v>42</v>
      </c>
      <c r="AL148" s="23">
        <v>8925</v>
      </c>
      <c r="AN148" s="22" t="s">
        <v>96</v>
      </c>
      <c r="AO148" s="23">
        <v>6750</v>
      </c>
      <c r="AP148" s="24"/>
      <c r="AQ148" s="44"/>
      <c r="AR148" s="44"/>
      <c r="AS148" s="44"/>
      <c r="AT148" s="30"/>
      <c r="AU148" s="30"/>
      <c r="AV148" s="30"/>
      <c r="AW148" s="30"/>
      <c r="AX148" s="30"/>
    </row>
    <row r="149" spans="37:50" x14ac:dyDescent="0.2">
      <c r="AK149" s="22" t="s">
        <v>42</v>
      </c>
      <c r="AL149" s="23">
        <v>7477</v>
      </c>
      <c r="AN149" s="22" t="s">
        <v>96</v>
      </c>
      <c r="AO149" s="23">
        <v>6650</v>
      </c>
      <c r="AP149" s="24"/>
      <c r="AQ149" s="44"/>
      <c r="AR149" s="44"/>
      <c r="AS149" s="44"/>
      <c r="AT149" s="30"/>
      <c r="AU149" s="30"/>
      <c r="AV149" s="30"/>
      <c r="AW149" s="30"/>
      <c r="AX149" s="30"/>
    </row>
    <row r="150" spans="37:50" x14ac:dyDescent="0.2">
      <c r="AK150" s="22" t="s">
        <v>42</v>
      </c>
      <c r="AL150" s="23">
        <v>8375</v>
      </c>
      <c r="AN150" s="22" t="s">
        <v>96</v>
      </c>
      <c r="AO150" s="23">
        <v>7246</v>
      </c>
      <c r="AP150" s="24"/>
      <c r="AQ150" s="44"/>
      <c r="AR150" s="44"/>
      <c r="AS150" s="44"/>
      <c r="AT150" s="30"/>
      <c r="AU150" s="30"/>
      <c r="AV150" s="30"/>
      <c r="AW150" s="30"/>
      <c r="AX150" s="30"/>
    </row>
    <row r="151" spans="37:50" x14ac:dyDescent="0.2">
      <c r="AK151" s="22" t="s">
        <v>42</v>
      </c>
      <c r="AL151" s="23">
        <v>7491</v>
      </c>
      <c r="AN151" s="22" t="s">
        <v>96</v>
      </c>
      <c r="AO151" s="23">
        <v>6750</v>
      </c>
      <c r="AP151" s="24"/>
      <c r="AQ151" s="44"/>
      <c r="AR151" s="44"/>
      <c r="AS151" s="44"/>
      <c r="AT151" s="30"/>
      <c r="AU151" s="30"/>
      <c r="AV151" s="30"/>
      <c r="AW151" s="30"/>
      <c r="AX151" s="30"/>
    </row>
    <row r="152" spans="37:50" ht="12.75" thickBot="1" x14ac:dyDescent="0.25">
      <c r="AK152" s="22" t="s">
        <v>42</v>
      </c>
      <c r="AL152" s="23">
        <v>8375</v>
      </c>
      <c r="AN152" s="22" t="s">
        <v>96</v>
      </c>
      <c r="AO152" s="23">
        <v>6650</v>
      </c>
      <c r="AP152" s="24"/>
      <c r="AQ152" s="46"/>
      <c r="AR152" s="46"/>
      <c r="AS152" s="46"/>
      <c r="AT152" s="30"/>
      <c r="AU152" s="30"/>
      <c r="AV152" s="30"/>
      <c r="AW152" s="30"/>
      <c r="AX152" s="30"/>
    </row>
    <row r="153" spans="37:50" x14ac:dyDescent="0.2">
      <c r="AK153" s="22" t="s">
        <v>42</v>
      </c>
      <c r="AL153" s="23">
        <v>8525</v>
      </c>
      <c r="AN153" s="22" t="s">
        <v>96</v>
      </c>
      <c r="AO153" s="23">
        <v>6650</v>
      </c>
      <c r="AP153" s="24"/>
      <c r="AQ153" s="48"/>
      <c r="AR153" s="48"/>
      <c r="AS153" s="48"/>
      <c r="AT153" s="30"/>
      <c r="AU153" s="30"/>
      <c r="AV153" s="30"/>
      <c r="AW153" s="30"/>
      <c r="AX153" s="30"/>
    </row>
    <row r="154" spans="37:50" x14ac:dyDescent="0.2">
      <c r="AK154" s="22" t="s">
        <v>42</v>
      </c>
      <c r="AL154" s="23">
        <v>8375</v>
      </c>
      <c r="AN154" s="22" t="s">
        <v>96</v>
      </c>
      <c r="AO154" s="23">
        <v>6650</v>
      </c>
      <c r="AP154" s="24"/>
      <c r="AQ154" s="48"/>
      <c r="AR154" s="48"/>
      <c r="AS154" s="48"/>
      <c r="AT154" s="30"/>
      <c r="AU154" s="30"/>
      <c r="AV154" s="30"/>
      <c r="AW154" s="30"/>
      <c r="AX154" s="30"/>
    </row>
    <row r="155" spans="37:50" x14ac:dyDescent="0.2">
      <c r="AK155" s="22" t="s">
        <v>42</v>
      </c>
      <c r="AL155" s="23">
        <v>8625</v>
      </c>
      <c r="AN155" s="22" t="s">
        <v>96</v>
      </c>
      <c r="AO155" s="23">
        <v>6650</v>
      </c>
      <c r="AP155" s="24"/>
      <c r="AQ155" s="48"/>
      <c r="AR155" s="48"/>
      <c r="AS155" s="48"/>
      <c r="AT155" s="30"/>
      <c r="AU155" s="30"/>
      <c r="AV155" s="30"/>
      <c r="AW155" s="30"/>
      <c r="AX155" s="30"/>
    </row>
    <row r="156" spans="37:50" x14ac:dyDescent="0.2">
      <c r="AK156" s="22" t="s">
        <v>42</v>
      </c>
      <c r="AL156" s="23">
        <v>8925</v>
      </c>
      <c r="AN156" s="22" t="s">
        <v>96</v>
      </c>
      <c r="AO156" s="23">
        <v>6928</v>
      </c>
      <c r="AP156" s="24"/>
      <c r="AQ156" s="48"/>
      <c r="AR156" s="48"/>
      <c r="AS156" s="48"/>
      <c r="AT156" s="30"/>
      <c r="AU156" s="30"/>
      <c r="AV156" s="30"/>
      <c r="AW156" s="30"/>
      <c r="AX156" s="30"/>
    </row>
    <row r="157" spans="37:50" x14ac:dyDescent="0.2">
      <c r="AK157" s="22" t="s">
        <v>42</v>
      </c>
      <c r="AL157" s="23">
        <v>8974</v>
      </c>
      <c r="AN157" s="22" t="s">
        <v>96</v>
      </c>
      <c r="AO157" s="23">
        <v>6848</v>
      </c>
      <c r="AP157" s="24"/>
      <c r="AQ157" s="48"/>
      <c r="AR157" s="48"/>
      <c r="AS157" s="48"/>
      <c r="AT157" s="30"/>
      <c r="AU157" s="30"/>
      <c r="AV157" s="30"/>
      <c r="AW157" s="30"/>
      <c r="AX157" s="30"/>
    </row>
    <row r="158" spans="37:50" x14ac:dyDescent="0.2">
      <c r="AK158" s="22" t="s">
        <v>42</v>
      </c>
      <c r="AL158" s="23">
        <v>8625</v>
      </c>
      <c r="AN158" s="22" t="s">
        <v>96</v>
      </c>
      <c r="AO158" s="23">
        <v>7475</v>
      </c>
      <c r="AP158" s="24"/>
      <c r="AQ158" s="48"/>
      <c r="AR158" s="48"/>
      <c r="AS158" s="48"/>
      <c r="AT158" s="30"/>
      <c r="AU158" s="30"/>
      <c r="AV158" s="30"/>
      <c r="AW158" s="30"/>
      <c r="AX158" s="30"/>
    </row>
    <row r="159" spans="37:50" x14ac:dyDescent="0.2">
      <c r="AK159" s="22" t="s">
        <v>42</v>
      </c>
      <c r="AL159" s="23">
        <v>9274</v>
      </c>
      <c r="AN159" s="22" t="s">
        <v>96</v>
      </c>
      <c r="AO159" s="23">
        <v>7249</v>
      </c>
      <c r="AP159" s="24"/>
      <c r="AQ159" s="48"/>
      <c r="AR159" s="48"/>
      <c r="AS159" s="48"/>
      <c r="AT159" s="30"/>
      <c r="AU159" s="30"/>
      <c r="AV159" s="30"/>
      <c r="AW159" s="30"/>
      <c r="AX159" s="30"/>
    </row>
    <row r="160" spans="37:50" x14ac:dyDescent="0.2">
      <c r="AK160" s="22" t="s">
        <v>42</v>
      </c>
      <c r="AL160" s="23">
        <v>8525</v>
      </c>
      <c r="AN160" s="22" t="s">
        <v>96</v>
      </c>
      <c r="AO160" s="23">
        <v>6848</v>
      </c>
      <c r="AP160" s="24"/>
      <c r="AQ160" s="48"/>
      <c r="AR160" s="48"/>
      <c r="AS160" s="48"/>
      <c r="AT160" s="30"/>
      <c r="AU160" s="30"/>
      <c r="AV160" s="30"/>
      <c r="AW160" s="30"/>
      <c r="AX160" s="30"/>
    </row>
    <row r="161" spans="37:50" x14ac:dyDescent="0.2">
      <c r="AK161" s="22" t="s">
        <v>42</v>
      </c>
      <c r="AL161" s="23">
        <v>9775</v>
      </c>
      <c r="AN161" s="22" t="s">
        <v>96</v>
      </c>
      <c r="AO161" s="23">
        <v>6848</v>
      </c>
      <c r="AP161" s="24"/>
      <c r="AQ161" s="48"/>
      <c r="AR161" s="48"/>
      <c r="AS161" s="48"/>
      <c r="AT161" s="30"/>
      <c r="AU161" s="30"/>
      <c r="AV161" s="30"/>
      <c r="AW161" s="30"/>
      <c r="AX161" s="30"/>
    </row>
    <row r="162" spans="37:50" x14ac:dyDescent="0.2">
      <c r="AK162" s="22" t="s">
        <v>42</v>
      </c>
      <c r="AL162" s="23">
        <v>9100</v>
      </c>
      <c r="AN162" s="22" t="s">
        <v>96</v>
      </c>
      <c r="AO162" s="23">
        <v>7246</v>
      </c>
      <c r="AP162" s="24"/>
      <c r="AQ162" s="48"/>
      <c r="AR162" s="48"/>
      <c r="AS162" s="48"/>
      <c r="AT162" s="30"/>
      <c r="AU162" s="30"/>
      <c r="AV162" s="30"/>
      <c r="AW162" s="30"/>
      <c r="AX162" s="30"/>
    </row>
    <row r="163" spans="37:50" x14ac:dyDescent="0.2">
      <c r="AK163" s="22" t="s">
        <v>42</v>
      </c>
      <c r="AL163" s="23">
        <v>9699</v>
      </c>
      <c r="AN163" s="22" t="s">
        <v>96</v>
      </c>
      <c r="AO163" s="23">
        <v>6848</v>
      </c>
      <c r="AP163" s="24"/>
      <c r="AQ163" s="48"/>
      <c r="AR163" s="48"/>
      <c r="AS163" s="48"/>
      <c r="AT163" s="30"/>
      <c r="AU163" s="30"/>
      <c r="AV163" s="30"/>
      <c r="AW163" s="30"/>
      <c r="AX163" s="30"/>
    </row>
    <row r="164" spans="37:50" x14ac:dyDescent="0.2">
      <c r="AK164" s="22" t="s">
        <v>42</v>
      </c>
      <c r="AL164" s="23">
        <v>8357</v>
      </c>
      <c r="AN164" s="22" t="s">
        <v>96</v>
      </c>
      <c r="AO164" s="23">
        <v>6848</v>
      </c>
      <c r="AP164" s="24"/>
      <c r="AQ164" s="48"/>
      <c r="AR164" s="48"/>
      <c r="AS164" s="48"/>
      <c r="AT164" s="30"/>
      <c r="AU164" s="30"/>
      <c r="AV164" s="30"/>
      <c r="AW164" s="30"/>
      <c r="AX164" s="30"/>
    </row>
    <row r="165" spans="37:50" x14ac:dyDescent="0.2">
      <c r="AK165" s="22" t="s">
        <v>42</v>
      </c>
      <c r="AL165" s="23">
        <v>14084</v>
      </c>
      <c r="AN165" s="22" t="s">
        <v>96</v>
      </c>
      <c r="AO165" s="23">
        <v>6848</v>
      </c>
      <c r="AP165" s="24"/>
      <c r="AQ165" s="48"/>
      <c r="AR165" s="48"/>
      <c r="AS165" s="48"/>
      <c r="AT165" s="30"/>
      <c r="AU165" s="30"/>
      <c r="AV165" s="30"/>
      <c r="AW165" s="30"/>
      <c r="AX165" s="30"/>
    </row>
    <row r="166" spans="37:50" x14ac:dyDescent="0.2">
      <c r="AK166" s="22" t="s">
        <v>42</v>
      </c>
      <c r="AL166" s="23">
        <v>8625</v>
      </c>
      <c r="AN166" s="22" t="s">
        <v>96</v>
      </c>
      <c r="AO166" s="23">
        <v>6848</v>
      </c>
      <c r="AP166" s="24"/>
      <c r="AQ166" s="48"/>
      <c r="AR166" s="48"/>
      <c r="AS166" s="48"/>
      <c r="AT166" s="30"/>
      <c r="AU166" s="30"/>
      <c r="AV166" s="30"/>
      <c r="AW166" s="30"/>
      <c r="AX166" s="30"/>
    </row>
    <row r="167" spans="37:50" x14ac:dyDescent="0.2">
      <c r="AK167" s="22" t="s">
        <v>42</v>
      </c>
      <c r="AL167" s="23">
        <v>8625</v>
      </c>
      <c r="AN167" s="22" t="s">
        <v>96</v>
      </c>
      <c r="AO167" s="23">
        <v>6849</v>
      </c>
      <c r="AP167" s="24"/>
      <c r="AQ167" s="48"/>
      <c r="AR167" s="48"/>
      <c r="AS167" s="48"/>
      <c r="AT167" s="30"/>
      <c r="AU167" s="30"/>
      <c r="AV167" s="30"/>
      <c r="AW167" s="30"/>
      <c r="AX167" s="30"/>
    </row>
    <row r="168" spans="37:50" x14ac:dyDescent="0.2">
      <c r="AK168" s="22" t="s">
        <v>42</v>
      </c>
      <c r="AL168" s="23">
        <v>7822</v>
      </c>
      <c r="AN168" s="22" t="s">
        <v>96</v>
      </c>
      <c r="AO168" s="23">
        <v>6848</v>
      </c>
      <c r="AP168" s="24"/>
      <c r="AQ168" s="48"/>
      <c r="AR168" s="48"/>
      <c r="AS168" s="48"/>
      <c r="AT168" s="30"/>
      <c r="AU168" s="30"/>
      <c r="AV168" s="30"/>
      <c r="AW168" s="30"/>
      <c r="AX168" s="30"/>
    </row>
    <row r="169" spans="37:50" x14ac:dyDescent="0.2">
      <c r="AK169" s="22" t="s">
        <v>42</v>
      </c>
      <c r="AL169" s="23">
        <v>9533</v>
      </c>
      <c r="AN169" s="22" t="s">
        <v>96</v>
      </c>
      <c r="AO169" s="23">
        <v>6848</v>
      </c>
      <c r="AP169" s="24"/>
      <c r="AQ169" s="48"/>
      <c r="AR169" s="48"/>
      <c r="AS169" s="48"/>
      <c r="AT169" s="30"/>
      <c r="AU169" s="30"/>
      <c r="AV169" s="30"/>
      <c r="AW169" s="30"/>
      <c r="AX169" s="30"/>
    </row>
    <row r="170" spans="37:50" x14ac:dyDescent="0.2">
      <c r="AK170" s="22" t="s">
        <v>42</v>
      </c>
      <c r="AL170" s="23">
        <v>8690</v>
      </c>
      <c r="AN170" s="22" t="s">
        <v>96</v>
      </c>
      <c r="AO170" s="23">
        <v>6848</v>
      </c>
      <c r="AP170" s="24"/>
      <c r="AQ170" s="48"/>
      <c r="AR170" s="48"/>
      <c r="AS170" s="48"/>
      <c r="AT170" s="30"/>
      <c r="AU170" s="30"/>
      <c r="AV170" s="30"/>
      <c r="AW170" s="30"/>
      <c r="AX170" s="30"/>
    </row>
    <row r="171" spans="37:50" x14ac:dyDescent="0.2">
      <c r="AK171" s="22" t="s">
        <v>42</v>
      </c>
      <c r="AL171" s="23">
        <v>8550</v>
      </c>
      <c r="AN171" s="22" t="s">
        <v>96</v>
      </c>
      <c r="AO171" s="23">
        <v>6848</v>
      </c>
      <c r="AP171" s="24"/>
      <c r="AQ171" s="48"/>
      <c r="AR171" s="48"/>
      <c r="AS171" s="48"/>
      <c r="AT171" s="30"/>
      <c r="AU171" s="30"/>
      <c r="AV171" s="30"/>
      <c r="AW171" s="30"/>
      <c r="AX171" s="30"/>
    </row>
    <row r="172" spans="37:50" x14ac:dyDescent="0.2">
      <c r="AK172" s="22" t="s">
        <v>42</v>
      </c>
      <c r="AL172" s="23">
        <v>8572</v>
      </c>
      <c r="AN172" s="22" t="s">
        <v>96</v>
      </c>
      <c r="AO172" s="23">
        <v>6848</v>
      </c>
      <c r="AP172" s="24"/>
      <c r="AQ172" s="48"/>
      <c r="AR172" s="48"/>
      <c r="AS172" s="48"/>
      <c r="AT172" s="30"/>
      <c r="AU172" s="30"/>
      <c r="AV172" s="30"/>
      <c r="AW172" s="30"/>
      <c r="AX172" s="30"/>
    </row>
    <row r="173" spans="37:50" x14ac:dyDescent="0.2">
      <c r="AK173" s="22" t="s">
        <v>42</v>
      </c>
      <c r="AL173" s="23">
        <v>9157</v>
      </c>
      <c r="AN173" s="22" t="s">
        <v>96</v>
      </c>
      <c r="AO173" s="23">
        <v>6848</v>
      </c>
      <c r="AP173" s="24"/>
      <c r="AQ173" s="48"/>
      <c r="AR173" s="48"/>
      <c r="AS173" s="48"/>
      <c r="AT173" s="30"/>
      <c r="AU173" s="30"/>
      <c r="AV173" s="30"/>
      <c r="AW173" s="30"/>
      <c r="AX173" s="30"/>
    </row>
    <row r="174" spans="37:50" x14ac:dyDescent="0.2">
      <c r="AK174" s="22" t="s">
        <v>42</v>
      </c>
      <c r="AL174" s="23">
        <v>10392</v>
      </c>
      <c r="AN174" s="22" t="s">
        <v>96</v>
      </c>
      <c r="AO174" s="23">
        <v>6848</v>
      </c>
      <c r="AP174" s="24"/>
      <c r="AQ174" s="48"/>
      <c r="AR174" s="48"/>
      <c r="AS174" s="48"/>
      <c r="AT174" s="30"/>
      <c r="AU174" s="30"/>
      <c r="AV174" s="30"/>
      <c r="AW174" s="30"/>
      <c r="AX174" s="30"/>
    </row>
    <row r="175" spans="37:50" x14ac:dyDescent="0.2">
      <c r="AK175" s="22" t="s">
        <v>42</v>
      </c>
      <c r="AL175" s="23">
        <v>8213</v>
      </c>
      <c r="AN175" s="22" t="s">
        <v>96</v>
      </c>
      <c r="AO175" s="23">
        <v>8000</v>
      </c>
      <c r="AP175" s="24"/>
      <c r="AQ175" s="48"/>
      <c r="AR175" s="48"/>
      <c r="AS175" s="48"/>
      <c r="AT175" s="30"/>
      <c r="AU175" s="30"/>
      <c r="AV175" s="30"/>
      <c r="AW175" s="30"/>
      <c r="AX175" s="30"/>
    </row>
    <row r="176" spans="37:50" x14ac:dyDescent="0.2">
      <c r="AK176" s="22" t="s">
        <v>42</v>
      </c>
      <c r="AL176" s="23">
        <v>9564</v>
      </c>
      <c r="AN176" s="22" t="s">
        <v>96</v>
      </c>
      <c r="AO176" s="23">
        <v>6848</v>
      </c>
      <c r="AP176" s="24"/>
      <c r="AQ176" s="48"/>
      <c r="AR176" s="48"/>
      <c r="AS176" s="48"/>
      <c r="AT176" s="30"/>
      <c r="AU176" s="30"/>
      <c r="AV176" s="30"/>
      <c r="AW176" s="30"/>
      <c r="AX176" s="30"/>
    </row>
    <row r="177" spans="37:50" x14ac:dyDescent="0.2">
      <c r="AK177" s="22" t="s">
        <v>42</v>
      </c>
      <c r="AL177" s="23">
        <v>7596</v>
      </c>
      <c r="AN177" s="22" t="s">
        <v>96</v>
      </c>
      <c r="AO177" s="23">
        <v>6869</v>
      </c>
      <c r="AP177" s="24"/>
      <c r="AQ177" s="48"/>
      <c r="AR177" s="48"/>
      <c r="AS177" s="48"/>
      <c r="AT177" s="30"/>
      <c r="AU177" s="30"/>
      <c r="AV177" s="30"/>
      <c r="AW177" s="30"/>
      <c r="AX177" s="30"/>
    </row>
    <row r="178" spans="37:50" x14ac:dyDescent="0.2">
      <c r="AK178" s="22" t="s">
        <v>42</v>
      </c>
      <c r="AL178" s="23">
        <v>8358</v>
      </c>
      <c r="AN178" s="22" t="s">
        <v>96</v>
      </c>
      <c r="AO178" s="23">
        <v>6848</v>
      </c>
      <c r="AP178" s="24"/>
      <c r="AQ178" s="48"/>
      <c r="AR178" s="48"/>
      <c r="AS178" s="48"/>
      <c r="AT178" s="30"/>
      <c r="AU178" s="30"/>
      <c r="AV178" s="30"/>
      <c r="AW178" s="30"/>
      <c r="AX178" s="30"/>
    </row>
    <row r="179" spans="37:50" x14ac:dyDescent="0.2">
      <c r="AK179" s="22" t="s">
        <v>42</v>
      </c>
      <c r="AL179" s="23">
        <v>8626</v>
      </c>
      <c r="AN179" s="22" t="s">
        <v>96</v>
      </c>
      <c r="AO179" s="23">
        <v>6848</v>
      </c>
      <c r="AP179" s="24"/>
      <c r="AQ179" s="48"/>
      <c r="AR179" s="48"/>
      <c r="AS179" s="48"/>
      <c r="AT179" s="30"/>
      <c r="AU179" s="30"/>
      <c r="AV179" s="30"/>
      <c r="AW179" s="30"/>
      <c r="AX179" s="30"/>
    </row>
    <row r="180" spans="37:50" x14ac:dyDescent="0.2">
      <c r="AK180" s="22" t="s">
        <v>42</v>
      </c>
      <c r="AL180" s="23">
        <v>7474</v>
      </c>
      <c r="AN180" s="22" t="s">
        <v>96</v>
      </c>
      <c r="AO180" s="23">
        <v>7098</v>
      </c>
      <c r="AP180" s="24"/>
      <c r="AQ180" s="48"/>
      <c r="AR180" s="48"/>
      <c r="AS180" s="48"/>
      <c r="AT180" s="30"/>
      <c r="AU180" s="30"/>
      <c r="AV180" s="30"/>
      <c r="AW180" s="30"/>
      <c r="AX180" s="30"/>
    </row>
    <row r="181" spans="37:50" x14ac:dyDescent="0.2">
      <c r="AK181" s="22" t="s">
        <v>42</v>
      </c>
      <c r="AL181" s="23">
        <v>8252</v>
      </c>
      <c r="AN181" s="22" t="s">
        <v>96</v>
      </c>
      <c r="AO181" s="23">
        <v>6848</v>
      </c>
      <c r="AP181" s="24"/>
      <c r="AQ181" s="48"/>
      <c r="AR181" s="48"/>
      <c r="AS181" s="48"/>
      <c r="AT181" s="30"/>
      <c r="AU181" s="30"/>
      <c r="AV181" s="30"/>
      <c r="AW181" s="30"/>
      <c r="AX181" s="30"/>
    </row>
    <row r="182" spans="37:50" x14ac:dyDescent="0.2">
      <c r="AK182" s="22" t="s">
        <v>42</v>
      </c>
      <c r="AL182" s="23">
        <v>8726</v>
      </c>
      <c r="AN182" s="22" t="s">
        <v>96</v>
      </c>
      <c r="AO182" s="23">
        <v>6848</v>
      </c>
      <c r="AP182" s="24"/>
      <c r="AQ182" s="48"/>
      <c r="AR182" s="48"/>
      <c r="AS182" s="48"/>
      <c r="AT182" s="30"/>
      <c r="AU182" s="30"/>
      <c r="AV182" s="30"/>
      <c r="AW182" s="30"/>
      <c r="AX182" s="30"/>
    </row>
    <row r="183" spans="37:50" x14ac:dyDescent="0.2">
      <c r="AK183" s="22" t="s">
        <v>42</v>
      </c>
      <c r="AL183" s="23">
        <v>8074</v>
      </c>
      <c r="AN183" s="22" t="s">
        <v>96</v>
      </c>
      <c r="AO183" s="23">
        <v>6848</v>
      </c>
      <c r="AP183" s="24"/>
      <c r="AQ183" s="48"/>
      <c r="AR183" s="48"/>
      <c r="AS183" s="48"/>
      <c r="AT183" s="30"/>
      <c r="AU183" s="30"/>
      <c r="AV183" s="30"/>
      <c r="AW183" s="30"/>
      <c r="AX183" s="30"/>
    </row>
    <row r="184" spans="37:50" x14ac:dyDescent="0.2">
      <c r="AK184" s="22" t="s">
        <v>42</v>
      </c>
      <c r="AL184" s="23">
        <v>9243</v>
      </c>
      <c r="AN184" s="22" t="s">
        <v>96</v>
      </c>
      <c r="AO184" s="23">
        <v>6848</v>
      </c>
      <c r="AP184" s="24"/>
      <c r="AQ184" s="48"/>
      <c r="AR184" s="48"/>
      <c r="AS184" s="48"/>
      <c r="AT184" s="30"/>
      <c r="AU184" s="30"/>
      <c r="AV184" s="30"/>
      <c r="AW184" s="30"/>
      <c r="AX184" s="30"/>
    </row>
    <row r="185" spans="37:50" x14ac:dyDescent="0.2">
      <c r="AK185" s="22" t="s">
        <v>42</v>
      </c>
      <c r="AL185" s="23">
        <v>8571</v>
      </c>
      <c r="AN185" s="22" t="s">
        <v>96</v>
      </c>
      <c r="AO185" s="23">
        <v>6848</v>
      </c>
      <c r="AP185" s="24"/>
      <c r="AQ185" s="48"/>
      <c r="AR185" s="48"/>
      <c r="AS185" s="48"/>
      <c r="AT185" s="30"/>
      <c r="AU185" s="30"/>
      <c r="AV185" s="30"/>
      <c r="AW185" s="30"/>
      <c r="AX185" s="30"/>
    </row>
    <row r="186" spans="37:50" x14ac:dyDescent="0.2">
      <c r="AK186" s="22" t="s">
        <v>42</v>
      </c>
      <c r="AL186" s="23">
        <v>8517</v>
      </c>
      <c r="AN186" s="22" t="s">
        <v>96</v>
      </c>
      <c r="AO186" s="23">
        <v>6848</v>
      </c>
      <c r="AP186" s="24"/>
      <c r="AQ186" s="48"/>
      <c r="AR186" s="48"/>
      <c r="AS186" s="48"/>
      <c r="AT186" s="30"/>
      <c r="AU186" s="30"/>
      <c r="AV186" s="30"/>
      <c r="AW186" s="30"/>
      <c r="AX186" s="30"/>
    </row>
    <row r="187" spans="37:50" x14ac:dyDescent="0.2">
      <c r="AK187" s="22" t="s">
        <v>42</v>
      </c>
      <c r="AL187" s="23">
        <v>7746</v>
      </c>
      <c r="AN187" s="22" t="s">
        <v>96</v>
      </c>
      <c r="AO187" s="23">
        <v>7557</v>
      </c>
      <c r="AP187" s="24"/>
      <c r="AQ187" s="48"/>
      <c r="AR187" s="48"/>
      <c r="AS187" s="48"/>
      <c r="AT187" s="30"/>
      <c r="AU187" s="30"/>
      <c r="AV187" s="30"/>
      <c r="AW187" s="30"/>
      <c r="AX187" s="30"/>
    </row>
    <row r="188" spans="37:50" x14ac:dyDescent="0.2">
      <c r="AK188" s="22" t="s">
        <v>42</v>
      </c>
      <c r="AL188" s="23">
        <v>9067</v>
      </c>
      <c r="AN188" s="22" t="s">
        <v>96</v>
      </c>
      <c r="AO188" s="23">
        <v>6848</v>
      </c>
      <c r="AP188" s="24"/>
      <c r="AQ188" s="48"/>
      <c r="AR188" s="48"/>
      <c r="AS188" s="48"/>
      <c r="AT188" s="30"/>
      <c r="AU188" s="30"/>
      <c r="AV188" s="30"/>
      <c r="AW188" s="30"/>
      <c r="AX188" s="30"/>
    </row>
    <row r="189" spans="37:50" x14ac:dyDescent="0.2">
      <c r="AK189" s="22" t="s">
        <v>42</v>
      </c>
      <c r="AL189" s="23">
        <v>8301</v>
      </c>
      <c r="AN189" s="22" t="s">
        <v>96</v>
      </c>
      <c r="AO189" s="23">
        <v>6848</v>
      </c>
      <c r="AP189" s="24"/>
      <c r="AQ189" s="48"/>
      <c r="AR189" s="48"/>
      <c r="AS189" s="48"/>
      <c r="AT189" s="30"/>
      <c r="AU189" s="30"/>
      <c r="AV189" s="30"/>
      <c r="AW189" s="30"/>
      <c r="AX189" s="30"/>
    </row>
    <row r="190" spans="37:50" x14ac:dyDescent="0.2">
      <c r="AK190" s="22" t="s">
        <v>42</v>
      </c>
      <c r="AL190" s="23">
        <v>8265</v>
      </c>
      <c r="AN190" s="22" t="s">
        <v>96</v>
      </c>
      <c r="AO190" s="23">
        <v>6848</v>
      </c>
      <c r="AP190" s="24"/>
      <c r="AQ190" s="48"/>
      <c r="AR190" s="48"/>
      <c r="AS190" s="48"/>
      <c r="AT190" s="30"/>
      <c r="AU190" s="30"/>
      <c r="AV190" s="30"/>
      <c r="AW190" s="30"/>
      <c r="AX190" s="30"/>
    </row>
    <row r="191" spans="37:50" x14ac:dyDescent="0.2">
      <c r="AK191" s="22" t="s">
        <v>42</v>
      </c>
      <c r="AL191" s="23">
        <v>7998</v>
      </c>
      <c r="AN191" s="22" t="s">
        <v>96</v>
      </c>
      <c r="AO191" s="23">
        <v>6848</v>
      </c>
      <c r="AP191" s="24"/>
      <c r="AQ191" s="48"/>
      <c r="AR191" s="48"/>
      <c r="AS191" s="48"/>
      <c r="AT191" s="30"/>
      <c r="AU191" s="30"/>
      <c r="AV191" s="30"/>
      <c r="AW191" s="30"/>
      <c r="AX191" s="30"/>
    </row>
    <row r="192" spans="37:50" x14ac:dyDescent="0.2">
      <c r="AK192" s="22" t="s">
        <v>42</v>
      </c>
      <c r="AL192" s="23">
        <v>8674</v>
      </c>
      <c r="AN192" s="22" t="s">
        <v>96</v>
      </c>
      <c r="AO192" s="23">
        <v>6848</v>
      </c>
      <c r="AP192" s="24"/>
      <c r="AQ192" s="48"/>
      <c r="AR192" s="48"/>
      <c r="AS192" s="48"/>
      <c r="AT192" s="30"/>
      <c r="AU192" s="30"/>
      <c r="AV192" s="30"/>
      <c r="AW192" s="30"/>
      <c r="AX192" s="30"/>
    </row>
    <row r="193" spans="37:50" x14ac:dyDescent="0.2">
      <c r="AK193" s="22" t="s">
        <v>42</v>
      </c>
      <c r="AL193" s="23">
        <v>10437</v>
      </c>
      <c r="AN193" s="22" t="s">
        <v>96</v>
      </c>
      <c r="AO193" s="23">
        <v>6848</v>
      </c>
      <c r="AP193" s="24"/>
      <c r="AQ193" s="48"/>
      <c r="AR193" s="48"/>
      <c r="AS193" s="48"/>
      <c r="AT193" s="30"/>
      <c r="AU193" s="30"/>
      <c r="AV193" s="30"/>
      <c r="AW193" s="30"/>
      <c r="AX193" s="30"/>
    </row>
    <row r="194" spans="37:50" x14ac:dyDescent="0.2">
      <c r="AK194" s="22" t="s">
        <v>42</v>
      </c>
      <c r="AL194" s="23">
        <v>8301</v>
      </c>
      <c r="AN194" s="22" t="s">
        <v>96</v>
      </c>
      <c r="AO194" s="23">
        <v>6848</v>
      </c>
      <c r="AP194" s="24"/>
      <c r="AQ194" s="48"/>
      <c r="AR194" s="48"/>
      <c r="AS194" s="48"/>
      <c r="AT194" s="30"/>
      <c r="AU194" s="30"/>
      <c r="AV194" s="30"/>
      <c r="AW194" s="30"/>
      <c r="AX194" s="30"/>
    </row>
    <row r="195" spans="37:50" x14ac:dyDescent="0.2">
      <c r="AK195" s="22" t="s">
        <v>42</v>
      </c>
      <c r="AL195" s="23">
        <v>7965</v>
      </c>
      <c r="AN195" s="22" t="s">
        <v>96</v>
      </c>
      <c r="AO195" s="23">
        <v>6848</v>
      </c>
      <c r="AP195" s="24"/>
      <c r="AQ195" s="48"/>
      <c r="AR195" s="48"/>
      <c r="AS195" s="48"/>
      <c r="AT195" s="30"/>
      <c r="AU195" s="30"/>
      <c r="AV195" s="30"/>
      <c r="AW195" s="30"/>
      <c r="AX195" s="30"/>
    </row>
    <row r="196" spans="37:50" x14ac:dyDescent="0.2">
      <c r="AK196" s="22" t="s">
        <v>42</v>
      </c>
      <c r="AL196" s="23">
        <v>8001</v>
      </c>
      <c r="AN196" s="22" t="s">
        <v>96</v>
      </c>
      <c r="AO196" s="23">
        <v>6848</v>
      </c>
      <c r="AP196" s="24"/>
      <c r="AQ196" s="48"/>
      <c r="AR196" s="48"/>
      <c r="AS196" s="48"/>
      <c r="AT196" s="30"/>
      <c r="AU196" s="30"/>
      <c r="AV196" s="30"/>
      <c r="AW196" s="30"/>
      <c r="AX196" s="30"/>
    </row>
    <row r="197" spans="37:50" x14ac:dyDescent="0.2">
      <c r="AK197" s="22" t="s">
        <v>42</v>
      </c>
      <c r="AL197" s="23">
        <v>9541</v>
      </c>
      <c r="AN197" s="22" t="s">
        <v>96</v>
      </c>
      <c r="AO197" s="23">
        <v>7157</v>
      </c>
      <c r="AP197" s="24"/>
      <c r="AQ197" s="48"/>
      <c r="AR197" s="48"/>
      <c r="AS197" s="48"/>
      <c r="AT197" s="30"/>
      <c r="AU197" s="30"/>
      <c r="AV197" s="30"/>
      <c r="AW197" s="30"/>
      <c r="AX197" s="30"/>
    </row>
    <row r="198" spans="37:50" x14ac:dyDescent="0.2">
      <c r="AK198" s="22" t="s">
        <v>42</v>
      </c>
      <c r="AL198" s="23">
        <v>8255</v>
      </c>
      <c r="AN198" s="22" t="s">
        <v>96</v>
      </c>
      <c r="AO198" s="23">
        <v>6848</v>
      </c>
      <c r="AP198" s="24"/>
      <c r="AQ198" s="48"/>
      <c r="AR198" s="48"/>
      <c r="AS198" s="48"/>
      <c r="AT198" s="30"/>
      <c r="AU198" s="30"/>
      <c r="AV198" s="30"/>
      <c r="AW198" s="30"/>
      <c r="AX198" s="30"/>
    </row>
    <row r="199" spans="37:50" x14ac:dyDescent="0.2">
      <c r="AK199" s="22" t="s">
        <v>42</v>
      </c>
      <c r="AL199" s="23">
        <v>7967</v>
      </c>
      <c r="AN199" s="22" t="s">
        <v>96</v>
      </c>
      <c r="AO199" s="23">
        <v>6848</v>
      </c>
      <c r="AP199" s="24"/>
      <c r="AQ199" s="48"/>
      <c r="AR199" s="48"/>
      <c r="AS199" s="48"/>
      <c r="AT199" s="30"/>
      <c r="AU199" s="30"/>
      <c r="AV199" s="30"/>
      <c r="AW199" s="30"/>
      <c r="AX199" s="30"/>
    </row>
    <row r="200" spans="37:50" x14ac:dyDescent="0.2">
      <c r="AK200" s="22" t="s">
        <v>42</v>
      </c>
      <c r="AL200" s="23">
        <v>8005</v>
      </c>
      <c r="AN200" s="22" t="s">
        <v>96</v>
      </c>
      <c r="AO200" s="23">
        <v>7098</v>
      </c>
      <c r="AP200" s="24"/>
      <c r="AQ200" s="48"/>
      <c r="AR200" s="48"/>
      <c r="AS200" s="48"/>
      <c r="AT200" s="30"/>
      <c r="AU200" s="30"/>
      <c r="AV200" s="30"/>
      <c r="AW200" s="30"/>
      <c r="AX200" s="30"/>
    </row>
    <row r="201" spans="37:50" x14ac:dyDescent="0.2">
      <c r="AK201" s="22" t="s">
        <v>42</v>
      </c>
      <c r="AL201" s="23">
        <v>8305</v>
      </c>
      <c r="AN201" s="22" t="s">
        <v>96</v>
      </c>
      <c r="AO201" s="23">
        <v>6848</v>
      </c>
      <c r="AP201" s="24"/>
      <c r="AQ201" s="48"/>
      <c r="AR201" s="48"/>
      <c r="AS201" s="48"/>
      <c r="AT201" s="30"/>
      <c r="AU201" s="30"/>
      <c r="AV201" s="30"/>
      <c r="AW201" s="30"/>
      <c r="AX201" s="30"/>
    </row>
    <row r="202" spans="37:50" x14ac:dyDescent="0.2">
      <c r="AK202" s="22" t="s">
        <v>42</v>
      </c>
      <c r="AL202" s="23">
        <v>9794</v>
      </c>
      <c r="AN202" s="22" t="s">
        <v>96</v>
      </c>
      <c r="AO202" s="23">
        <v>6848</v>
      </c>
      <c r="AP202" s="24"/>
      <c r="AQ202" s="48"/>
      <c r="AR202" s="48"/>
      <c r="AS202" s="48"/>
      <c r="AT202" s="30"/>
      <c r="AU202" s="30"/>
      <c r="AV202" s="30"/>
      <c r="AW202" s="30"/>
      <c r="AX202" s="30"/>
    </row>
    <row r="203" spans="37:50" x14ac:dyDescent="0.2">
      <c r="AK203" s="22" t="s">
        <v>42</v>
      </c>
      <c r="AL203" s="23">
        <v>9194</v>
      </c>
      <c r="AN203" s="22" t="s">
        <v>96</v>
      </c>
      <c r="AO203" s="23">
        <v>6700</v>
      </c>
      <c r="AP203" s="24"/>
      <c r="AQ203" s="48"/>
      <c r="AR203" s="48"/>
      <c r="AS203" s="48"/>
      <c r="AT203" s="30"/>
      <c r="AU203" s="30"/>
      <c r="AV203" s="30"/>
      <c r="AW203" s="30"/>
      <c r="AX203" s="30"/>
    </row>
    <row r="204" spans="37:50" x14ac:dyDescent="0.2">
      <c r="AK204" s="22" t="s">
        <v>42</v>
      </c>
      <c r="AL204" s="23">
        <v>8005</v>
      </c>
      <c r="AN204" s="22" t="s">
        <v>96</v>
      </c>
      <c r="AO204" s="23">
        <v>6700</v>
      </c>
      <c r="AP204" s="24"/>
      <c r="AQ204" s="48"/>
      <c r="AR204" s="48"/>
      <c r="AS204" s="48"/>
      <c r="AT204" s="30"/>
      <c r="AU204" s="30"/>
      <c r="AV204" s="30"/>
      <c r="AW204" s="30"/>
      <c r="AX204" s="30"/>
    </row>
    <row r="205" spans="37:50" x14ac:dyDescent="0.2">
      <c r="AK205" s="22" t="s">
        <v>42</v>
      </c>
      <c r="AL205" s="23">
        <v>8602</v>
      </c>
      <c r="AN205" s="22" t="s">
        <v>96</v>
      </c>
      <c r="AO205" s="23">
        <v>11066</v>
      </c>
      <c r="AP205" s="24"/>
      <c r="AQ205" s="48"/>
      <c r="AR205" s="48"/>
      <c r="AS205" s="48"/>
      <c r="AT205" s="30"/>
      <c r="AU205" s="30"/>
      <c r="AV205" s="30"/>
      <c r="AW205" s="30"/>
      <c r="AX205" s="30"/>
    </row>
    <row r="206" spans="37:50" x14ac:dyDescent="0.2">
      <c r="AK206" s="22" t="s">
        <v>42</v>
      </c>
      <c r="AL206" s="23">
        <v>8847</v>
      </c>
      <c r="AN206" s="22" t="s">
        <v>96</v>
      </c>
      <c r="AO206" s="23">
        <v>10005</v>
      </c>
      <c r="AP206" s="24"/>
      <c r="AQ206" s="48"/>
      <c r="AR206" s="48"/>
      <c r="AS206" s="48"/>
      <c r="AT206" s="30"/>
      <c r="AU206" s="30"/>
      <c r="AV206" s="30"/>
      <c r="AW206" s="30"/>
      <c r="AX206" s="30"/>
    </row>
    <row r="207" spans="37:50" x14ac:dyDescent="0.2">
      <c r="AK207" s="22" t="s">
        <v>42</v>
      </c>
      <c r="AL207" s="23">
        <v>8677</v>
      </c>
      <c r="AN207" s="22" t="s">
        <v>96</v>
      </c>
      <c r="AO207" s="23">
        <v>7491</v>
      </c>
      <c r="AP207" s="24"/>
      <c r="AQ207" s="48"/>
      <c r="AR207" s="48"/>
      <c r="AS207" s="48"/>
      <c r="AT207" s="30"/>
      <c r="AU207" s="30"/>
      <c r="AV207" s="30"/>
      <c r="AW207" s="30"/>
      <c r="AX207" s="30"/>
    </row>
    <row r="208" spans="37:50" x14ac:dyDescent="0.2">
      <c r="AK208" s="22" t="s">
        <v>42</v>
      </c>
      <c r="AL208" s="23">
        <v>8399</v>
      </c>
      <c r="AN208" s="22" t="s">
        <v>96</v>
      </c>
      <c r="AO208" s="23">
        <v>5200</v>
      </c>
      <c r="AP208" s="24"/>
      <c r="AQ208" s="48"/>
      <c r="AR208" s="48"/>
      <c r="AS208" s="48"/>
      <c r="AT208" s="30"/>
      <c r="AU208" s="30"/>
      <c r="AV208" s="30"/>
      <c r="AW208" s="30"/>
      <c r="AX208" s="30"/>
    </row>
    <row r="209" spans="37:50" x14ac:dyDescent="0.2">
      <c r="AK209" s="22" t="s">
        <v>42</v>
      </c>
      <c r="AL209" s="23">
        <v>8003</v>
      </c>
      <c r="AN209" s="22" t="s">
        <v>96</v>
      </c>
      <c r="AO209" s="23">
        <v>5200</v>
      </c>
      <c r="AP209" s="24"/>
      <c r="AQ209" s="48"/>
      <c r="AR209" s="48"/>
      <c r="AS209" s="48"/>
      <c r="AT209" s="30"/>
      <c r="AU209" s="30"/>
      <c r="AV209" s="30"/>
      <c r="AW209" s="30"/>
      <c r="AX209" s="30"/>
    </row>
    <row r="210" spans="37:50" x14ac:dyDescent="0.2">
      <c r="AK210" s="22" t="s">
        <v>42</v>
      </c>
      <c r="AL210" s="23">
        <v>8067</v>
      </c>
      <c r="AN210" s="22" t="s">
        <v>96</v>
      </c>
      <c r="AO210" s="23">
        <v>5200</v>
      </c>
      <c r="AP210" s="24"/>
      <c r="AQ210" s="48"/>
      <c r="AR210" s="48"/>
      <c r="AS210" s="48"/>
      <c r="AT210" s="30"/>
      <c r="AU210" s="30"/>
      <c r="AV210" s="30"/>
      <c r="AW210" s="30"/>
      <c r="AX210" s="30"/>
    </row>
    <row r="211" spans="37:50" x14ac:dyDescent="0.2">
      <c r="AK211" s="22" t="s">
        <v>42</v>
      </c>
      <c r="AL211" s="23">
        <v>8261</v>
      </c>
      <c r="AN211" s="22" t="s">
        <v>96</v>
      </c>
      <c r="AO211" s="23">
        <v>5200</v>
      </c>
      <c r="AP211" s="24"/>
      <c r="AQ211" s="48"/>
      <c r="AR211" s="48"/>
      <c r="AS211" s="48"/>
      <c r="AT211" s="30"/>
      <c r="AU211" s="30"/>
      <c r="AV211" s="30"/>
      <c r="AW211" s="30"/>
      <c r="AX211" s="30"/>
    </row>
    <row r="212" spans="37:50" x14ac:dyDescent="0.2">
      <c r="AK212" s="22" t="s">
        <v>42</v>
      </c>
      <c r="AL212" s="23">
        <v>9237</v>
      </c>
      <c r="AN212" s="22" t="s">
        <v>96</v>
      </c>
      <c r="AO212" s="23">
        <v>5200</v>
      </c>
      <c r="AP212" s="24"/>
      <c r="AQ212" s="48"/>
      <c r="AR212" s="48"/>
      <c r="AS212" s="48"/>
      <c r="AT212" s="30"/>
      <c r="AU212" s="30"/>
      <c r="AV212" s="30"/>
      <c r="AW212" s="30"/>
      <c r="AX212" s="30"/>
    </row>
    <row r="213" spans="37:50" x14ac:dyDescent="0.2">
      <c r="AK213" s="22" t="s">
        <v>42</v>
      </c>
      <c r="AL213" s="23">
        <v>7947</v>
      </c>
      <c r="AN213" s="22" t="s">
        <v>96</v>
      </c>
      <c r="AO213" s="23">
        <v>5200</v>
      </c>
      <c r="AP213" s="24"/>
      <c r="AQ213" s="48"/>
      <c r="AR213" s="48"/>
      <c r="AS213" s="48"/>
      <c r="AT213" s="30"/>
      <c r="AU213" s="30"/>
      <c r="AV213" s="30"/>
      <c r="AW213" s="30"/>
      <c r="AX213" s="30"/>
    </row>
    <row r="214" spans="37:50" x14ac:dyDescent="0.2">
      <c r="AK214" s="22" t="s">
        <v>42</v>
      </c>
      <c r="AL214" s="23">
        <v>7954</v>
      </c>
      <c r="AN214" s="22" t="s">
        <v>96</v>
      </c>
      <c r="AO214" s="23">
        <v>7266</v>
      </c>
      <c r="AP214" s="24"/>
      <c r="AQ214" s="48"/>
      <c r="AR214" s="48"/>
      <c r="AS214" s="48"/>
      <c r="AT214" s="30"/>
      <c r="AU214" s="30"/>
      <c r="AV214" s="30"/>
      <c r="AW214" s="30"/>
      <c r="AX214" s="30"/>
    </row>
    <row r="215" spans="37:50" x14ac:dyDescent="0.2">
      <c r="AK215" s="22" t="s">
        <v>42</v>
      </c>
      <c r="AL215" s="23">
        <v>7954</v>
      </c>
      <c r="AN215" s="22" t="s">
        <v>96</v>
      </c>
      <c r="AO215" s="23">
        <v>6924</v>
      </c>
      <c r="AP215" s="24"/>
      <c r="AQ215" s="48"/>
      <c r="AR215" s="48"/>
      <c r="AS215" s="48"/>
      <c r="AT215" s="30"/>
      <c r="AU215" s="30"/>
      <c r="AV215" s="30"/>
      <c r="AW215" s="30"/>
      <c r="AX215" s="30"/>
    </row>
    <row r="216" spans="37:50" x14ac:dyDescent="0.2">
      <c r="AK216" s="22" t="s">
        <v>42</v>
      </c>
      <c r="AL216" s="23">
        <v>9151</v>
      </c>
      <c r="AN216" s="22" t="s">
        <v>96</v>
      </c>
      <c r="AO216" s="23">
        <v>6848</v>
      </c>
      <c r="AP216" s="24"/>
      <c r="AQ216" s="48"/>
      <c r="AR216" s="48"/>
      <c r="AS216" s="48"/>
      <c r="AT216" s="30"/>
      <c r="AU216" s="30"/>
      <c r="AV216" s="30"/>
      <c r="AW216" s="30"/>
      <c r="AX216" s="30"/>
    </row>
    <row r="217" spans="37:50" x14ac:dyDescent="0.2">
      <c r="AK217" s="22" t="s">
        <v>42</v>
      </c>
      <c r="AL217" s="23">
        <v>8566</v>
      </c>
      <c r="AN217" s="22" t="s">
        <v>96</v>
      </c>
      <c r="AO217" s="23">
        <v>6848</v>
      </c>
      <c r="AP217" s="24"/>
      <c r="AQ217" s="48"/>
      <c r="AR217" s="48"/>
      <c r="AS217" s="48"/>
      <c r="AT217" s="30"/>
      <c r="AU217" s="30"/>
      <c r="AV217" s="30"/>
      <c r="AW217" s="30"/>
      <c r="AX217" s="30"/>
    </row>
    <row r="218" spans="37:50" x14ac:dyDescent="0.2">
      <c r="AK218" s="22" t="s">
        <v>42</v>
      </c>
      <c r="AL218" s="23">
        <v>8531</v>
      </c>
      <c r="AN218" s="22" t="s">
        <v>96</v>
      </c>
      <c r="AO218" s="23">
        <v>6848</v>
      </c>
      <c r="AP218" s="24"/>
      <c r="AQ218" s="48"/>
      <c r="AR218" s="48"/>
      <c r="AS218" s="48"/>
      <c r="AT218" s="30"/>
      <c r="AU218" s="30"/>
      <c r="AV218" s="30"/>
      <c r="AW218" s="30"/>
      <c r="AX218" s="30"/>
    </row>
    <row r="219" spans="37:50" x14ac:dyDescent="0.2">
      <c r="AK219" s="22" t="s">
        <v>42</v>
      </c>
      <c r="AL219" s="23">
        <v>8258</v>
      </c>
      <c r="AN219" s="22" t="s">
        <v>96</v>
      </c>
      <c r="AO219" s="23">
        <v>6848</v>
      </c>
      <c r="AP219" s="24"/>
      <c r="AQ219" s="48"/>
      <c r="AR219" s="48"/>
      <c r="AS219" s="48"/>
      <c r="AT219" s="30"/>
      <c r="AU219" s="30"/>
      <c r="AV219" s="30"/>
      <c r="AW219" s="30"/>
      <c r="AX219" s="30"/>
    </row>
    <row r="220" spans="37:50" x14ac:dyDescent="0.2">
      <c r="AK220" s="22" t="s">
        <v>42</v>
      </c>
      <c r="AL220" s="23">
        <v>8197</v>
      </c>
      <c r="AN220" s="22" t="s">
        <v>96</v>
      </c>
      <c r="AO220" s="23">
        <v>6848</v>
      </c>
      <c r="AP220" s="24"/>
      <c r="AQ220" s="48"/>
      <c r="AR220" s="48"/>
      <c r="AS220" s="48"/>
      <c r="AT220" s="30"/>
      <c r="AU220" s="30"/>
      <c r="AV220" s="30"/>
      <c r="AW220" s="30"/>
      <c r="AX220" s="30"/>
    </row>
    <row r="221" spans="37:50" x14ac:dyDescent="0.2">
      <c r="AK221" s="22" t="s">
        <v>42</v>
      </c>
      <c r="AL221" s="23">
        <v>9747</v>
      </c>
      <c r="AN221" s="22" t="s">
        <v>96</v>
      </c>
      <c r="AO221" s="23">
        <v>6848</v>
      </c>
      <c r="AP221" s="24"/>
      <c r="AQ221" s="48"/>
      <c r="AR221" s="48"/>
      <c r="AS221" s="48"/>
      <c r="AT221" s="30"/>
      <c r="AU221" s="30"/>
      <c r="AV221" s="30"/>
      <c r="AW221" s="30"/>
      <c r="AX221" s="30"/>
    </row>
    <row r="222" spans="37:50" x14ac:dyDescent="0.2">
      <c r="AK222" s="22" t="s">
        <v>42</v>
      </c>
      <c r="AL222" s="23">
        <v>8385</v>
      </c>
      <c r="AN222" s="22" t="s">
        <v>96</v>
      </c>
      <c r="AO222" s="23">
        <v>6848</v>
      </c>
      <c r="AP222" s="24"/>
      <c r="AQ222" s="48"/>
      <c r="AR222" s="48"/>
      <c r="AS222" s="48"/>
      <c r="AT222" s="30"/>
      <c r="AU222" s="30"/>
      <c r="AV222" s="30"/>
      <c r="AW222" s="30"/>
      <c r="AX222" s="30"/>
    </row>
    <row r="223" spans="37:50" x14ac:dyDescent="0.2">
      <c r="AK223" s="22" t="s">
        <v>42</v>
      </c>
      <c r="AL223" s="23">
        <v>7925</v>
      </c>
      <c r="AN223" s="22" t="s">
        <v>96</v>
      </c>
      <c r="AO223" s="23">
        <v>10485</v>
      </c>
      <c r="AP223" s="24"/>
      <c r="AQ223" s="48"/>
      <c r="AR223" s="48"/>
      <c r="AS223" s="48"/>
      <c r="AT223" s="30"/>
      <c r="AU223" s="30"/>
      <c r="AV223" s="30"/>
      <c r="AW223" s="30"/>
      <c r="AX223" s="30"/>
    </row>
    <row r="224" spans="37:50" x14ac:dyDescent="0.2">
      <c r="AK224" s="22" t="s">
        <v>42</v>
      </c>
      <c r="AL224" s="23">
        <v>7916</v>
      </c>
      <c r="AN224" s="22" t="s">
        <v>96</v>
      </c>
      <c r="AO224" s="23">
        <v>6884</v>
      </c>
      <c r="AP224" s="24"/>
      <c r="AQ224" s="48"/>
      <c r="AR224" s="48"/>
      <c r="AS224" s="48"/>
      <c r="AT224" s="30"/>
      <c r="AU224" s="30"/>
      <c r="AV224" s="30"/>
      <c r="AW224" s="30"/>
      <c r="AX224" s="30"/>
    </row>
    <row r="225" spans="37:50" x14ac:dyDescent="0.2">
      <c r="AK225" s="22" t="s">
        <v>42</v>
      </c>
      <c r="AL225" s="23">
        <v>8166</v>
      </c>
      <c r="AN225" s="22" t="s">
        <v>96</v>
      </c>
      <c r="AO225" s="23">
        <v>6848</v>
      </c>
      <c r="AP225" s="24"/>
      <c r="AQ225" s="48"/>
      <c r="AR225" s="48"/>
      <c r="AS225" s="48"/>
      <c r="AT225" s="30"/>
      <c r="AU225" s="30"/>
      <c r="AV225" s="30"/>
      <c r="AW225" s="30"/>
      <c r="AX225" s="30"/>
    </row>
    <row r="226" spans="37:50" x14ac:dyDescent="0.2">
      <c r="AK226" s="22" t="s">
        <v>42</v>
      </c>
      <c r="AL226" s="23">
        <v>9515</v>
      </c>
      <c r="AN226" s="22" t="s">
        <v>96</v>
      </c>
      <c r="AO226" s="23">
        <v>6848</v>
      </c>
      <c r="AP226" s="24"/>
      <c r="AQ226" s="48"/>
      <c r="AR226" s="48"/>
      <c r="AS226" s="48"/>
      <c r="AT226" s="30"/>
      <c r="AU226" s="30"/>
      <c r="AV226" s="30"/>
      <c r="AW226" s="30"/>
      <c r="AX226" s="30"/>
    </row>
    <row r="227" spans="37:50" x14ac:dyDescent="0.2">
      <c r="AK227" s="22" t="s">
        <v>42</v>
      </c>
      <c r="AL227" s="23">
        <v>9657</v>
      </c>
      <c r="AN227" s="22" t="s">
        <v>96</v>
      </c>
      <c r="AO227" s="23">
        <v>6848</v>
      </c>
      <c r="AP227" s="24"/>
      <c r="AQ227" s="48"/>
      <c r="AR227" s="48"/>
      <c r="AS227" s="48"/>
      <c r="AT227" s="30"/>
      <c r="AU227" s="30"/>
      <c r="AV227" s="30"/>
      <c r="AW227" s="30"/>
      <c r="AX227" s="30"/>
    </row>
    <row r="228" spans="37:50" x14ac:dyDescent="0.2">
      <c r="AK228" s="22" t="s">
        <v>42</v>
      </c>
      <c r="AL228" s="23">
        <v>8452</v>
      </c>
      <c r="AN228" s="22" t="s">
        <v>96</v>
      </c>
      <c r="AO228" s="23">
        <v>6848</v>
      </c>
      <c r="AP228" s="24"/>
      <c r="AQ228" s="48"/>
      <c r="AR228" s="48"/>
      <c r="AS228" s="48"/>
      <c r="AT228" s="30"/>
      <c r="AU228" s="30"/>
      <c r="AV228" s="30"/>
      <c r="AW228" s="30"/>
      <c r="AX228" s="30"/>
    </row>
    <row r="229" spans="37:50" x14ac:dyDescent="0.2">
      <c r="AK229" s="22" t="s">
        <v>42</v>
      </c>
      <c r="AL229" s="23">
        <v>7916</v>
      </c>
      <c r="AN229" s="22" t="s">
        <v>96</v>
      </c>
      <c r="AO229" s="23">
        <v>6848</v>
      </c>
      <c r="AP229" s="24"/>
      <c r="AQ229" s="48"/>
      <c r="AR229" s="48"/>
      <c r="AS229" s="48"/>
      <c r="AT229" s="30"/>
      <c r="AU229" s="30"/>
      <c r="AV229" s="30"/>
      <c r="AW229" s="30"/>
      <c r="AX229" s="30"/>
    </row>
    <row r="230" spans="37:50" x14ac:dyDescent="0.2">
      <c r="AK230" s="22" t="s">
        <v>42</v>
      </c>
      <c r="AL230" s="23">
        <v>8815</v>
      </c>
      <c r="AN230" s="22" t="s">
        <v>96</v>
      </c>
      <c r="AO230" s="23">
        <v>6848</v>
      </c>
      <c r="AP230" s="24"/>
      <c r="AQ230" s="48"/>
      <c r="AR230" s="48"/>
      <c r="AS230" s="48"/>
      <c r="AT230" s="30"/>
      <c r="AU230" s="30"/>
      <c r="AV230" s="30"/>
      <c r="AW230" s="30"/>
      <c r="AX230" s="30"/>
    </row>
    <row r="231" spans="37:50" x14ac:dyDescent="0.2">
      <c r="AK231" s="22" t="s">
        <v>42</v>
      </c>
      <c r="AL231" s="23">
        <v>9567</v>
      </c>
      <c r="AN231" s="22" t="s">
        <v>96</v>
      </c>
      <c r="AO231" s="23">
        <v>6650</v>
      </c>
      <c r="AP231" s="24"/>
      <c r="AQ231" s="48"/>
      <c r="AR231" s="48"/>
      <c r="AS231" s="48"/>
      <c r="AT231" s="30"/>
      <c r="AU231" s="30"/>
      <c r="AV231" s="30"/>
      <c r="AW231" s="30"/>
      <c r="AX231" s="30"/>
    </row>
    <row r="232" spans="37:50" x14ac:dyDescent="0.2">
      <c r="AK232" s="22" t="s">
        <v>42</v>
      </c>
      <c r="AL232" s="23">
        <v>7892</v>
      </c>
      <c r="AN232" s="22" t="s">
        <v>96</v>
      </c>
      <c r="AO232" s="23">
        <v>6848</v>
      </c>
      <c r="AP232" s="24"/>
      <c r="AQ232" s="48"/>
      <c r="AR232" s="48"/>
      <c r="AS232" s="48"/>
      <c r="AT232" s="30"/>
      <c r="AU232" s="30"/>
      <c r="AV232" s="30"/>
      <c r="AW232" s="30"/>
      <c r="AX232" s="30"/>
    </row>
    <row r="233" spans="37:50" x14ac:dyDescent="0.2">
      <c r="AK233" s="22" t="s">
        <v>42</v>
      </c>
      <c r="AL233" s="23">
        <v>8524</v>
      </c>
      <c r="AN233" s="22" t="s">
        <v>96</v>
      </c>
      <c r="AO233" s="23">
        <v>6995</v>
      </c>
      <c r="AP233" s="24"/>
      <c r="AQ233" s="48"/>
      <c r="AR233" s="48"/>
      <c r="AS233" s="48"/>
      <c r="AT233" s="30"/>
      <c r="AU233" s="30"/>
      <c r="AV233" s="30"/>
      <c r="AW233" s="30"/>
      <c r="AX233" s="30"/>
    </row>
    <row r="234" spans="37:50" x14ac:dyDescent="0.2">
      <c r="AK234" s="22" t="s">
        <v>42</v>
      </c>
      <c r="AL234" s="23">
        <v>8119</v>
      </c>
      <c r="AN234" s="22" t="s">
        <v>96</v>
      </c>
      <c r="AO234" s="23">
        <v>6892</v>
      </c>
      <c r="AP234" s="24"/>
      <c r="AQ234" s="48"/>
      <c r="AR234" s="48"/>
      <c r="AS234" s="48"/>
      <c r="AT234" s="30"/>
      <c r="AU234" s="30"/>
      <c r="AV234" s="30"/>
      <c r="AW234" s="30"/>
      <c r="AX234" s="30"/>
    </row>
    <row r="235" spans="37:50" x14ac:dyDescent="0.2">
      <c r="AK235" s="22" t="s">
        <v>42</v>
      </c>
      <c r="AL235" s="23">
        <v>8405</v>
      </c>
      <c r="AN235" s="22" t="s">
        <v>96</v>
      </c>
      <c r="AO235" s="23">
        <v>7003</v>
      </c>
      <c r="AP235" s="24"/>
      <c r="AQ235" s="48"/>
      <c r="AR235" s="48"/>
      <c r="AS235" s="48"/>
      <c r="AT235" s="30"/>
      <c r="AU235" s="30"/>
      <c r="AV235" s="30"/>
      <c r="AW235" s="30"/>
      <c r="AX235" s="30"/>
    </row>
    <row r="236" spans="37:50" x14ac:dyDescent="0.2">
      <c r="AK236" s="22" t="s">
        <v>42</v>
      </c>
      <c r="AL236" s="23">
        <v>8840</v>
      </c>
      <c r="AN236" s="22" t="s">
        <v>96</v>
      </c>
      <c r="AO236" s="23">
        <v>7500</v>
      </c>
      <c r="AP236" s="24"/>
      <c r="AQ236" s="48"/>
      <c r="AR236" s="48"/>
      <c r="AS236" s="48"/>
      <c r="AT236" s="30"/>
      <c r="AU236" s="30"/>
      <c r="AV236" s="30"/>
      <c r="AW236" s="30"/>
      <c r="AX236" s="30"/>
    </row>
    <row r="237" spans="37:50" x14ac:dyDescent="0.2">
      <c r="AK237" s="22" t="s">
        <v>42</v>
      </c>
      <c r="AL237" s="23">
        <v>7773</v>
      </c>
      <c r="AN237" s="22" t="s">
        <v>96</v>
      </c>
      <c r="AO237" s="23">
        <v>6830</v>
      </c>
      <c r="AP237" s="24"/>
      <c r="AQ237" s="48"/>
      <c r="AR237" s="48"/>
      <c r="AS237" s="48"/>
      <c r="AT237" s="30"/>
      <c r="AU237" s="30"/>
      <c r="AV237" s="30"/>
      <c r="AW237" s="30"/>
      <c r="AX237" s="30"/>
    </row>
    <row r="238" spans="37:50" x14ac:dyDescent="0.2">
      <c r="AK238" s="22" t="s">
        <v>42</v>
      </c>
      <c r="AL238" s="23">
        <v>7811</v>
      </c>
      <c r="AN238" s="22" t="s">
        <v>96</v>
      </c>
      <c r="AO238" s="23">
        <v>7930</v>
      </c>
      <c r="AP238" s="24"/>
      <c r="AQ238" s="48"/>
      <c r="AR238" s="48"/>
      <c r="AS238" s="48"/>
      <c r="AT238" s="30"/>
      <c r="AU238" s="30"/>
      <c r="AV238" s="30"/>
      <c r="AW238" s="30"/>
      <c r="AX238" s="30"/>
    </row>
    <row r="239" spans="37:50" x14ac:dyDescent="0.2">
      <c r="AK239" s="22" t="s">
        <v>42</v>
      </c>
      <c r="AL239" s="23">
        <v>7865</v>
      </c>
      <c r="AN239" s="22" t="s">
        <v>96</v>
      </c>
      <c r="AO239" s="23">
        <v>6809</v>
      </c>
      <c r="AP239" s="24"/>
      <c r="AQ239" s="48"/>
      <c r="AR239" s="48"/>
      <c r="AS239" s="48"/>
      <c r="AT239" s="30"/>
      <c r="AU239" s="30"/>
      <c r="AV239" s="30"/>
      <c r="AW239" s="30"/>
      <c r="AX239" s="30"/>
    </row>
    <row r="240" spans="37:50" x14ac:dyDescent="0.2">
      <c r="AK240" s="22" t="s">
        <v>42</v>
      </c>
      <c r="AL240" s="23">
        <v>8180</v>
      </c>
      <c r="AN240" s="22" t="s">
        <v>96</v>
      </c>
      <c r="AO240" s="23">
        <v>6763</v>
      </c>
      <c r="AP240" s="24"/>
      <c r="AQ240" s="48"/>
      <c r="AR240" s="48"/>
      <c r="AS240" s="48"/>
      <c r="AT240" s="30"/>
      <c r="AU240" s="30"/>
      <c r="AV240" s="30"/>
      <c r="AW240" s="30"/>
      <c r="AX240" s="30"/>
    </row>
    <row r="241" spans="37:50" x14ac:dyDescent="0.2">
      <c r="AK241" s="22" t="s">
        <v>42</v>
      </c>
      <c r="AL241" s="23">
        <v>8642</v>
      </c>
      <c r="AN241" s="22" t="s">
        <v>96</v>
      </c>
      <c r="AO241" s="23">
        <v>6763</v>
      </c>
      <c r="AP241" s="24"/>
      <c r="AQ241" s="48"/>
      <c r="AR241" s="48"/>
      <c r="AS241" s="48"/>
      <c r="AT241" s="30"/>
      <c r="AU241" s="30"/>
      <c r="AV241" s="30"/>
      <c r="AW241" s="30"/>
      <c r="AX241" s="30"/>
    </row>
    <row r="242" spans="37:50" x14ac:dyDescent="0.2">
      <c r="AK242" s="22" t="s">
        <v>42</v>
      </c>
      <c r="AL242" s="23">
        <v>8941</v>
      </c>
      <c r="AN242" s="22" t="s">
        <v>96</v>
      </c>
      <c r="AO242" s="23">
        <v>6757</v>
      </c>
      <c r="AP242" s="24"/>
      <c r="AQ242" s="48"/>
      <c r="AR242" s="48"/>
      <c r="AS242" s="48"/>
      <c r="AT242" s="30"/>
      <c r="AU242" s="30"/>
      <c r="AV242" s="30"/>
      <c r="AW242" s="30"/>
      <c r="AX242" s="30"/>
    </row>
    <row r="243" spans="37:50" x14ac:dyDescent="0.2">
      <c r="AK243" s="22" t="s">
        <v>42</v>
      </c>
      <c r="AL243" s="23">
        <v>8368</v>
      </c>
      <c r="AN243" s="22" t="s">
        <v>96</v>
      </c>
      <c r="AO243" s="23">
        <v>7076</v>
      </c>
      <c r="AP243" s="24"/>
      <c r="AQ243" s="48"/>
      <c r="AR243" s="48"/>
      <c r="AS243" s="48"/>
      <c r="AT243" s="30"/>
      <c r="AU243" s="30"/>
      <c r="AV243" s="30"/>
      <c r="AW243" s="30"/>
      <c r="AX243" s="30"/>
    </row>
    <row r="244" spans="37:50" x14ac:dyDescent="0.2">
      <c r="AK244" s="22" t="s">
        <v>42</v>
      </c>
      <c r="AL244" s="23">
        <v>8059</v>
      </c>
      <c r="AN244" s="22" t="s">
        <v>96</v>
      </c>
      <c r="AO244" s="23">
        <v>6750</v>
      </c>
      <c r="AP244" s="24"/>
      <c r="AQ244" s="48"/>
      <c r="AR244" s="48"/>
      <c r="AS244" s="48"/>
      <c r="AT244" s="30"/>
      <c r="AU244" s="30"/>
      <c r="AV244" s="30"/>
      <c r="AW244" s="30"/>
      <c r="AX244" s="30"/>
    </row>
    <row r="245" spans="37:50" x14ac:dyDescent="0.2">
      <c r="AK245" s="22" t="s">
        <v>42</v>
      </c>
      <c r="AL245" s="23">
        <v>8059</v>
      </c>
      <c r="AN245" s="22" t="s">
        <v>96</v>
      </c>
      <c r="AO245" s="23">
        <v>7048</v>
      </c>
      <c r="AP245" s="24"/>
      <c r="AQ245" s="48"/>
      <c r="AR245" s="48"/>
      <c r="AS245" s="48"/>
      <c r="AT245" s="30"/>
      <c r="AU245" s="30"/>
      <c r="AV245" s="30"/>
      <c r="AW245" s="30"/>
      <c r="AX245" s="30"/>
    </row>
    <row r="246" spans="37:50" x14ac:dyDescent="0.2">
      <c r="AK246" s="22" t="s">
        <v>42</v>
      </c>
      <c r="AL246" s="23">
        <v>7809</v>
      </c>
      <c r="AN246" s="22" t="s">
        <v>96</v>
      </c>
      <c r="AO246" s="23">
        <v>6750</v>
      </c>
      <c r="AP246" s="24"/>
      <c r="AQ246" s="48"/>
      <c r="AR246" s="48"/>
      <c r="AS246" s="48"/>
      <c r="AT246" s="30"/>
      <c r="AU246" s="30"/>
      <c r="AV246" s="30"/>
      <c r="AW246" s="30"/>
      <c r="AX246" s="30"/>
    </row>
    <row r="247" spans="37:50" x14ac:dyDescent="0.2">
      <c r="AK247" s="22" t="s">
        <v>42</v>
      </c>
      <c r="AL247" s="23">
        <v>7749</v>
      </c>
      <c r="AN247" s="22" t="s">
        <v>96</v>
      </c>
      <c r="AO247" s="23">
        <v>6750</v>
      </c>
      <c r="AP247" s="24"/>
      <c r="AQ247" s="48"/>
      <c r="AR247" s="48"/>
      <c r="AS247" s="48"/>
      <c r="AT247" s="30"/>
      <c r="AU247" s="30"/>
      <c r="AV247" s="30"/>
      <c r="AW247" s="30"/>
      <c r="AX247" s="30"/>
    </row>
    <row r="248" spans="37:50" x14ac:dyDescent="0.2">
      <c r="AK248" s="22" t="s">
        <v>42</v>
      </c>
      <c r="AL248" s="23">
        <v>8383</v>
      </c>
      <c r="AN248" s="22" t="s">
        <v>96</v>
      </c>
      <c r="AO248" s="23">
        <v>6750</v>
      </c>
      <c r="AP248" s="24"/>
      <c r="AQ248" s="48"/>
      <c r="AR248" s="48"/>
      <c r="AS248" s="48"/>
      <c r="AT248" s="30"/>
      <c r="AU248" s="30"/>
      <c r="AV248" s="30"/>
      <c r="AW248" s="30"/>
      <c r="AX248" s="30"/>
    </row>
    <row r="249" spans="37:50" x14ac:dyDescent="0.2">
      <c r="AK249" s="22" t="s">
        <v>42</v>
      </c>
      <c r="AL249" s="23">
        <v>8034</v>
      </c>
      <c r="AN249" s="22" t="s">
        <v>96</v>
      </c>
      <c r="AO249" s="23">
        <v>6750</v>
      </c>
      <c r="AP249" s="24"/>
      <c r="AQ249" s="48"/>
      <c r="AR249" s="48"/>
      <c r="AS249" s="48"/>
      <c r="AT249" s="30"/>
      <c r="AU249" s="30"/>
      <c r="AV249" s="30"/>
      <c r="AW249" s="30"/>
      <c r="AX249" s="30"/>
    </row>
    <row r="250" spans="37:50" x14ac:dyDescent="0.2">
      <c r="AK250" s="22" t="s">
        <v>42</v>
      </c>
      <c r="AL250" s="23">
        <v>7734</v>
      </c>
      <c r="AN250" s="22" t="s">
        <v>96</v>
      </c>
      <c r="AO250" s="23">
        <v>6750</v>
      </c>
      <c r="AP250" s="24"/>
      <c r="AQ250" s="48"/>
      <c r="AR250" s="48"/>
      <c r="AS250" s="48"/>
      <c r="AT250" s="30"/>
      <c r="AU250" s="30"/>
      <c r="AV250" s="30"/>
      <c r="AW250" s="30"/>
      <c r="AX250" s="30"/>
    </row>
    <row r="251" spans="37:50" x14ac:dyDescent="0.2">
      <c r="AK251" s="22" t="s">
        <v>42</v>
      </c>
      <c r="AL251" s="23">
        <v>8303</v>
      </c>
      <c r="AN251" s="22" t="s">
        <v>96</v>
      </c>
      <c r="AO251" s="23">
        <v>6750</v>
      </c>
      <c r="AP251" s="24"/>
      <c r="AQ251" s="48"/>
      <c r="AR251" s="48"/>
      <c r="AS251" s="48"/>
      <c r="AT251" s="30"/>
      <c r="AU251" s="30"/>
      <c r="AV251" s="30"/>
      <c r="AW251" s="30"/>
      <c r="AX251" s="30"/>
    </row>
    <row r="252" spans="37:50" x14ac:dyDescent="0.2">
      <c r="AK252" s="22" t="s">
        <v>42</v>
      </c>
      <c r="AL252" s="23">
        <v>7224</v>
      </c>
      <c r="AN252" s="22" t="s">
        <v>96</v>
      </c>
      <c r="AO252" s="23">
        <v>6755</v>
      </c>
      <c r="AP252" s="24"/>
      <c r="AQ252" s="48"/>
      <c r="AR252" s="48"/>
      <c r="AS252" s="48"/>
      <c r="AT252" s="30"/>
      <c r="AU252" s="30"/>
      <c r="AV252" s="30"/>
      <c r="AW252" s="30"/>
      <c r="AX252" s="30"/>
    </row>
    <row r="253" spans="37:50" x14ac:dyDescent="0.2">
      <c r="AK253" s="22" t="s">
        <v>42</v>
      </c>
      <c r="AL253" s="23">
        <v>7696</v>
      </c>
      <c r="AN253" s="22" t="s">
        <v>96</v>
      </c>
      <c r="AO253" s="23">
        <v>6750</v>
      </c>
      <c r="AP253" s="24"/>
      <c r="AQ253" s="48"/>
      <c r="AR253" s="48"/>
      <c r="AS253" s="48"/>
      <c r="AT253" s="30"/>
      <c r="AU253" s="30"/>
      <c r="AV253" s="30"/>
      <c r="AW253" s="30"/>
      <c r="AX253" s="30"/>
    </row>
    <row r="254" spans="37:50" x14ac:dyDescent="0.2">
      <c r="AK254" s="22" t="s">
        <v>42</v>
      </c>
      <c r="AL254" s="23">
        <v>6966</v>
      </c>
      <c r="AN254" s="22" t="s">
        <v>96</v>
      </c>
      <c r="AO254" s="23">
        <v>7029</v>
      </c>
      <c r="AP254" s="24"/>
      <c r="AQ254" s="48"/>
      <c r="AR254" s="48"/>
      <c r="AS254" s="48"/>
      <c r="AT254" s="30"/>
      <c r="AU254" s="30"/>
      <c r="AV254" s="30"/>
      <c r="AW254" s="30"/>
      <c r="AX254" s="30"/>
    </row>
    <row r="255" spans="37:50" x14ac:dyDescent="0.2">
      <c r="AK255" s="22" t="s">
        <v>42</v>
      </c>
      <c r="AL255" s="23">
        <v>6966</v>
      </c>
      <c r="AN255" s="22" t="s">
        <v>96</v>
      </c>
      <c r="AO255" s="23">
        <v>6757</v>
      </c>
      <c r="AP255" s="24"/>
      <c r="AQ255" s="48"/>
      <c r="AR255" s="48"/>
      <c r="AS255" s="48"/>
      <c r="AT255" s="30"/>
      <c r="AU255" s="30"/>
      <c r="AV255" s="30"/>
      <c r="AW255" s="30"/>
      <c r="AX255" s="30"/>
    </row>
    <row r="256" spans="37:50" x14ac:dyDescent="0.2">
      <c r="AK256" s="22" t="s">
        <v>42</v>
      </c>
      <c r="AL256" s="23">
        <v>7266</v>
      </c>
      <c r="AN256" s="22" t="s">
        <v>96</v>
      </c>
      <c r="AO256" s="23">
        <v>6750</v>
      </c>
      <c r="AP256" s="24"/>
      <c r="AQ256" s="48"/>
      <c r="AR256" s="48"/>
      <c r="AS256" s="48"/>
      <c r="AT256" s="30"/>
      <c r="AU256" s="30"/>
      <c r="AV256" s="30"/>
      <c r="AW256" s="30"/>
      <c r="AX256" s="30"/>
    </row>
    <row r="257" spans="37:50" x14ac:dyDescent="0.2">
      <c r="AK257" s="22" t="s">
        <v>42</v>
      </c>
      <c r="AL257" s="23">
        <v>6910</v>
      </c>
      <c r="AN257" s="22" t="s">
        <v>96</v>
      </c>
      <c r="AO257" s="23">
        <v>6750</v>
      </c>
      <c r="AP257" s="24"/>
      <c r="AQ257" s="48"/>
      <c r="AR257" s="48"/>
      <c r="AS257" s="48"/>
      <c r="AT257" s="30"/>
      <c r="AU257" s="30"/>
      <c r="AV257" s="30"/>
      <c r="AW257" s="30"/>
      <c r="AX257" s="30"/>
    </row>
    <row r="258" spans="37:50" x14ac:dyDescent="0.2">
      <c r="AK258" s="22" t="s">
        <v>42</v>
      </c>
      <c r="AL258" s="23">
        <v>6947</v>
      </c>
      <c r="AN258" s="22" t="s">
        <v>96</v>
      </c>
      <c r="AO258" s="23">
        <v>6750</v>
      </c>
      <c r="AP258" s="24"/>
      <c r="AQ258" s="48"/>
      <c r="AR258" s="48"/>
      <c r="AS258" s="48"/>
      <c r="AT258" s="30"/>
      <c r="AU258" s="30"/>
      <c r="AV258" s="30"/>
      <c r="AW258" s="30"/>
      <c r="AX258" s="30"/>
    </row>
    <row r="259" spans="37:50" x14ac:dyDescent="0.2">
      <c r="AK259" s="22" t="s">
        <v>42</v>
      </c>
      <c r="AL259" s="23">
        <v>7751</v>
      </c>
      <c r="AN259" s="22" t="s">
        <v>96</v>
      </c>
      <c r="AO259" s="23">
        <v>6750</v>
      </c>
      <c r="AP259" s="24"/>
      <c r="AQ259" s="48"/>
      <c r="AR259" s="48"/>
      <c r="AS259" s="48"/>
      <c r="AT259" s="30"/>
      <c r="AU259" s="30"/>
      <c r="AV259" s="30"/>
      <c r="AW259" s="30"/>
      <c r="AX259" s="30"/>
    </row>
    <row r="260" spans="37:50" x14ac:dyDescent="0.2">
      <c r="AK260" s="22" t="s">
        <v>42</v>
      </c>
      <c r="AL260" s="23">
        <v>7751</v>
      </c>
      <c r="AN260" s="22" t="s">
        <v>96</v>
      </c>
      <c r="AO260" s="23">
        <v>6750</v>
      </c>
      <c r="AP260" s="24"/>
      <c r="AQ260" s="48"/>
      <c r="AR260" s="48"/>
      <c r="AS260" s="48"/>
      <c r="AT260" s="30"/>
      <c r="AU260" s="30"/>
      <c r="AV260" s="30"/>
      <c r="AW260" s="30"/>
      <c r="AX260" s="30"/>
    </row>
    <row r="261" spans="37:50" x14ac:dyDescent="0.2">
      <c r="AK261" s="22" t="s">
        <v>42</v>
      </c>
      <c r="AL261" s="23">
        <v>7188</v>
      </c>
      <c r="AN261" s="22" t="s">
        <v>96</v>
      </c>
      <c r="AO261" s="23">
        <v>6750</v>
      </c>
      <c r="AP261" s="24"/>
      <c r="AQ261" s="48"/>
      <c r="AR261" s="48"/>
      <c r="AS261" s="48"/>
      <c r="AT261" s="30"/>
      <c r="AU261" s="30"/>
      <c r="AV261" s="30"/>
      <c r="AW261" s="30"/>
      <c r="AX261" s="30"/>
    </row>
    <row r="262" spans="37:50" x14ac:dyDescent="0.2">
      <c r="AK262" s="22" t="s">
        <v>42</v>
      </c>
      <c r="AL262" s="23">
        <v>7542</v>
      </c>
      <c r="AN262" s="22" t="s">
        <v>96</v>
      </c>
      <c r="AO262" s="23">
        <v>6750</v>
      </c>
      <c r="AP262" s="24"/>
      <c r="AQ262" s="48"/>
      <c r="AR262" s="48"/>
      <c r="AS262" s="48"/>
      <c r="AT262" s="30"/>
      <c r="AU262" s="30"/>
      <c r="AV262" s="30"/>
      <c r="AW262" s="30"/>
      <c r="AX262" s="30"/>
    </row>
    <row r="263" spans="37:50" x14ac:dyDescent="0.2">
      <c r="AK263" s="22" t="s">
        <v>42</v>
      </c>
      <c r="AL263" s="23">
        <v>8857</v>
      </c>
      <c r="AN263" s="22" t="s">
        <v>96</v>
      </c>
      <c r="AO263" s="23">
        <v>7307</v>
      </c>
      <c r="AP263" s="24"/>
      <c r="AQ263" s="48"/>
      <c r="AR263" s="48"/>
      <c r="AS263" s="48"/>
      <c r="AT263" s="30"/>
      <c r="AU263" s="30"/>
      <c r="AV263" s="30"/>
      <c r="AW263" s="30"/>
      <c r="AX263" s="30"/>
    </row>
    <row r="264" spans="37:50" x14ac:dyDescent="0.2">
      <c r="AK264" s="22" t="s">
        <v>42</v>
      </c>
      <c r="AL264" s="23">
        <v>7167</v>
      </c>
      <c r="AN264" s="22" t="s">
        <v>96</v>
      </c>
      <c r="AO264" s="23">
        <v>6750</v>
      </c>
      <c r="AP264" s="24"/>
      <c r="AQ264" s="48"/>
      <c r="AR264" s="48"/>
      <c r="AS264" s="48"/>
      <c r="AT264" s="30"/>
      <c r="AU264" s="30"/>
      <c r="AV264" s="30"/>
      <c r="AW264" s="30"/>
      <c r="AX264" s="30"/>
    </row>
    <row r="265" spans="37:50" x14ac:dyDescent="0.2">
      <c r="AK265" s="22" t="s">
        <v>42</v>
      </c>
      <c r="AL265" s="23">
        <v>7653</v>
      </c>
      <c r="AN265" s="22" t="s">
        <v>96</v>
      </c>
      <c r="AO265" s="23">
        <v>6750</v>
      </c>
      <c r="AP265" s="24"/>
      <c r="AQ265" s="48"/>
      <c r="AR265" s="48"/>
      <c r="AS265" s="48"/>
      <c r="AT265" s="30"/>
      <c r="AU265" s="30"/>
      <c r="AV265" s="30"/>
      <c r="AW265" s="30"/>
      <c r="AX265" s="30"/>
    </row>
    <row r="266" spans="37:50" x14ac:dyDescent="0.2">
      <c r="AK266" s="22" t="s">
        <v>42</v>
      </c>
      <c r="AL266" s="23">
        <v>8545</v>
      </c>
      <c r="AN266" s="22" t="s">
        <v>96</v>
      </c>
      <c r="AO266" s="23">
        <v>6750</v>
      </c>
      <c r="AP266" s="24"/>
      <c r="AQ266" s="48"/>
      <c r="AR266" s="48"/>
      <c r="AS266" s="48"/>
      <c r="AT266" s="30"/>
      <c r="AU266" s="30"/>
      <c r="AV266" s="30"/>
      <c r="AW266" s="30"/>
      <c r="AX266" s="30"/>
    </row>
    <row r="267" spans="37:50" x14ac:dyDescent="0.2">
      <c r="AK267" s="22" t="s">
        <v>42</v>
      </c>
      <c r="AL267" s="23">
        <v>6984</v>
      </c>
      <c r="AN267" s="22" t="s">
        <v>96</v>
      </c>
      <c r="AO267" s="23">
        <v>6750</v>
      </c>
      <c r="AP267" s="24"/>
      <c r="AQ267" s="48"/>
      <c r="AR267" s="48"/>
      <c r="AS267" s="48"/>
      <c r="AT267" s="30"/>
      <c r="AU267" s="30"/>
      <c r="AV267" s="30"/>
      <c r="AW267" s="30"/>
      <c r="AX267" s="30"/>
    </row>
    <row r="268" spans="37:50" x14ac:dyDescent="0.2">
      <c r="AK268" s="22" t="s">
        <v>42</v>
      </c>
      <c r="AL268" s="23">
        <v>7784</v>
      </c>
      <c r="AN268" s="22" t="s">
        <v>96</v>
      </c>
      <c r="AO268" s="23">
        <v>6750</v>
      </c>
      <c r="AP268" s="24"/>
      <c r="AQ268" s="48"/>
      <c r="AR268" s="48"/>
      <c r="AS268" s="48"/>
      <c r="AT268" s="30"/>
      <c r="AU268" s="30"/>
      <c r="AV268" s="30"/>
      <c r="AW268" s="30"/>
      <c r="AX268" s="30"/>
    </row>
    <row r="269" spans="37:50" x14ac:dyDescent="0.2">
      <c r="AK269" s="22" t="s">
        <v>42</v>
      </c>
      <c r="AL269" s="23">
        <v>7230</v>
      </c>
      <c r="AN269" s="22" t="s">
        <v>96</v>
      </c>
      <c r="AO269" s="23">
        <v>6750</v>
      </c>
      <c r="AP269" s="24"/>
      <c r="AQ269" s="48"/>
      <c r="AR269" s="48"/>
      <c r="AS269" s="48"/>
      <c r="AT269" s="30"/>
      <c r="AU269" s="30"/>
      <c r="AV269" s="30"/>
      <c r="AW269" s="30"/>
      <c r="AX269" s="30"/>
    </row>
    <row r="270" spans="37:50" x14ac:dyDescent="0.2">
      <c r="AK270" s="22" t="s">
        <v>42</v>
      </c>
      <c r="AL270" s="23">
        <v>6944</v>
      </c>
      <c r="AN270" s="22" t="s">
        <v>96</v>
      </c>
      <c r="AO270" s="23">
        <v>6907</v>
      </c>
      <c r="AP270" s="24"/>
      <c r="AQ270" s="48"/>
      <c r="AR270" s="48"/>
      <c r="AS270" s="48"/>
      <c r="AT270" s="30"/>
      <c r="AU270" s="30"/>
      <c r="AV270" s="30"/>
      <c r="AW270" s="30"/>
      <c r="AX270" s="30"/>
    </row>
    <row r="271" spans="37:50" x14ac:dyDescent="0.2">
      <c r="AK271" s="22" t="s">
        <v>42</v>
      </c>
      <c r="AL271" s="23">
        <v>6936</v>
      </c>
      <c r="AN271" s="22" t="s">
        <v>96</v>
      </c>
      <c r="AO271" s="23">
        <v>6750</v>
      </c>
      <c r="AP271" s="24"/>
      <c r="AQ271" s="48"/>
      <c r="AR271" s="48"/>
      <c r="AS271" s="48"/>
      <c r="AT271" s="30"/>
      <c r="AU271" s="30"/>
      <c r="AV271" s="30"/>
      <c r="AW271" s="30"/>
      <c r="AX271" s="30"/>
    </row>
    <row r="272" spans="37:50" x14ac:dyDescent="0.2">
      <c r="AK272" s="22" t="s">
        <v>42</v>
      </c>
      <c r="AL272" s="23">
        <v>7746</v>
      </c>
      <c r="AN272" s="22" t="s">
        <v>96</v>
      </c>
      <c r="AO272" s="23">
        <v>6750</v>
      </c>
      <c r="AP272" s="24"/>
      <c r="AQ272" s="48"/>
      <c r="AR272" s="48"/>
      <c r="AS272" s="48"/>
      <c r="AT272" s="30"/>
      <c r="AU272" s="30"/>
      <c r="AV272" s="30"/>
      <c r="AW272" s="30"/>
      <c r="AX272" s="30"/>
    </row>
    <row r="273" spans="37:50" x14ac:dyDescent="0.2">
      <c r="AK273" s="22" t="s">
        <v>42</v>
      </c>
      <c r="AL273" s="23">
        <v>7236</v>
      </c>
      <c r="AN273" s="22" t="s">
        <v>96</v>
      </c>
      <c r="AO273" s="23">
        <v>7744</v>
      </c>
      <c r="AP273" s="24"/>
      <c r="AQ273" s="48"/>
      <c r="AR273" s="48"/>
      <c r="AS273" s="48"/>
      <c r="AT273" s="30"/>
      <c r="AU273" s="30"/>
      <c r="AV273" s="30"/>
      <c r="AW273" s="30"/>
      <c r="AX273" s="30"/>
    </row>
    <row r="274" spans="37:50" x14ac:dyDescent="0.2">
      <c r="AK274" s="22" t="s">
        <v>42</v>
      </c>
      <c r="AL274" s="23">
        <v>7486</v>
      </c>
      <c r="AN274" s="22" t="s">
        <v>96</v>
      </c>
      <c r="AO274" s="23">
        <v>6750</v>
      </c>
      <c r="AP274" s="24"/>
      <c r="AQ274" s="48"/>
      <c r="AR274" s="48"/>
      <c r="AS274" s="48"/>
      <c r="AT274" s="30"/>
      <c r="AU274" s="30"/>
      <c r="AV274" s="30"/>
      <c r="AW274" s="30"/>
      <c r="AX274" s="30"/>
    </row>
    <row r="275" spans="37:50" x14ac:dyDescent="0.2">
      <c r="AK275" s="22" t="s">
        <v>42</v>
      </c>
      <c r="AL275" s="23">
        <v>7486</v>
      </c>
      <c r="AN275" s="22" t="s">
        <v>96</v>
      </c>
      <c r="AO275" s="23">
        <v>6750</v>
      </c>
      <c r="AP275" s="24"/>
      <c r="AQ275" s="48"/>
      <c r="AR275" s="48"/>
      <c r="AS275" s="48"/>
      <c r="AT275" s="30"/>
      <c r="AU275" s="30"/>
      <c r="AV275" s="30"/>
      <c r="AW275" s="30"/>
      <c r="AX275" s="30"/>
    </row>
    <row r="276" spans="37:50" x14ac:dyDescent="0.2">
      <c r="AK276" s="22" t="s">
        <v>42</v>
      </c>
      <c r="AL276" s="23">
        <v>7236</v>
      </c>
      <c r="AN276" s="22" t="s">
        <v>96</v>
      </c>
      <c r="AO276" s="23">
        <v>6750</v>
      </c>
      <c r="AP276" s="24"/>
      <c r="AQ276" s="48"/>
      <c r="AR276" s="48"/>
      <c r="AS276" s="48"/>
      <c r="AT276" s="30"/>
      <c r="AU276" s="30"/>
      <c r="AV276" s="30"/>
      <c r="AW276" s="30"/>
      <c r="AX276" s="30"/>
    </row>
    <row r="277" spans="37:50" x14ac:dyDescent="0.2">
      <c r="AK277" s="22" t="s">
        <v>42</v>
      </c>
      <c r="AL277" s="23">
        <v>7186</v>
      </c>
      <c r="AN277" s="22" t="s">
        <v>96</v>
      </c>
      <c r="AO277" s="23">
        <v>6750</v>
      </c>
      <c r="AP277" s="24"/>
      <c r="AQ277" s="48"/>
      <c r="AR277" s="48"/>
      <c r="AS277" s="48"/>
      <c r="AT277" s="30"/>
      <c r="AU277" s="30"/>
      <c r="AV277" s="30"/>
      <c r="AW277" s="30"/>
      <c r="AX277" s="30"/>
    </row>
    <row r="278" spans="37:50" x14ac:dyDescent="0.2">
      <c r="AK278" s="22" t="s">
        <v>42</v>
      </c>
      <c r="AL278" s="23">
        <v>7413</v>
      </c>
      <c r="AN278" s="22" t="s">
        <v>96</v>
      </c>
      <c r="AO278" s="23">
        <v>6750</v>
      </c>
      <c r="AP278" s="24"/>
      <c r="AQ278" s="48"/>
      <c r="AR278" s="48"/>
      <c r="AS278" s="48"/>
      <c r="AT278" s="30"/>
      <c r="AU278" s="30"/>
      <c r="AV278" s="30"/>
      <c r="AW278" s="30"/>
      <c r="AX278" s="30"/>
    </row>
    <row r="279" spans="37:50" x14ac:dyDescent="0.2">
      <c r="AK279" s="22" t="s">
        <v>42</v>
      </c>
      <c r="AL279" s="23">
        <v>7163</v>
      </c>
      <c r="AN279" s="22" t="s">
        <v>96</v>
      </c>
      <c r="AO279" s="23">
        <v>6750</v>
      </c>
      <c r="AP279" s="24"/>
      <c r="AQ279" s="48"/>
      <c r="AR279" s="48"/>
      <c r="AS279" s="48"/>
      <c r="AT279" s="30"/>
      <c r="AU279" s="30"/>
      <c r="AV279" s="30"/>
      <c r="AW279" s="30"/>
      <c r="AX279" s="30"/>
    </row>
    <row r="280" spans="37:50" x14ac:dyDescent="0.2">
      <c r="AK280" s="22" t="s">
        <v>42</v>
      </c>
      <c r="AL280" s="23">
        <v>7304</v>
      </c>
      <c r="AN280" s="22" t="s">
        <v>96</v>
      </c>
      <c r="AO280" s="23">
        <v>8634</v>
      </c>
      <c r="AP280" s="24"/>
      <c r="AQ280" s="48"/>
      <c r="AR280" s="48"/>
      <c r="AS280" s="48"/>
      <c r="AT280" s="30"/>
      <c r="AU280" s="30"/>
      <c r="AV280" s="30"/>
      <c r="AW280" s="30"/>
      <c r="AX280" s="30"/>
    </row>
    <row r="281" spans="37:50" x14ac:dyDescent="0.2">
      <c r="AK281" s="22" t="s">
        <v>42</v>
      </c>
      <c r="AL281" s="23">
        <v>6863</v>
      </c>
      <c r="AN281" s="22" t="s">
        <v>96</v>
      </c>
      <c r="AO281" s="23">
        <v>6750</v>
      </c>
      <c r="AP281" s="24"/>
      <c r="AQ281" s="48"/>
      <c r="AR281" s="48"/>
      <c r="AS281" s="48"/>
      <c r="AT281" s="30"/>
      <c r="AU281" s="30"/>
      <c r="AV281" s="30"/>
      <c r="AW281" s="30"/>
      <c r="AX281" s="30"/>
    </row>
    <row r="282" spans="37:50" x14ac:dyDescent="0.2">
      <c r="AK282" s="22" t="s">
        <v>42</v>
      </c>
      <c r="AL282" s="23">
        <v>6863</v>
      </c>
      <c r="AN282" s="22" t="s">
        <v>96</v>
      </c>
      <c r="AO282" s="23">
        <v>6750</v>
      </c>
      <c r="AP282" s="24"/>
      <c r="AQ282" s="48"/>
      <c r="AR282" s="48"/>
      <c r="AS282" s="48"/>
      <c r="AT282" s="30"/>
      <c r="AU282" s="30"/>
      <c r="AV282" s="30"/>
      <c r="AW282" s="30"/>
      <c r="AX282" s="30"/>
    </row>
    <row r="283" spans="37:50" x14ac:dyDescent="0.2">
      <c r="AK283" s="22" t="s">
        <v>42</v>
      </c>
      <c r="AL283" s="23">
        <v>6863</v>
      </c>
      <c r="AN283" s="22" t="s">
        <v>96</v>
      </c>
      <c r="AO283" s="23">
        <v>6750</v>
      </c>
      <c r="AP283" s="24"/>
      <c r="AQ283" s="48"/>
      <c r="AR283" s="48"/>
      <c r="AS283" s="48"/>
      <c r="AT283" s="30"/>
      <c r="AU283" s="30"/>
      <c r="AV283" s="30"/>
      <c r="AW283" s="30"/>
      <c r="AX283" s="30"/>
    </row>
    <row r="284" spans="37:50" x14ac:dyDescent="0.2">
      <c r="AK284" s="22" t="s">
        <v>42</v>
      </c>
      <c r="AL284" s="23">
        <v>6650</v>
      </c>
      <c r="AN284" s="22" t="s">
        <v>96</v>
      </c>
      <c r="AO284" s="23">
        <v>5900</v>
      </c>
      <c r="AP284" s="24"/>
      <c r="AQ284" s="48"/>
      <c r="AR284" s="48"/>
      <c r="AS284" s="48"/>
      <c r="AT284" s="30"/>
      <c r="AU284" s="30"/>
      <c r="AV284" s="30"/>
      <c r="AW284" s="30"/>
      <c r="AX284" s="30"/>
    </row>
    <row r="285" spans="37:50" x14ac:dyDescent="0.2">
      <c r="AK285" s="22" t="s">
        <v>42</v>
      </c>
      <c r="AL285" s="23">
        <v>7244</v>
      </c>
      <c r="AN285" s="22" t="s">
        <v>96</v>
      </c>
      <c r="AO285" s="23">
        <v>6750</v>
      </c>
      <c r="AP285" s="24"/>
      <c r="AQ285" s="48"/>
      <c r="AR285" s="48"/>
      <c r="AS285" s="48"/>
      <c r="AT285" s="30"/>
      <c r="AU285" s="30"/>
      <c r="AV285" s="30"/>
      <c r="AW285" s="30"/>
      <c r="AX285" s="30"/>
    </row>
    <row r="286" spans="37:50" x14ac:dyDescent="0.2">
      <c r="AK286" s="22" t="s">
        <v>42</v>
      </c>
      <c r="AL286" s="23">
        <v>6944</v>
      </c>
      <c r="AN286" s="22" t="s">
        <v>96</v>
      </c>
      <c r="AO286" s="23">
        <v>6750</v>
      </c>
      <c r="AP286" s="24"/>
      <c r="AQ286" s="48"/>
      <c r="AR286" s="48"/>
      <c r="AS286" s="48"/>
      <c r="AT286" s="30"/>
      <c r="AU286" s="30"/>
      <c r="AV286" s="30"/>
      <c r="AW286" s="30"/>
      <c r="AX286" s="30"/>
    </row>
    <row r="287" spans="37:50" x14ac:dyDescent="0.2">
      <c r="AK287" s="22" t="s">
        <v>42</v>
      </c>
      <c r="AL287" s="23">
        <v>6944</v>
      </c>
      <c r="AN287" s="22" t="s">
        <v>96</v>
      </c>
      <c r="AO287" s="23">
        <v>6750</v>
      </c>
      <c r="AP287" s="24"/>
      <c r="AQ287" s="48"/>
      <c r="AR287" s="48"/>
      <c r="AS287" s="48"/>
      <c r="AT287" s="30"/>
      <c r="AU287" s="30"/>
      <c r="AV287" s="30"/>
      <c r="AW287" s="30"/>
      <c r="AX287" s="30"/>
    </row>
    <row r="288" spans="37:50" x14ac:dyDescent="0.2">
      <c r="AK288" s="22" t="s">
        <v>42</v>
      </c>
      <c r="AL288" s="23">
        <v>6944</v>
      </c>
      <c r="AN288" s="22" t="s">
        <v>96</v>
      </c>
      <c r="AO288" s="23">
        <v>6750</v>
      </c>
      <c r="AP288" s="24"/>
      <c r="AQ288" s="48"/>
      <c r="AR288" s="48"/>
      <c r="AS288" s="48"/>
      <c r="AT288" s="30"/>
      <c r="AU288" s="30"/>
      <c r="AV288" s="30"/>
      <c r="AW288" s="30"/>
      <c r="AX288" s="30"/>
    </row>
    <row r="289" spans="37:50" x14ac:dyDescent="0.2">
      <c r="AK289" s="22" t="s">
        <v>42</v>
      </c>
      <c r="AL289" s="23">
        <v>8441</v>
      </c>
      <c r="AN289" s="22" t="s">
        <v>96</v>
      </c>
      <c r="AO289" s="23">
        <v>6750</v>
      </c>
      <c r="AP289" s="24"/>
      <c r="AQ289" s="48"/>
      <c r="AR289" s="48"/>
      <c r="AS289" s="48"/>
      <c r="AT289" s="30"/>
      <c r="AU289" s="30"/>
      <c r="AV289" s="30"/>
      <c r="AW289" s="30"/>
      <c r="AX289" s="30"/>
    </row>
    <row r="290" spans="37:50" x14ac:dyDescent="0.2">
      <c r="AK290" s="22" t="s">
        <v>42</v>
      </c>
      <c r="AL290" s="23">
        <v>7244</v>
      </c>
      <c r="AN290" s="22" t="s">
        <v>96</v>
      </c>
      <c r="AO290" s="23">
        <v>6750</v>
      </c>
      <c r="AP290" s="24"/>
      <c r="AQ290" s="48"/>
      <c r="AR290" s="48"/>
      <c r="AS290" s="48"/>
      <c r="AT290" s="30"/>
      <c r="AU290" s="30"/>
      <c r="AV290" s="30"/>
      <c r="AW290" s="30"/>
      <c r="AX290" s="30"/>
    </row>
    <row r="291" spans="37:50" x14ac:dyDescent="0.2">
      <c r="AK291" s="22" t="s">
        <v>42</v>
      </c>
      <c r="AL291" s="23">
        <v>7244</v>
      </c>
      <c r="AN291" s="22" t="s">
        <v>96</v>
      </c>
      <c r="AO291" s="23">
        <v>6750</v>
      </c>
      <c r="AP291" s="24"/>
      <c r="AQ291" s="48"/>
      <c r="AR291" s="48"/>
      <c r="AS291" s="48"/>
      <c r="AT291" s="30"/>
      <c r="AU291" s="30"/>
      <c r="AV291" s="30"/>
      <c r="AW291" s="30"/>
      <c r="AX291" s="30"/>
    </row>
    <row r="292" spans="37:50" x14ac:dyDescent="0.2">
      <c r="AK292" s="22" t="s">
        <v>42</v>
      </c>
      <c r="AL292" s="23">
        <v>6944</v>
      </c>
      <c r="AN292" s="22" t="s">
        <v>96</v>
      </c>
      <c r="AO292" s="23">
        <v>7448</v>
      </c>
      <c r="AP292" s="24"/>
      <c r="AQ292" s="48"/>
      <c r="AR292" s="48"/>
      <c r="AS292" s="48"/>
      <c r="AT292" s="30"/>
      <c r="AU292" s="30"/>
      <c r="AV292" s="30"/>
      <c r="AW292" s="30"/>
      <c r="AX292" s="30"/>
    </row>
    <row r="293" spans="37:50" x14ac:dyDescent="0.2">
      <c r="AK293" s="22" t="s">
        <v>42</v>
      </c>
      <c r="AL293" s="23">
        <v>7194</v>
      </c>
      <c r="AN293" s="22" t="s">
        <v>96</v>
      </c>
      <c r="AO293" s="23">
        <v>6750</v>
      </c>
      <c r="AP293" s="24"/>
      <c r="AQ293" s="48"/>
      <c r="AR293" s="48"/>
      <c r="AS293" s="48"/>
      <c r="AT293" s="30"/>
      <c r="AU293" s="30"/>
      <c r="AV293" s="30"/>
      <c r="AW293" s="30"/>
      <c r="AX293" s="30"/>
    </row>
    <row r="294" spans="37:50" x14ac:dyDescent="0.2">
      <c r="AK294" s="22" t="s">
        <v>42</v>
      </c>
      <c r="AL294" s="23">
        <v>7414</v>
      </c>
      <c r="AN294" s="22" t="s">
        <v>96</v>
      </c>
      <c r="AO294" s="23">
        <v>6412</v>
      </c>
      <c r="AP294" s="24"/>
      <c r="AQ294" s="48"/>
      <c r="AR294" s="48"/>
      <c r="AS294" s="48"/>
      <c r="AT294" s="30"/>
      <c r="AU294" s="30"/>
      <c r="AV294" s="30"/>
      <c r="AW294" s="30"/>
      <c r="AX294" s="30"/>
    </row>
    <row r="295" spans="37:50" x14ac:dyDescent="0.2">
      <c r="AK295" s="22" t="s">
        <v>42</v>
      </c>
      <c r="AL295" s="23">
        <v>6848</v>
      </c>
      <c r="AN295" s="22" t="s">
        <v>96</v>
      </c>
      <c r="AO295" s="23">
        <v>6400</v>
      </c>
      <c r="AP295" s="24"/>
      <c r="AQ295" s="48"/>
      <c r="AR295" s="48"/>
      <c r="AS295" s="48"/>
      <c r="AT295" s="30"/>
      <c r="AU295" s="30"/>
      <c r="AV295" s="30"/>
      <c r="AW295" s="30"/>
      <c r="AX295" s="30"/>
    </row>
    <row r="296" spans="37:50" x14ac:dyDescent="0.2">
      <c r="AK296" s="22" t="s">
        <v>42</v>
      </c>
      <c r="AL296" s="23">
        <v>9144</v>
      </c>
      <c r="AN296" s="22" t="s">
        <v>96</v>
      </c>
      <c r="AO296" s="23">
        <v>6400</v>
      </c>
      <c r="AP296" s="24"/>
      <c r="AQ296" s="48"/>
      <c r="AR296" s="48"/>
      <c r="AS296" s="48"/>
      <c r="AT296" s="30"/>
      <c r="AU296" s="30"/>
      <c r="AV296" s="30"/>
      <c r="AW296" s="30"/>
      <c r="AX296" s="30"/>
    </row>
    <row r="297" spans="37:50" x14ac:dyDescent="0.2">
      <c r="AK297" s="22" t="s">
        <v>42</v>
      </c>
      <c r="AL297" s="23">
        <v>8406</v>
      </c>
      <c r="AN297" s="22" t="s">
        <v>96</v>
      </c>
      <c r="AO297" s="23">
        <v>7561</v>
      </c>
      <c r="AP297" s="24"/>
      <c r="AQ297" s="48"/>
      <c r="AR297" s="48"/>
      <c r="AS297" s="48"/>
      <c r="AT297" s="30"/>
      <c r="AU297" s="30"/>
      <c r="AV297" s="30"/>
      <c r="AW297" s="30"/>
      <c r="AX297" s="30"/>
    </row>
    <row r="298" spans="37:50" x14ac:dyDescent="0.2">
      <c r="AK298" s="22" t="s">
        <v>42</v>
      </c>
      <c r="AL298" s="23">
        <v>6216</v>
      </c>
      <c r="AN298" s="22" t="s">
        <v>96</v>
      </c>
      <c r="AO298" s="23">
        <v>6400</v>
      </c>
      <c r="AP298" s="24"/>
      <c r="AQ298" s="48"/>
      <c r="AR298" s="48"/>
      <c r="AS298" s="48"/>
      <c r="AT298" s="30"/>
      <c r="AU298" s="30"/>
      <c r="AV298" s="30"/>
      <c r="AW298" s="30"/>
      <c r="AX298" s="30"/>
    </row>
    <row r="299" spans="37:50" x14ac:dyDescent="0.2">
      <c r="AK299" s="22" t="s">
        <v>42</v>
      </c>
      <c r="AL299" s="23">
        <v>7696</v>
      </c>
      <c r="AN299" s="22" t="s">
        <v>96</v>
      </c>
      <c r="AO299" s="23">
        <v>6561</v>
      </c>
      <c r="AP299" s="24"/>
      <c r="AQ299" s="48"/>
      <c r="AR299" s="48"/>
      <c r="AS299" s="48"/>
      <c r="AT299" s="30"/>
      <c r="AU299" s="30"/>
      <c r="AV299" s="30"/>
      <c r="AW299" s="30"/>
      <c r="AX299" s="30"/>
    </row>
    <row r="300" spans="37:50" x14ac:dyDescent="0.2">
      <c r="AK300" s="22" t="s">
        <v>42</v>
      </c>
      <c r="AL300" s="23">
        <v>7722</v>
      </c>
      <c r="AN300" s="22" t="s">
        <v>96</v>
      </c>
      <c r="AO300" s="23">
        <v>6400</v>
      </c>
      <c r="AP300" s="24"/>
      <c r="AQ300" s="48"/>
      <c r="AR300" s="48"/>
      <c r="AS300" s="48"/>
      <c r="AT300" s="30"/>
      <c r="AU300" s="30"/>
      <c r="AV300" s="30"/>
      <c r="AW300" s="30"/>
      <c r="AX300" s="30"/>
    </row>
    <row r="301" spans="37:50" x14ac:dyDescent="0.2">
      <c r="AK301" s="22" t="s">
        <v>42</v>
      </c>
      <c r="AL301" s="23">
        <v>8122</v>
      </c>
      <c r="AN301" s="22" t="s">
        <v>96</v>
      </c>
      <c r="AO301" s="23">
        <v>6750</v>
      </c>
      <c r="AP301" s="24"/>
      <c r="AQ301" s="48"/>
      <c r="AR301" s="48"/>
      <c r="AS301" s="48"/>
      <c r="AT301" s="30"/>
      <c r="AU301" s="30"/>
      <c r="AV301" s="30"/>
      <c r="AW301" s="30"/>
      <c r="AX301" s="30"/>
    </row>
    <row r="302" spans="37:50" x14ac:dyDescent="0.2">
      <c r="AK302" s="22" t="s">
        <v>42</v>
      </c>
      <c r="AL302" s="23">
        <v>7044</v>
      </c>
      <c r="AN302" s="22" t="s">
        <v>96</v>
      </c>
      <c r="AO302" s="23">
        <v>6400</v>
      </c>
      <c r="AP302" s="24"/>
      <c r="AQ302" s="48"/>
      <c r="AR302" s="48"/>
      <c r="AS302" s="48"/>
      <c r="AT302" s="30"/>
      <c r="AU302" s="30"/>
      <c r="AV302" s="30"/>
      <c r="AW302" s="30"/>
      <c r="AX302" s="30"/>
    </row>
    <row r="303" spans="37:50" x14ac:dyDescent="0.2">
      <c r="AK303" s="22" t="s">
        <v>42</v>
      </c>
      <c r="AL303" s="23">
        <v>7123</v>
      </c>
      <c r="AN303" s="22" t="s">
        <v>96</v>
      </c>
      <c r="AO303" s="23">
        <v>6400</v>
      </c>
      <c r="AP303" s="24"/>
      <c r="AQ303" s="48"/>
      <c r="AR303" s="48"/>
      <c r="AS303" s="48"/>
      <c r="AT303" s="30"/>
      <c r="AU303" s="30"/>
      <c r="AV303" s="30"/>
      <c r="AW303" s="30"/>
      <c r="AX303" s="30"/>
    </row>
    <row r="304" spans="37:50" x14ac:dyDescent="0.2">
      <c r="AK304" s="22" t="s">
        <v>42</v>
      </c>
      <c r="AL304" s="23">
        <v>7172</v>
      </c>
      <c r="AN304" s="22" t="s">
        <v>96</v>
      </c>
      <c r="AO304" s="23">
        <v>6400</v>
      </c>
      <c r="AP304" s="24"/>
      <c r="AQ304" s="48"/>
      <c r="AR304" s="48"/>
      <c r="AS304" s="48"/>
      <c r="AT304" s="30"/>
      <c r="AU304" s="30"/>
      <c r="AV304" s="30"/>
      <c r="AW304" s="30"/>
      <c r="AX304" s="30"/>
    </row>
    <row r="305" spans="37:50" x14ac:dyDescent="0.2">
      <c r="AK305" s="22" t="s">
        <v>42</v>
      </c>
      <c r="AL305" s="23">
        <v>7173</v>
      </c>
      <c r="AN305" s="22" t="s">
        <v>96</v>
      </c>
      <c r="AO305" s="23">
        <v>6400</v>
      </c>
      <c r="AP305" s="24"/>
      <c r="AQ305" s="48"/>
      <c r="AR305" s="48"/>
      <c r="AS305" s="48"/>
      <c r="AT305" s="30"/>
      <c r="AU305" s="30"/>
      <c r="AV305" s="30"/>
      <c r="AW305" s="30"/>
      <c r="AX305" s="30"/>
    </row>
    <row r="306" spans="37:50" x14ac:dyDescent="0.2">
      <c r="AK306" s="22" t="s">
        <v>42</v>
      </c>
      <c r="AL306" s="23">
        <v>6873</v>
      </c>
      <c r="AN306" s="22" t="s">
        <v>96</v>
      </c>
      <c r="AO306" s="23">
        <v>6400</v>
      </c>
      <c r="AP306" s="24"/>
      <c r="AQ306" s="48"/>
      <c r="AR306" s="48"/>
      <c r="AS306" s="48"/>
      <c r="AT306" s="30"/>
      <c r="AU306" s="30"/>
      <c r="AV306" s="30"/>
      <c r="AW306" s="30"/>
      <c r="AX306" s="30"/>
    </row>
    <row r="307" spans="37:50" x14ac:dyDescent="0.2">
      <c r="AK307" s="22" t="s">
        <v>42</v>
      </c>
      <c r="AL307" s="23">
        <v>6873</v>
      </c>
      <c r="AN307" s="22" t="s">
        <v>96</v>
      </c>
      <c r="AO307" s="23">
        <v>6400</v>
      </c>
      <c r="AP307" s="24"/>
      <c r="AQ307" s="48"/>
      <c r="AR307" s="48"/>
      <c r="AS307" s="48"/>
      <c r="AT307" s="30"/>
      <c r="AU307" s="30"/>
      <c r="AV307" s="30"/>
      <c r="AW307" s="30"/>
      <c r="AX307" s="30"/>
    </row>
    <row r="308" spans="37:50" x14ac:dyDescent="0.2">
      <c r="AK308" s="22" t="s">
        <v>42</v>
      </c>
      <c r="AL308" s="23">
        <v>8387</v>
      </c>
      <c r="AN308" s="22" t="s">
        <v>96</v>
      </c>
      <c r="AO308" s="23">
        <v>6400</v>
      </c>
      <c r="AP308" s="24"/>
      <c r="AQ308" s="48"/>
      <c r="AR308" s="48"/>
      <c r="AS308" s="48"/>
      <c r="AT308" s="30"/>
      <c r="AU308" s="30"/>
      <c r="AV308" s="30"/>
      <c r="AW308" s="30"/>
      <c r="AX308" s="30"/>
    </row>
    <row r="309" spans="37:50" x14ac:dyDescent="0.2">
      <c r="AK309" s="22" t="s">
        <v>42</v>
      </c>
      <c r="AL309" s="23">
        <v>7723</v>
      </c>
      <c r="AN309" s="22" t="s">
        <v>96</v>
      </c>
      <c r="AO309" s="23">
        <v>6400</v>
      </c>
      <c r="AP309" s="24"/>
      <c r="AQ309" s="48"/>
      <c r="AR309" s="48"/>
      <c r="AS309" s="48"/>
      <c r="AT309" s="30"/>
      <c r="AU309" s="30"/>
      <c r="AV309" s="30"/>
      <c r="AW309" s="30"/>
      <c r="AX309" s="30"/>
    </row>
    <row r="310" spans="37:50" x14ac:dyDescent="0.2">
      <c r="AK310" s="22" t="s">
        <v>42</v>
      </c>
      <c r="AL310" s="23">
        <v>6873</v>
      </c>
      <c r="AN310" s="22" t="s">
        <v>96</v>
      </c>
      <c r="AO310" s="23">
        <v>6400</v>
      </c>
      <c r="AP310" s="24"/>
      <c r="AQ310" s="48"/>
      <c r="AR310" s="48"/>
      <c r="AS310" s="48"/>
      <c r="AT310" s="30"/>
      <c r="AU310" s="30"/>
      <c r="AV310" s="30"/>
      <c r="AW310" s="30"/>
      <c r="AX310" s="30"/>
    </row>
    <row r="311" spans="37:50" x14ac:dyDescent="0.2">
      <c r="AK311" s="22" t="s">
        <v>42</v>
      </c>
      <c r="AL311" s="23">
        <v>6848</v>
      </c>
      <c r="AN311" s="22" t="s">
        <v>96</v>
      </c>
      <c r="AO311" s="23">
        <v>5900</v>
      </c>
      <c r="AP311" s="24"/>
      <c r="AQ311" s="48"/>
      <c r="AR311" s="48"/>
      <c r="AS311" s="48"/>
      <c r="AT311" s="30"/>
      <c r="AU311" s="30"/>
      <c r="AV311" s="30"/>
      <c r="AW311" s="30"/>
      <c r="AX311" s="30"/>
    </row>
    <row r="312" spans="37:50" x14ac:dyDescent="0.2">
      <c r="AK312" s="22" t="s">
        <v>42</v>
      </c>
      <c r="AL312" s="23">
        <v>7197</v>
      </c>
      <c r="AN312" s="22" t="s">
        <v>96</v>
      </c>
      <c r="AO312" s="23">
        <v>5900</v>
      </c>
      <c r="AP312" s="24"/>
      <c r="AQ312" s="48"/>
      <c r="AR312" s="48"/>
      <c r="AS312" s="48"/>
      <c r="AT312" s="30"/>
      <c r="AU312" s="30"/>
      <c r="AV312" s="30"/>
      <c r="AW312" s="30"/>
      <c r="AX312" s="30"/>
    </row>
    <row r="313" spans="37:50" x14ac:dyDescent="0.2">
      <c r="AK313" s="22" t="s">
        <v>42</v>
      </c>
      <c r="AL313" s="23">
        <v>6852</v>
      </c>
      <c r="AN313" s="22" t="s">
        <v>96</v>
      </c>
      <c r="AO313" s="23">
        <v>6400</v>
      </c>
      <c r="AP313" s="24"/>
      <c r="AQ313" s="48"/>
      <c r="AR313" s="48"/>
      <c r="AS313" s="48"/>
      <c r="AT313" s="30"/>
      <c r="AU313" s="30"/>
      <c r="AV313" s="30"/>
      <c r="AW313" s="30"/>
      <c r="AX313" s="30"/>
    </row>
    <row r="314" spans="37:50" x14ac:dyDescent="0.2">
      <c r="AK314" s="22" t="s">
        <v>42</v>
      </c>
      <c r="AL314" s="23">
        <v>6932</v>
      </c>
      <c r="AN314" s="22" t="s">
        <v>96</v>
      </c>
      <c r="AO314" s="23">
        <v>6750</v>
      </c>
      <c r="AP314" s="24"/>
      <c r="AQ314" s="48"/>
      <c r="AR314" s="48"/>
      <c r="AS314" s="48"/>
      <c r="AT314" s="30"/>
      <c r="AU314" s="30"/>
      <c r="AV314" s="30"/>
      <c r="AW314" s="30"/>
      <c r="AX314" s="30"/>
    </row>
    <row r="315" spans="37:50" x14ac:dyDescent="0.2">
      <c r="AK315" s="22" t="s">
        <v>42</v>
      </c>
      <c r="AL315" s="23">
        <v>8887</v>
      </c>
      <c r="AN315" s="22" t="s">
        <v>96</v>
      </c>
      <c r="AO315" s="23">
        <v>6650</v>
      </c>
      <c r="AP315" s="24"/>
      <c r="AQ315" s="48"/>
      <c r="AR315" s="48"/>
      <c r="AS315" s="48"/>
      <c r="AT315" s="30"/>
      <c r="AU315" s="30"/>
      <c r="AV315" s="30"/>
      <c r="AW315" s="30"/>
      <c r="AX315" s="30"/>
    </row>
    <row r="316" spans="37:50" x14ac:dyDescent="0.2">
      <c r="AK316" s="22" t="s">
        <v>42</v>
      </c>
      <c r="AL316" s="23">
        <v>7173</v>
      </c>
      <c r="AN316" s="22" t="s">
        <v>96</v>
      </c>
      <c r="AO316" s="23">
        <v>6400</v>
      </c>
      <c r="AP316" s="24"/>
      <c r="AQ316" s="48"/>
      <c r="AR316" s="48"/>
      <c r="AS316" s="48"/>
      <c r="AT316" s="30"/>
      <c r="AU316" s="30"/>
      <c r="AV316" s="30"/>
      <c r="AW316" s="30"/>
      <c r="AX316" s="30"/>
    </row>
    <row r="317" spans="37:50" x14ac:dyDescent="0.2">
      <c r="AK317" s="22" t="s">
        <v>42</v>
      </c>
      <c r="AL317" s="23">
        <v>7446</v>
      </c>
      <c r="AN317" s="22" t="s">
        <v>96</v>
      </c>
      <c r="AO317" s="23">
        <v>6400</v>
      </c>
      <c r="AP317" s="24"/>
      <c r="AQ317" s="48"/>
      <c r="AR317" s="48"/>
      <c r="AS317" s="48"/>
      <c r="AT317" s="30"/>
      <c r="AU317" s="30"/>
      <c r="AV317" s="30"/>
      <c r="AW317" s="30"/>
      <c r="AX317" s="30"/>
    </row>
    <row r="318" spans="37:50" x14ac:dyDescent="0.2">
      <c r="AK318" s="22" t="s">
        <v>42</v>
      </c>
      <c r="AL318" s="23">
        <v>7480</v>
      </c>
      <c r="AN318" s="22" t="s">
        <v>96</v>
      </c>
      <c r="AO318" s="23">
        <v>6400</v>
      </c>
      <c r="AP318" s="24"/>
      <c r="AQ318" s="48"/>
      <c r="AR318" s="48"/>
      <c r="AS318" s="48"/>
      <c r="AT318" s="30"/>
      <c r="AU318" s="30"/>
      <c r="AV318" s="30"/>
      <c r="AW318" s="30"/>
      <c r="AX318" s="30"/>
    </row>
    <row r="319" spans="37:50" x14ac:dyDescent="0.2">
      <c r="AK319" s="22" t="s">
        <v>42</v>
      </c>
      <c r="AL319" s="23">
        <v>8609</v>
      </c>
      <c r="AO319" s="28">
        <f>AVERAGE(AO4:AO318)</f>
        <v>7338.6888888888889</v>
      </c>
      <c r="AQ319" s="49"/>
      <c r="AR319" s="49"/>
      <c r="AS319" s="49"/>
    </row>
    <row r="320" spans="37:50" x14ac:dyDescent="0.2">
      <c r="AK320" s="22" t="s">
        <v>42</v>
      </c>
      <c r="AL320" s="23">
        <v>7918</v>
      </c>
      <c r="AO320" s="18">
        <f>AO319/55</f>
        <v>133.43070707070706</v>
      </c>
      <c r="AQ320" s="49"/>
      <c r="AR320" s="49"/>
      <c r="AS320" s="49"/>
    </row>
    <row r="321" spans="37:45" x14ac:dyDescent="0.2">
      <c r="AK321" s="22" t="s">
        <v>42</v>
      </c>
      <c r="AL321" s="23">
        <v>6946</v>
      </c>
      <c r="AQ321" s="49"/>
      <c r="AR321" s="49"/>
      <c r="AS321" s="49"/>
    </row>
    <row r="322" spans="37:45" x14ac:dyDescent="0.2">
      <c r="AK322" s="22" t="s">
        <v>42</v>
      </c>
      <c r="AL322" s="23">
        <v>6650</v>
      </c>
      <c r="AQ322" s="49"/>
      <c r="AR322" s="49"/>
      <c r="AS322" s="49"/>
    </row>
    <row r="323" spans="37:45" x14ac:dyDescent="0.2">
      <c r="AK323" s="22" t="s">
        <v>42</v>
      </c>
      <c r="AL323" s="23">
        <v>7705</v>
      </c>
      <c r="AQ323" s="49"/>
      <c r="AR323" s="49"/>
      <c r="AS323" s="49"/>
    </row>
    <row r="324" spans="37:45" x14ac:dyDescent="0.2">
      <c r="AK324" s="22" t="s">
        <v>42</v>
      </c>
      <c r="AL324" s="23">
        <v>7455</v>
      </c>
      <c r="AQ324" s="49"/>
      <c r="AR324" s="49"/>
      <c r="AS324" s="49"/>
    </row>
    <row r="325" spans="37:45" x14ac:dyDescent="0.2">
      <c r="AK325" s="22" t="s">
        <v>42</v>
      </c>
      <c r="AL325" s="23">
        <v>6925</v>
      </c>
      <c r="AQ325" s="49"/>
      <c r="AR325" s="49"/>
      <c r="AS325" s="49"/>
    </row>
    <row r="326" spans="37:45" x14ac:dyDescent="0.2">
      <c r="AK326" s="22" t="s">
        <v>42</v>
      </c>
      <c r="AL326" s="23">
        <v>6899</v>
      </c>
      <c r="AQ326" s="49"/>
      <c r="AR326" s="49"/>
      <c r="AS326" s="49"/>
    </row>
    <row r="327" spans="37:45" x14ac:dyDescent="0.2">
      <c r="AK327" s="22" t="s">
        <v>42</v>
      </c>
      <c r="AL327" s="23">
        <v>6459</v>
      </c>
      <c r="AQ327" s="49"/>
      <c r="AR327" s="49"/>
      <c r="AS327" s="49"/>
    </row>
    <row r="328" spans="37:45" x14ac:dyDescent="0.2">
      <c r="AK328" s="22" t="s">
        <v>42</v>
      </c>
      <c r="AL328" s="23">
        <v>9200</v>
      </c>
    </row>
    <row r="329" spans="37:45" x14ac:dyDescent="0.2">
      <c r="AK329" s="22" t="s">
        <v>42</v>
      </c>
      <c r="AL329" s="23">
        <v>6650</v>
      </c>
    </row>
    <row r="330" spans="37:45" x14ac:dyDescent="0.2">
      <c r="AK330" s="22" t="s">
        <v>42</v>
      </c>
      <c r="AL330" s="23">
        <v>6901</v>
      </c>
    </row>
    <row r="331" spans="37:45" x14ac:dyDescent="0.2">
      <c r="AK331" s="22" t="s">
        <v>42</v>
      </c>
      <c r="AL331" s="23">
        <v>7094</v>
      </c>
    </row>
    <row r="332" spans="37:45" x14ac:dyDescent="0.2">
      <c r="AK332" s="22" t="s">
        <v>42</v>
      </c>
      <c r="AL332" s="23">
        <v>7586</v>
      </c>
    </row>
    <row r="333" spans="37:45" x14ac:dyDescent="0.2">
      <c r="AK333" s="22" t="s">
        <v>42</v>
      </c>
      <c r="AL333" s="23">
        <v>6896</v>
      </c>
    </row>
    <row r="334" spans="37:45" x14ac:dyDescent="0.2">
      <c r="AK334" s="22" t="s">
        <v>42</v>
      </c>
      <c r="AL334" s="23">
        <v>7344</v>
      </c>
    </row>
    <row r="335" spans="37:45" x14ac:dyDescent="0.2">
      <c r="AK335" s="22" t="s">
        <v>42</v>
      </c>
      <c r="AL335" s="23">
        <v>6896</v>
      </c>
    </row>
    <row r="336" spans="37:45" x14ac:dyDescent="0.2">
      <c r="AK336" s="22" t="s">
        <v>42</v>
      </c>
      <c r="AL336" s="23">
        <v>7344</v>
      </c>
    </row>
    <row r="337" spans="37:38" x14ac:dyDescent="0.2">
      <c r="AK337" s="22" t="s">
        <v>42</v>
      </c>
      <c r="AL337" s="23">
        <v>7087</v>
      </c>
    </row>
    <row r="338" spans="37:38" x14ac:dyDescent="0.2">
      <c r="AK338" s="22" t="s">
        <v>42</v>
      </c>
      <c r="AL338" s="23">
        <v>6889</v>
      </c>
    </row>
    <row r="339" spans="37:38" x14ac:dyDescent="0.2">
      <c r="AK339" s="22" t="s">
        <v>42</v>
      </c>
      <c r="AL339" s="23">
        <v>7508</v>
      </c>
    </row>
    <row r="340" spans="37:38" x14ac:dyDescent="0.2">
      <c r="AK340" s="22" t="s">
        <v>42</v>
      </c>
      <c r="AL340" s="23">
        <v>6884</v>
      </c>
    </row>
    <row r="341" spans="37:38" x14ac:dyDescent="0.2">
      <c r="AK341" s="22" t="s">
        <v>42</v>
      </c>
      <c r="AL341" s="23">
        <v>7628</v>
      </c>
    </row>
    <row r="342" spans="37:38" x14ac:dyDescent="0.2">
      <c r="AK342" s="22" t="s">
        <v>42</v>
      </c>
      <c r="AL342" s="23">
        <v>7683</v>
      </c>
    </row>
    <row r="343" spans="37:38" x14ac:dyDescent="0.2">
      <c r="AK343" s="22" t="s">
        <v>42</v>
      </c>
      <c r="AL343" s="23">
        <v>6879</v>
      </c>
    </row>
    <row r="344" spans="37:38" x14ac:dyDescent="0.2">
      <c r="AK344" s="22" t="s">
        <v>42</v>
      </c>
      <c r="AL344" s="23">
        <v>6880</v>
      </c>
    </row>
    <row r="345" spans="37:38" x14ac:dyDescent="0.2">
      <c r="AK345" s="22" t="s">
        <v>42</v>
      </c>
      <c r="AL345" s="23">
        <v>7669</v>
      </c>
    </row>
    <row r="346" spans="37:38" x14ac:dyDescent="0.2">
      <c r="AK346" s="22" t="s">
        <v>42</v>
      </c>
      <c r="AL346" s="23">
        <v>6889</v>
      </c>
    </row>
    <row r="347" spans="37:38" x14ac:dyDescent="0.2">
      <c r="AK347" s="22" t="s">
        <v>42</v>
      </c>
      <c r="AL347" s="23">
        <v>7076</v>
      </c>
    </row>
    <row r="348" spans="37:38" x14ac:dyDescent="0.2">
      <c r="AK348" s="22" t="s">
        <v>42</v>
      </c>
      <c r="AL348" s="23">
        <v>7264</v>
      </c>
    </row>
    <row r="349" spans="37:38" x14ac:dyDescent="0.2">
      <c r="AK349" s="22" t="s">
        <v>42</v>
      </c>
      <c r="AL349" s="23">
        <v>7157</v>
      </c>
    </row>
    <row r="350" spans="37:38" x14ac:dyDescent="0.2">
      <c r="AK350" s="22" t="s">
        <v>42</v>
      </c>
      <c r="AL350" s="23">
        <v>6219</v>
      </c>
    </row>
    <row r="351" spans="37:38" x14ac:dyDescent="0.2">
      <c r="AK351" s="22" t="s">
        <v>42</v>
      </c>
      <c r="AL351" s="23">
        <v>7425</v>
      </c>
    </row>
    <row r="352" spans="37:38" x14ac:dyDescent="0.2">
      <c r="AK352" s="22" t="s">
        <v>42</v>
      </c>
      <c r="AL352" s="23">
        <v>6867</v>
      </c>
    </row>
    <row r="353" spans="37:38" x14ac:dyDescent="0.2">
      <c r="AK353" s="22" t="s">
        <v>42</v>
      </c>
      <c r="AL353" s="23">
        <v>6850</v>
      </c>
    </row>
    <row r="354" spans="37:38" x14ac:dyDescent="0.2">
      <c r="AK354" s="22" t="s">
        <v>42</v>
      </c>
      <c r="AL354" s="23">
        <v>8516</v>
      </c>
    </row>
    <row r="355" spans="37:38" x14ac:dyDescent="0.2">
      <c r="AK355" s="22" t="s">
        <v>42</v>
      </c>
      <c r="AL355" s="23">
        <v>7148</v>
      </c>
    </row>
    <row r="356" spans="37:38" x14ac:dyDescent="0.2">
      <c r="AK356" s="22" t="s">
        <v>42</v>
      </c>
      <c r="AL356" s="23">
        <v>7544</v>
      </c>
    </row>
    <row r="357" spans="37:38" x14ac:dyDescent="0.2">
      <c r="AK357" s="22" t="s">
        <v>42</v>
      </c>
      <c r="AL357" s="23">
        <v>7766</v>
      </c>
    </row>
    <row r="358" spans="37:38" x14ac:dyDescent="0.2">
      <c r="AK358" s="22" t="s">
        <v>42</v>
      </c>
      <c r="AL358" s="23">
        <v>6848</v>
      </c>
    </row>
    <row r="359" spans="37:38" x14ac:dyDescent="0.2">
      <c r="AK359" s="22" t="s">
        <v>42</v>
      </c>
      <c r="AL359" s="23">
        <v>6848</v>
      </c>
    </row>
    <row r="360" spans="37:38" x14ac:dyDescent="0.2">
      <c r="AK360" s="22" t="s">
        <v>42</v>
      </c>
      <c r="AL360" s="23">
        <v>6848</v>
      </c>
    </row>
    <row r="361" spans="37:38" x14ac:dyDescent="0.2">
      <c r="AK361" s="22" t="s">
        <v>42</v>
      </c>
      <c r="AL361" s="23">
        <v>6948</v>
      </c>
    </row>
    <row r="362" spans="37:38" x14ac:dyDescent="0.2">
      <c r="AK362" s="22" t="s">
        <v>42</v>
      </c>
      <c r="AL362" s="23">
        <v>6947</v>
      </c>
    </row>
    <row r="363" spans="37:38" x14ac:dyDescent="0.2">
      <c r="AK363" s="22" t="s">
        <v>42</v>
      </c>
      <c r="AL363" s="23">
        <v>6941</v>
      </c>
    </row>
    <row r="364" spans="37:38" x14ac:dyDescent="0.2">
      <c r="AK364" s="22" t="s">
        <v>42</v>
      </c>
      <c r="AL364" s="23">
        <v>6927</v>
      </c>
    </row>
    <row r="365" spans="37:38" x14ac:dyDescent="0.2">
      <c r="AK365" s="22" t="s">
        <v>42</v>
      </c>
      <c r="AL365" s="23">
        <v>11423</v>
      </c>
    </row>
    <row r="366" spans="37:38" x14ac:dyDescent="0.2">
      <c r="AK366" s="22" t="s">
        <v>42</v>
      </c>
      <c r="AL366" s="23">
        <v>8186</v>
      </c>
    </row>
    <row r="367" spans="37:38" x14ac:dyDescent="0.2">
      <c r="AK367" s="22" t="s">
        <v>42</v>
      </c>
      <c r="AL367" s="23">
        <v>7698</v>
      </c>
    </row>
    <row r="368" spans="37:38" x14ac:dyDescent="0.2">
      <c r="AK368" s="22" t="s">
        <v>42</v>
      </c>
      <c r="AL368" s="23">
        <v>7434</v>
      </c>
    </row>
    <row r="369" spans="37:38" x14ac:dyDescent="0.2">
      <c r="AK369" s="22" t="s">
        <v>42</v>
      </c>
      <c r="AL369" s="23">
        <v>7746</v>
      </c>
    </row>
    <row r="370" spans="37:38" x14ac:dyDescent="0.2">
      <c r="AK370" s="22" t="s">
        <v>42</v>
      </c>
      <c r="AL370" s="23">
        <v>6945</v>
      </c>
    </row>
    <row r="371" spans="37:38" x14ac:dyDescent="0.2">
      <c r="AK371" s="22" t="s">
        <v>42</v>
      </c>
      <c r="AL371" s="23">
        <v>6848</v>
      </c>
    </row>
    <row r="372" spans="37:38" x14ac:dyDescent="0.2">
      <c r="AK372" s="22" t="s">
        <v>42</v>
      </c>
      <c r="AL372" s="23">
        <v>6848</v>
      </c>
    </row>
    <row r="373" spans="37:38" x14ac:dyDescent="0.2">
      <c r="AK373" s="22" t="s">
        <v>42</v>
      </c>
      <c r="AL373" s="23">
        <v>6864</v>
      </c>
    </row>
    <row r="374" spans="37:38" x14ac:dyDescent="0.2">
      <c r="AK374" s="22" t="s">
        <v>42</v>
      </c>
      <c r="AL374" s="23">
        <v>7970</v>
      </c>
    </row>
    <row r="375" spans="37:38" x14ac:dyDescent="0.2">
      <c r="AK375" s="22" t="s">
        <v>42</v>
      </c>
      <c r="AL375" s="23">
        <v>7166</v>
      </c>
    </row>
    <row r="376" spans="37:38" x14ac:dyDescent="0.2">
      <c r="AK376" s="22" t="s">
        <v>42</v>
      </c>
      <c r="AL376" s="23">
        <v>10117</v>
      </c>
    </row>
    <row r="377" spans="37:38" x14ac:dyDescent="0.2">
      <c r="AK377" s="22" t="s">
        <v>42</v>
      </c>
      <c r="AL377" s="23">
        <v>6848</v>
      </c>
    </row>
    <row r="378" spans="37:38" x14ac:dyDescent="0.2">
      <c r="AK378" s="22" t="s">
        <v>42</v>
      </c>
      <c r="AL378" s="23">
        <v>6848</v>
      </c>
    </row>
    <row r="379" spans="37:38" x14ac:dyDescent="0.2">
      <c r="AK379" s="22" t="s">
        <v>42</v>
      </c>
      <c r="AL379" s="23">
        <v>6848</v>
      </c>
    </row>
    <row r="380" spans="37:38" x14ac:dyDescent="0.2">
      <c r="AK380" s="22" t="s">
        <v>42</v>
      </c>
      <c r="AL380" s="23">
        <v>6848</v>
      </c>
    </row>
    <row r="381" spans="37:38" x14ac:dyDescent="0.2">
      <c r="AK381" s="22" t="s">
        <v>42</v>
      </c>
      <c r="AL381" s="23">
        <v>6848</v>
      </c>
    </row>
    <row r="382" spans="37:38" x14ac:dyDescent="0.2">
      <c r="AK382" s="22" t="s">
        <v>42</v>
      </c>
      <c r="AL382" s="23">
        <v>7023</v>
      </c>
    </row>
    <row r="383" spans="37:38" x14ac:dyDescent="0.2">
      <c r="AK383" s="22" t="s">
        <v>42</v>
      </c>
      <c r="AL383" s="23">
        <v>7023</v>
      </c>
    </row>
    <row r="384" spans="37:38" x14ac:dyDescent="0.2">
      <c r="AK384" s="22" t="s">
        <v>42</v>
      </c>
      <c r="AL384" s="23">
        <v>6848</v>
      </c>
    </row>
    <row r="385" spans="37:38" x14ac:dyDescent="0.2">
      <c r="AK385" s="22" t="s">
        <v>42</v>
      </c>
      <c r="AL385" s="23">
        <v>7014</v>
      </c>
    </row>
    <row r="386" spans="37:38" x14ac:dyDescent="0.2">
      <c r="AK386" s="22" t="s">
        <v>42</v>
      </c>
      <c r="AL386" s="23">
        <v>9569</v>
      </c>
    </row>
    <row r="387" spans="37:38" x14ac:dyDescent="0.2">
      <c r="AK387" s="22" t="s">
        <v>42</v>
      </c>
      <c r="AL387" s="23">
        <v>7446</v>
      </c>
    </row>
    <row r="388" spans="37:38" x14ac:dyDescent="0.2">
      <c r="AK388" s="22" t="s">
        <v>42</v>
      </c>
      <c r="AL388" s="23">
        <v>6848</v>
      </c>
    </row>
    <row r="389" spans="37:38" x14ac:dyDescent="0.2">
      <c r="AK389" s="22" t="s">
        <v>42</v>
      </c>
      <c r="AL389" s="23">
        <v>7247</v>
      </c>
    </row>
    <row r="390" spans="37:38" x14ac:dyDescent="0.2">
      <c r="AK390" s="22" t="s">
        <v>42</v>
      </c>
      <c r="AL390" s="23">
        <v>6898</v>
      </c>
    </row>
    <row r="391" spans="37:38" x14ac:dyDescent="0.2">
      <c r="AK391" s="22" t="s">
        <v>42</v>
      </c>
      <c r="AL391" s="23">
        <v>6848</v>
      </c>
    </row>
    <row r="392" spans="37:38" x14ac:dyDescent="0.2">
      <c r="AK392" s="22" t="s">
        <v>42</v>
      </c>
      <c r="AL392" s="23">
        <v>7026</v>
      </c>
    </row>
    <row r="393" spans="37:38" x14ac:dyDescent="0.2">
      <c r="AK393" s="22" t="s">
        <v>42</v>
      </c>
      <c r="AL393" s="23">
        <v>6848</v>
      </c>
    </row>
    <row r="394" spans="37:38" x14ac:dyDescent="0.2">
      <c r="AK394" s="22" t="s">
        <v>42</v>
      </c>
      <c r="AL394" s="23">
        <v>7092</v>
      </c>
    </row>
    <row r="395" spans="37:38" x14ac:dyDescent="0.2">
      <c r="AK395" s="22" t="s">
        <v>42</v>
      </c>
      <c r="AL395" s="23">
        <v>6881</v>
      </c>
    </row>
    <row r="396" spans="37:38" x14ac:dyDescent="0.2">
      <c r="AK396" s="22" t="s">
        <v>42</v>
      </c>
      <c r="AL396" s="23">
        <v>6997</v>
      </c>
    </row>
    <row r="397" spans="37:38" x14ac:dyDescent="0.2">
      <c r="AK397" s="22" t="s">
        <v>42</v>
      </c>
      <c r="AL397" s="23">
        <v>6848</v>
      </c>
    </row>
    <row r="398" spans="37:38" x14ac:dyDescent="0.2">
      <c r="AK398" s="22" t="s">
        <v>42</v>
      </c>
      <c r="AL398" s="23">
        <v>6848</v>
      </c>
    </row>
    <row r="399" spans="37:38" x14ac:dyDescent="0.2">
      <c r="AK399" s="22" t="s">
        <v>42</v>
      </c>
      <c r="AL399" s="23">
        <v>7908</v>
      </c>
    </row>
    <row r="400" spans="37:38" x14ac:dyDescent="0.2">
      <c r="AK400" s="22" t="s">
        <v>42</v>
      </c>
      <c r="AL400" s="23">
        <v>7096</v>
      </c>
    </row>
    <row r="401" spans="37:38" x14ac:dyDescent="0.2">
      <c r="AK401" s="22" t="s">
        <v>42</v>
      </c>
      <c r="AL401" s="23">
        <v>6898</v>
      </c>
    </row>
    <row r="402" spans="37:38" x14ac:dyDescent="0.2">
      <c r="AK402" s="22" t="s">
        <v>42</v>
      </c>
      <c r="AL402" s="23">
        <v>6855</v>
      </c>
    </row>
    <row r="403" spans="37:38" x14ac:dyDescent="0.2">
      <c r="AK403" s="22" t="s">
        <v>42</v>
      </c>
      <c r="AL403" s="23">
        <v>6650</v>
      </c>
    </row>
    <row r="404" spans="37:38" x14ac:dyDescent="0.2">
      <c r="AK404" s="22" t="s">
        <v>42</v>
      </c>
      <c r="AL404" s="23">
        <v>6848</v>
      </c>
    </row>
    <row r="405" spans="37:38" x14ac:dyDescent="0.2">
      <c r="AK405" s="22" t="s">
        <v>42</v>
      </c>
      <c r="AL405" s="23">
        <v>6848</v>
      </c>
    </row>
    <row r="406" spans="37:38" x14ac:dyDescent="0.2">
      <c r="AK406" s="22" t="s">
        <v>42</v>
      </c>
      <c r="AL406" s="23">
        <v>8612</v>
      </c>
    </row>
    <row r="407" spans="37:38" x14ac:dyDescent="0.2">
      <c r="AK407" s="22" t="s">
        <v>42</v>
      </c>
      <c r="AL407" s="23">
        <v>7607</v>
      </c>
    </row>
    <row r="408" spans="37:38" x14ac:dyDescent="0.2">
      <c r="AK408" s="22" t="s">
        <v>42</v>
      </c>
      <c r="AL408" s="23">
        <v>6864</v>
      </c>
    </row>
    <row r="409" spans="37:38" x14ac:dyDescent="0.2">
      <c r="AK409" s="22" t="s">
        <v>42</v>
      </c>
      <c r="AL409" s="23">
        <v>7211</v>
      </c>
    </row>
    <row r="410" spans="37:38" x14ac:dyDescent="0.2">
      <c r="AK410" s="22" t="s">
        <v>42</v>
      </c>
      <c r="AL410" s="23">
        <v>9612</v>
      </c>
    </row>
    <row r="411" spans="37:38" x14ac:dyDescent="0.2">
      <c r="AK411" s="22" t="s">
        <v>42</v>
      </c>
      <c r="AL411" s="23">
        <v>6848</v>
      </c>
    </row>
    <row r="412" spans="37:38" x14ac:dyDescent="0.2">
      <c r="AK412" s="22" t="s">
        <v>42</v>
      </c>
      <c r="AL412" s="23">
        <v>6848</v>
      </c>
    </row>
    <row r="413" spans="37:38" x14ac:dyDescent="0.2">
      <c r="AK413" s="22" t="s">
        <v>42</v>
      </c>
      <c r="AL413" s="23">
        <v>6848</v>
      </c>
    </row>
    <row r="414" spans="37:38" x14ac:dyDescent="0.2">
      <c r="AK414" s="22" t="s">
        <v>42</v>
      </c>
      <c r="AL414" s="23">
        <v>7029</v>
      </c>
    </row>
    <row r="415" spans="37:38" x14ac:dyDescent="0.2">
      <c r="AK415" s="22" t="s">
        <v>42</v>
      </c>
      <c r="AL415" s="23">
        <v>7283</v>
      </c>
    </row>
    <row r="416" spans="37:38" x14ac:dyDescent="0.2">
      <c r="AK416" s="22" t="s">
        <v>42</v>
      </c>
      <c r="AL416" s="23">
        <v>6848</v>
      </c>
    </row>
    <row r="417" spans="37:38" x14ac:dyDescent="0.2">
      <c r="AK417" s="22" t="s">
        <v>42</v>
      </c>
      <c r="AL417" s="23">
        <v>6848</v>
      </c>
    </row>
    <row r="418" spans="37:38" x14ac:dyDescent="0.2">
      <c r="AK418" s="22" t="s">
        <v>42</v>
      </c>
      <c r="AL418" s="23">
        <v>7150</v>
      </c>
    </row>
    <row r="419" spans="37:38" x14ac:dyDescent="0.2">
      <c r="AK419" s="22" t="s">
        <v>42</v>
      </c>
      <c r="AL419" s="23">
        <v>6848</v>
      </c>
    </row>
    <row r="420" spans="37:38" x14ac:dyDescent="0.2">
      <c r="AK420" s="22" t="s">
        <v>42</v>
      </c>
      <c r="AL420" s="23">
        <v>6848</v>
      </c>
    </row>
    <row r="421" spans="37:38" x14ac:dyDescent="0.2">
      <c r="AK421" s="22" t="s">
        <v>42</v>
      </c>
      <c r="AL421" s="23">
        <v>6848</v>
      </c>
    </row>
    <row r="422" spans="37:38" x14ac:dyDescent="0.2">
      <c r="AK422" s="22" t="s">
        <v>42</v>
      </c>
      <c r="AL422" s="23">
        <v>6848</v>
      </c>
    </row>
    <row r="423" spans="37:38" x14ac:dyDescent="0.2">
      <c r="AK423" s="22" t="s">
        <v>42</v>
      </c>
      <c r="AL423" s="23">
        <v>7505</v>
      </c>
    </row>
    <row r="424" spans="37:38" x14ac:dyDescent="0.2">
      <c r="AK424" s="22" t="s">
        <v>42</v>
      </c>
      <c r="AL424" s="23">
        <v>6891</v>
      </c>
    </row>
    <row r="425" spans="37:38" x14ac:dyDescent="0.2">
      <c r="AK425" s="22" t="s">
        <v>42</v>
      </c>
      <c r="AL425" s="23">
        <v>7239</v>
      </c>
    </row>
    <row r="426" spans="37:38" x14ac:dyDescent="0.2">
      <c r="AK426" s="22" t="s">
        <v>42</v>
      </c>
      <c r="AL426" s="23">
        <v>7546</v>
      </c>
    </row>
    <row r="427" spans="37:38" x14ac:dyDescent="0.2">
      <c r="AK427" s="22" t="s">
        <v>42</v>
      </c>
      <c r="AL427" s="23">
        <v>7246</v>
      </c>
    </row>
    <row r="428" spans="37:38" x14ac:dyDescent="0.2">
      <c r="AK428" s="22" t="s">
        <v>42</v>
      </c>
      <c r="AL428" s="23">
        <v>7246</v>
      </c>
    </row>
    <row r="429" spans="37:38" x14ac:dyDescent="0.2">
      <c r="AK429" s="22" t="s">
        <v>42</v>
      </c>
      <c r="AL429" s="23">
        <v>7246</v>
      </c>
    </row>
    <row r="430" spans="37:38" x14ac:dyDescent="0.2">
      <c r="AK430" s="22" t="s">
        <v>42</v>
      </c>
      <c r="AL430" s="23">
        <v>6650</v>
      </c>
    </row>
    <row r="431" spans="37:38" x14ac:dyDescent="0.2">
      <c r="AK431" s="22" t="s">
        <v>42</v>
      </c>
      <c r="AL431" s="23">
        <v>6750</v>
      </c>
    </row>
    <row r="432" spans="37:38" x14ac:dyDescent="0.2">
      <c r="AK432" s="22" t="s">
        <v>42</v>
      </c>
      <c r="AL432" s="23">
        <v>6650</v>
      </c>
    </row>
    <row r="433" spans="37:38" x14ac:dyDescent="0.2">
      <c r="AK433" s="22" t="s">
        <v>42</v>
      </c>
      <c r="AL433" s="23">
        <v>6750</v>
      </c>
    </row>
    <row r="434" spans="37:38" x14ac:dyDescent="0.2">
      <c r="AK434" s="22" t="s">
        <v>42</v>
      </c>
      <c r="AL434" s="23">
        <v>6750</v>
      </c>
    </row>
    <row r="435" spans="37:38" x14ac:dyDescent="0.2">
      <c r="AK435" s="22" t="s">
        <v>42</v>
      </c>
      <c r="AL435" s="23">
        <v>6650</v>
      </c>
    </row>
    <row r="436" spans="37:38" x14ac:dyDescent="0.2">
      <c r="AK436" s="22" t="s">
        <v>42</v>
      </c>
      <c r="AL436" s="23">
        <v>6650</v>
      </c>
    </row>
    <row r="437" spans="37:38" x14ac:dyDescent="0.2">
      <c r="AK437" s="22" t="s">
        <v>42</v>
      </c>
      <c r="AL437" s="23">
        <v>6650</v>
      </c>
    </row>
    <row r="438" spans="37:38" x14ac:dyDescent="0.2">
      <c r="AK438" s="22" t="s">
        <v>42</v>
      </c>
      <c r="AL438" s="23">
        <v>6650</v>
      </c>
    </row>
    <row r="439" spans="37:38" x14ac:dyDescent="0.2">
      <c r="AK439" s="22" t="s">
        <v>42</v>
      </c>
      <c r="AL439" s="23">
        <v>6650</v>
      </c>
    </row>
    <row r="440" spans="37:38" x14ac:dyDescent="0.2">
      <c r="AK440" s="22" t="s">
        <v>42</v>
      </c>
      <c r="AL440" s="23">
        <v>6650</v>
      </c>
    </row>
    <row r="441" spans="37:38" x14ac:dyDescent="0.2">
      <c r="AK441" s="22" t="s">
        <v>42</v>
      </c>
      <c r="AL441" s="23">
        <v>6650</v>
      </c>
    </row>
    <row r="442" spans="37:38" x14ac:dyDescent="0.2">
      <c r="AK442" s="22" t="s">
        <v>42</v>
      </c>
      <c r="AL442" s="23">
        <v>7377</v>
      </c>
    </row>
    <row r="443" spans="37:38" x14ac:dyDescent="0.2">
      <c r="AK443" s="22" t="s">
        <v>42</v>
      </c>
      <c r="AL443" s="23">
        <v>6650</v>
      </c>
    </row>
    <row r="444" spans="37:38" x14ac:dyDescent="0.2">
      <c r="AK444" s="22" t="s">
        <v>42</v>
      </c>
      <c r="AL444" s="23">
        <v>6650</v>
      </c>
    </row>
    <row r="445" spans="37:38" x14ac:dyDescent="0.2">
      <c r="AK445" s="22" t="s">
        <v>42</v>
      </c>
      <c r="AL445" s="23">
        <v>6650</v>
      </c>
    </row>
    <row r="446" spans="37:38" x14ac:dyDescent="0.2">
      <c r="AK446" s="22" t="s">
        <v>42</v>
      </c>
      <c r="AL446" s="23">
        <v>7232</v>
      </c>
    </row>
    <row r="447" spans="37:38" x14ac:dyDescent="0.2">
      <c r="AK447" s="22" t="s">
        <v>42</v>
      </c>
      <c r="AL447" s="23">
        <v>6750</v>
      </c>
    </row>
    <row r="448" spans="37:38" x14ac:dyDescent="0.2">
      <c r="AK448" s="22" t="s">
        <v>42</v>
      </c>
      <c r="AL448" s="23">
        <v>6650</v>
      </c>
    </row>
    <row r="449" spans="37:38" x14ac:dyDescent="0.2">
      <c r="AK449" s="22" t="s">
        <v>42</v>
      </c>
      <c r="AL449" s="23">
        <v>6650</v>
      </c>
    </row>
    <row r="450" spans="37:38" x14ac:dyDescent="0.2">
      <c r="AK450" s="22" t="s">
        <v>42</v>
      </c>
      <c r="AL450" s="23">
        <v>6650</v>
      </c>
    </row>
    <row r="451" spans="37:38" x14ac:dyDescent="0.2">
      <c r="AK451" s="22" t="s">
        <v>42</v>
      </c>
      <c r="AL451" s="23">
        <v>6566</v>
      </c>
    </row>
    <row r="452" spans="37:38" x14ac:dyDescent="0.2">
      <c r="AK452" s="22" t="s">
        <v>42</v>
      </c>
      <c r="AL452" s="23">
        <v>6650</v>
      </c>
    </row>
    <row r="453" spans="37:38" x14ac:dyDescent="0.2">
      <c r="AK453" s="22" t="s">
        <v>42</v>
      </c>
      <c r="AL453" s="23">
        <v>6650</v>
      </c>
    </row>
    <row r="454" spans="37:38" x14ac:dyDescent="0.2">
      <c r="AK454" s="22" t="s">
        <v>42</v>
      </c>
      <c r="AL454" s="23">
        <v>6750</v>
      </c>
    </row>
    <row r="455" spans="37:38" x14ac:dyDescent="0.2">
      <c r="AK455" s="22" t="s">
        <v>42</v>
      </c>
      <c r="AL455" s="23">
        <v>6848</v>
      </c>
    </row>
    <row r="456" spans="37:38" x14ac:dyDescent="0.2">
      <c r="AK456" s="22" t="s">
        <v>42</v>
      </c>
      <c r="AL456" s="23">
        <v>6848</v>
      </c>
    </row>
    <row r="457" spans="37:38" x14ac:dyDescent="0.2">
      <c r="AK457" s="22" t="s">
        <v>42</v>
      </c>
      <c r="AL457" s="23">
        <v>6920</v>
      </c>
    </row>
    <row r="458" spans="37:38" x14ac:dyDescent="0.2">
      <c r="AK458" s="22" t="s">
        <v>42</v>
      </c>
      <c r="AL458" s="23">
        <v>7785</v>
      </c>
    </row>
    <row r="459" spans="37:38" x14ac:dyDescent="0.2">
      <c r="AK459" s="22" t="s">
        <v>42</v>
      </c>
      <c r="AL459" s="23">
        <v>6750</v>
      </c>
    </row>
    <row r="460" spans="37:38" x14ac:dyDescent="0.2">
      <c r="AK460" s="22" t="s">
        <v>42</v>
      </c>
      <c r="AL460" s="23">
        <v>8443</v>
      </c>
    </row>
    <row r="461" spans="37:38" x14ac:dyDescent="0.2">
      <c r="AK461" s="22" t="s">
        <v>42</v>
      </c>
      <c r="AL461" s="23">
        <v>11148</v>
      </c>
    </row>
    <row r="462" spans="37:38" x14ac:dyDescent="0.2">
      <c r="AK462" s="22" t="s">
        <v>42</v>
      </c>
      <c r="AL462" s="23">
        <v>8883</v>
      </c>
    </row>
    <row r="463" spans="37:38" x14ac:dyDescent="0.2">
      <c r="AK463" s="22" t="s">
        <v>42</v>
      </c>
      <c r="AL463" s="23">
        <v>6999</v>
      </c>
    </row>
    <row r="464" spans="37:38" x14ac:dyDescent="0.2">
      <c r="AK464" s="22" t="s">
        <v>42</v>
      </c>
      <c r="AL464" s="23">
        <v>8492</v>
      </c>
    </row>
    <row r="465" spans="37:38" x14ac:dyDescent="0.2">
      <c r="AK465" s="22" t="s">
        <v>42</v>
      </c>
      <c r="AL465" s="23">
        <v>7819</v>
      </c>
    </row>
    <row r="466" spans="37:38" x14ac:dyDescent="0.2">
      <c r="AK466" s="22" t="s">
        <v>42</v>
      </c>
      <c r="AL466" s="23">
        <v>7507</v>
      </c>
    </row>
    <row r="467" spans="37:38" x14ac:dyDescent="0.2">
      <c r="AK467" s="22" t="s">
        <v>42</v>
      </c>
      <c r="AL467" s="23">
        <v>7057</v>
      </c>
    </row>
    <row r="468" spans="37:38" x14ac:dyDescent="0.2">
      <c r="AK468" s="22" t="s">
        <v>42</v>
      </c>
      <c r="AL468" s="23">
        <v>6955</v>
      </c>
    </row>
    <row r="469" spans="37:38" x14ac:dyDescent="0.2">
      <c r="AK469" s="22" t="s">
        <v>42</v>
      </c>
      <c r="AL469" s="23">
        <v>7201</v>
      </c>
    </row>
    <row r="470" spans="37:38" x14ac:dyDescent="0.2">
      <c r="AK470" s="22" t="s">
        <v>42</v>
      </c>
      <c r="AL470" s="23">
        <v>6848</v>
      </c>
    </row>
    <row r="471" spans="37:38" x14ac:dyDescent="0.2">
      <c r="AK471" s="22" t="s">
        <v>42</v>
      </c>
      <c r="AL471" s="23">
        <v>6848</v>
      </c>
    </row>
    <row r="472" spans="37:38" x14ac:dyDescent="0.2">
      <c r="AK472" s="22" t="s">
        <v>42</v>
      </c>
      <c r="AL472" s="23">
        <v>7182</v>
      </c>
    </row>
    <row r="473" spans="37:38" x14ac:dyDescent="0.2">
      <c r="AK473" s="22" t="s">
        <v>42</v>
      </c>
      <c r="AL473" s="23">
        <v>6848</v>
      </c>
    </row>
    <row r="474" spans="37:38" x14ac:dyDescent="0.2">
      <c r="AK474" s="22" t="s">
        <v>42</v>
      </c>
      <c r="AL474" s="23">
        <v>6848</v>
      </c>
    </row>
    <row r="475" spans="37:38" x14ac:dyDescent="0.2">
      <c r="AK475" s="22" t="s">
        <v>42</v>
      </c>
      <c r="AL475" s="23">
        <v>6848</v>
      </c>
    </row>
    <row r="476" spans="37:38" x14ac:dyDescent="0.2">
      <c r="AK476" s="22" t="s">
        <v>42</v>
      </c>
      <c r="AL476" s="23">
        <v>6848</v>
      </c>
    </row>
    <row r="477" spans="37:38" x14ac:dyDescent="0.2">
      <c r="AK477" s="22" t="s">
        <v>42</v>
      </c>
      <c r="AL477" s="23">
        <v>6848</v>
      </c>
    </row>
    <row r="478" spans="37:38" x14ac:dyDescent="0.2">
      <c r="AK478" s="22" t="s">
        <v>42</v>
      </c>
      <c r="AL478" s="23">
        <v>6937</v>
      </c>
    </row>
    <row r="479" spans="37:38" x14ac:dyDescent="0.2">
      <c r="AK479" s="22" t="s">
        <v>42</v>
      </c>
      <c r="AL479" s="23">
        <v>6848</v>
      </c>
    </row>
    <row r="480" spans="37:38" x14ac:dyDescent="0.2">
      <c r="AK480" s="22" t="s">
        <v>42</v>
      </c>
      <c r="AL480" s="23">
        <v>7187</v>
      </c>
    </row>
    <row r="481" spans="37:38" x14ac:dyDescent="0.2">
      <c r="AK481" s="22" t="s">
        <v>42</v>
      </c>
      <c r="AL481" s="23">
        <v>6848</v>
      </c>
    </row>
    <row r="482" spans="37:38" x14ac:dyDescent="0.2">
      <c r="AK482" s="22" t="s">
        <v>42</v>
      </c>
      <c r="AL482" s="23">
        <v>6925</v>
      </c>
    </row>
    <row r="483" spans="37:38" x14ac:dyDescent="0.2">
      <c r="AK483" s="22" t="s">
        <v>42</v>
      </c>
      <c r="AL483" s="23">
        <v>6848</v>
      </c>
    </row>
    <row r="484" spans="37:38" x14ac:dyDescent="0.2">
      <c r="AK484" s="22" t="s">
        <v>42</v>
      </c>
      <c r="AL484" s="23">
        <v>6848</v>
      </c>
    </row>
    <row r="485" spans="37:38" x14ac:dyDescent="0.2">
      <c r="AK485" s="22" t="s">
        <v>42</v>
      </c>
      <c r="AL485" s="23">
        <v>6848</v>
      </c>
    </row>
    <row r="486" spans="37:38" x14ac:dyDescent="0.2">
      <c r="AK486" s="22" t="s">
        <v>42</v>
      </c>
      <c r="AL486" s="23">
        <v>6848</v>
      </c>
    </row>
    <row r="487" spans="37:38" x14ac:dyDescent="0.2">
      <c r="AK487" s="22" t="s">
        <v>42</v>
      </c>
      <c r="AL487" s="23">
        <v>6848</v>
      </c>
    </row>
    <row r="488" spans="37:38" x14ac:dyDescent="0.2">
      <c r="AK488" s="22" t="s">
        <v>42</v>
      </c>
      <c r="AL488" s="23">
        <v>7098</v>
      </c>
    </row>
    <row r="489" spans="37:38" x14ac:dyDescent="0.2">
      <c r="AK489" s="22" t="s">
        <v>42</v>
      </c>
      <c r="AL489" s="23">
        <v>6848</v>
      </c>
    </row>
    <row r="490" spans="37:38" x14ac:dyDescent="0.2">
      <c r="AK490" s="22" t="s">
        <v>42</v>
      </c>
      <c r="AL490" s="23">
        <v>6200</v>
      </c>
    </row>
    <row r="491" spans="37:38" x14ac:dyDescent="0.2">
      <c r="AK491" s="22" t="s">
        <v>42</v>
      </c>
      <c r="AL491" s="23">
        <v>6848</v>
      </c>
    </row>
    <row r="492" spans="37:38" x14ac:dyDescent="0.2">
      <c r="AK492" s="22" t="s">
        <v>42</v>
      </c>
      <c r="AL492" s="23">
        <v>6848</v>
      </c>
    </row>
    <row r="493" spans="37:38" x14ac:dyDescent="0.2">
      <c r="AK493" s="22" t="s">
        <v>42</v>
      </c>
      <c r="AL493" s="23">
        <v>6851</v>
      </c>
    </row>
    <row r="494" spans="37:38" x14ac:dyDescent="0.2">
      <c r="AK494" s="22" t="s">
        <v>42</v>
      </c>
      <c r="AL494" s="23">
        <v>6848</v>
      </c>
    </row>
    <row r="495" spans="37:38" x14ac:dyDescent="0.2">
      <c r="AK495" s="22" t="s">
        <v>42</v>
      </c>
      <c r="AL495" s="23">
        <v>6200</v>
      </c>
    </row>
    <row r="496" spans="37:38" x14ac:dyDescent="0.2">
      <c r="AK496" s="22" t="s">
        <v>42</v>
      </c>
      <c r="AL496" s="23">
        <v>7098</v>
      </c>
    </row>
    <row r="497" spans="37:38" x14ac:dyDescent="0.2">
      <c r="AK497" s="22" t="s">
        <v>42</v>
      </c>
      <c r="AL497" s="23">
        <v>6848</v>
      </c>
    </row>
    <row r="498" spans="37:38" x14ac:dyDescent="0.2">
      <c r="AK498" s="22" t="s">
        <v>42</v>
      </c>
      <c r="AL498" s="23">
        <v>7107</v>
      </c>
    </row>
    <row r="499" spans="37:38" x14ac:dyDescent="0.2">
      <c r="AK499" s="22" t="s">
        <v>42</v>
      </c>
      <c r="AL499" s="23">
        <v>7098</v>
      </c>
    </row>
    <row r="500" spans="37:38" x14ac:dyDescent="0.2">
      <c r="AK500" s="22" t="s">
        <v>42</v>
      </c>
      <c r="AL500" s="23">
        <v>6848</v>
      </c>
    </row>
    <row r="501" spans="37:38" x14ac:dyDescent="0.2">
      <c r="AK501" s="22" t="s">
        <v>42</v>
      </c>
      <c r="AL501" s="23">
        <v>6848</v>
      </c>
    </row>
    <row r="502" spans="37:38" x14ac:dyDescent="0.2">
      <c r="AK502" s="22" t="s">
        <v>42</v>
      </c>
      <c r="AL502" s="23">
        <v>6848</v>
      </c>
    </row>
    <row r="503" spans="37:38" x14ac:dyDescent="0.2">
      <c r="AK503" s="22" t="s">
        <v>42</v>
      </c>
      <c r="AL503" s="23">
        <v>7098</v>
      </c>
    </row>
    <row r="504" spans="37:38" x14ac:dyDescent="0.2">
      <c r="AK504" s="22" t="s">
        <v>42</v>
      </c>
      <c r="AL504" s="23">
        <v>6848</v>
      </c>
    </row>
    <row r="505" spans="37:38" x14ac:dyDescent="0.2">
      <c r="AK505" s="22" t="s">
        <v>42</v>
      </c>
      <c r="AL505" s="23">
        <v>6848</v>
      </c>
    </row>
    <row r="506" spans="37:38" x14ac:dyDescent="0.2">
      <c r="AK506" s="22" t="s">
        <v>42</v>
      </c>
      <c r="AL506" s="23">
        <v>7098</v>
      </c>
    </row>
    <row r="507" spans="37:38" x14ac:dyDescent="0.2">
      <c r="AK507" s="22" t="s">
        <v>42</v>
      </c>
      <c r="AL507" s="23">
        <v>6848</v>
      </c>
    </row>
    <row r="508" spans="37:38" x14ac:dyDescent="0.2">
      <c r="AK508" s="22" t="s">
        <v>42</v>
      </c>
      <c r="AL508" s="23">
        <v>6848</v>
      </c>
    </row>
    <row r="509" spans="37:38" x14ac:dyDescent="0.2">
      <c r="AK509" s="22" t="s">
        <v>42</v>
      </c>
      <c r="AL509" s="23">
        <v>7250</v>
      </c>
    </row>
    <row r="510" spans="37:38" x14ac:dyDescent="0.2">
      <c r="AK510" s="22" t="s">
        <v>42</v>
      </c>
      <c r="AL510" s="23">
        <v>6848</v>
      </c>
    </row>
    <row r="511" spans="37:38" x14ac:dyDescent="0.2">
      <c r="AK511" s="22" t="s">
        <v>42</v>
      </c>
      <c r="AL511" s="23">
        <v>6848</v>
      </c>
    </row>
    <row r="512" spans="37:38" x14ac:dyDescent="0.2">
      <c r="AK512" s="22" t="s">
        <v>42</v>
      </c>
      <c r="AL512" s="23">
        <v>6848</v>
      </c>
    </row>
    <row r="513" spans="37:38" x14ac:dyDescent="0.2">
      <c r="AK513" s="22" t="s">
        <v>42</v>
      </c>
      <c r="AL513" s="23">
        <v>6848</v>
      </c>
    </row>
    <row r="514" spans="37:38" x14ac:dyDescent="0.2">
      <c r="AK514" s="22" t="s">
        <v>42</v>
      </c>
      <c r="AL514" s="23">
        <v>6848</v>
      </c>
    </row>
    <row r="515" spans="37:38" x14ac:dyDescent="0.2">
      <c r="AK515" s="22" t="s">
        <v>42</v>
      </c>
      <c r="AL515" s="23">
        <v>6848</v>
      </c>
    </row>
    <row r="516" spans="37:38" x14ac:dyDescent="0.2">
      <c r="AK516" s="22" t="s">
        <v>42</v>
      </c>
      <c r="AL516" s="23">
        <v>6848</v>
      </c>
    </row>
    <row r="517" spans="37:38" x14ac:dyDescent="0.2">
      <c r="AK517" s="22" t="s">
        <v>42</v>
      </c>
      <c r="AL517" s="23">
        <v>6848</v>
      </c>
    </row>
    <row r="518" spans="37:38" x14ac:dyDescent="0.2">
      <c r="AK518" s="22" t="s">
        <v>42</v>
      </c>
      <c r="AL518" s="23">
        <v>6848</v>
      </c>
    </row>
    <row r="519" spans="37:38" x14ac:dyDescent="0.2">
      <c r="AK519" s="22" t="s">
        <v>42</v>
      </c>
      <c r="AL519" s="23">
        <v>6848</v>
      </c>
    </row>
    <row r="520" spans="37:38" x14ac:dyDescent="0.2">
      <c r="AK520" s="22" t="s">
        <v>42</v>
      </c>
      <c r="AL520" s="23">
        <v>6848</v>
      </c>
    </row>
    <row r="521" spans="37:38" x14ac:dyDescent="0.2">
      <c r="AK521" s="22" t="s">
        <v>42</v>
      </c>
      <c r="AL521" s="23">
        <v>6848</v>
      </c>
    </row>
    <row r="522" spans="37:38" x14ac:dyDescent="0.2">
      <c r="AK522" s="22" t="s">
        <v>42</v>
      </c>
      <c r="AL522" s="23">
        <v>6848</v>
      </c>
    </row>
    <row r="523" spans="37:38" x14ac:dyDescent="0.2">
      <c r="AK523" s="22" t="s">
        <v>42</v>
      </c>
      <c r="AL523" s="23">
        <v>6848</v>
      </c>
    </row>
    <row r="524" spans="37:38" x14ac:dyDescent="0.2">
      <c r="AK524" s="22" t="s">
        <v>42</v>
      </c>
      <c r="AL524" s="23">
        <v>6848</v>
      </c>
    </row>
    <row r="525" spans="37:38" x14ac:dyDescent="0.2">
      <c r="AK525" s="22" t="s">
        <v>42</v>
      </c>
      <c r="AL525" s="23">
        <v>6848</v>
      </c>
    </row>
    <row r="526" spans="37:38" x14ac:dyDescent="0.2">
      <c r="AK526" s="22" t="s">
        <v>42</v>
      </c>
      <c r="AL526" s="23">
        <v>6848</v>
      </c>
    </row>
    <row r="527" spans="37:38" x14ac:dyDescent="0.2">
      <c r="AK527" s="22" t="s">
        <v>42</v>
      </c>
      <c r="AL527" s="23">
        <v>6848</v>
      </c>
    </row>
    <row r="528" spans="37:38" x14ac:dyDescent="0.2">
      <c r="AK528" s="22" t="s">
        <v>42</v>
      </c>
      <c r="AL528" s="23">
        <v>6848</v>
      </c>
    </row>
    <row r="529" spans="37:38" x14ac:dyDescent="0.2">
      <c r="AK529" s="22" t="s">
        <v>42</v>
      </c>
      <c r="AL529" s="23">
        <v>6848</v>
      </c>
    </row>
    <row r="530" spans="37:38" x14ac:dyDescent="0.2">
      <c r="AK530" s="22" t="s">
        <v>42</v>
      </c>
      <c r="AL530" s="23">
        <v>6848</v>
      </c>
    </row>
    <row r="531" spans="37:38" x14ac:dyDescent="0.2">
      <c r="AK531" s="22" t="s">
        <v>42</v>
      </c>
      <c r="AL531" s="23">
        <v>6848</v>
      </c>
    </row>
    <row r="532" spans="37:38" x14ac:dyDescent="0.2">
      <c r="AK532" s="22" t="s">
        <v>42</v>
      </c>
      <c r="AL532" s="23">
        <v>7098</v>
      </c>
    </row>
    <row r="533" spans="37:38" x14ac:dyDescent="0.2">
      <c r="AK533" s="22" t="s">
        <v>42</v>
      </c>
      <c r="AL533" s="23">
        <v>6848</v>
      </c>
    </row>
    <row r="534" spans="37:38" x14ac:dyDescent="0.2">
      <c r="AK534" s="22" t="s">
        <v>42</v>
      </c>
      <c r="AL534" s="23">
        <v>6848</v>
      </c>
    </row>
    <row r="535" spans="37:38" x14ac:dyDescent="0.2">
      <c r="AK535" s="22" t="s">
        <v>42</v>
      </c>
      <c r="AL535" s="23">
        <v>6848</v>
      </c>
    </row>
    <row r="536" spans="37:38" x14ac:dyDescent="0.2">
      <c r="AK536" s="22" t="s">
        <v>42</v>
      </c>
      <c r="AL536" s="23">
        <v>6848</v>
      </c>
    </row>
    <row r="537" spans="37:38" x14ac:dyDescent="0.2">
      <c r="AK537" s="22" t="s">
        <v>42</v>
      </c>
      <c r="AL537" s="23">
        <v>7098</v>
      </c>
    </row>
    <row r="538" spans="37:38" x14ac:dyDescent="0.2">
      <c r="AK538" s="22" t="s">
        <v>42</v>
      </c>
      <c r="AL538" s="23">
        <v>7098</v>
      </c>
    </row>
    <row r="539" spans="37:38" x14ac:dyDescent="0.2">
      <c r="AK539" s="22" t="s">
        <v>42</v>
      </c>
      <c r="AL539" s="23">
        <v>6848</v>
      </c>
    </row>
    <row r="540" spans="37:38" x14ac:dyDescent="0.2">
      <c r="AK540" s="22" t="s">
        <v>42</v>
      </c>
      <c r="AL540" s="23">
        <v>7098</v>
      </c>
    </row>
    <row r="541" spans="37:38" x14ac:dyDescent="0.2">
      <c r="AK541" s="22" t="s">
        <v>42</v>
      </c>
      <c r="AL541" s="23">
        <v>6848</v>
      </c>
    </row>
    <row r="542" spans="37:38" x14ac:dyDescent="0.2">
      <c r="AK542" s="22" t="s">
        <v>42</v>
      </c>
      <c r="AL542" s="23">
        <v>7098</v>
      </c>
    </row>
    <row r="543" spans="37:38" x14ac:dyDescent="0.2">
      <c r="AK543" s="22" t="s">
        <v>42</v>
      </c>
      <c r="AL543" s="23">
        <v>7098</v>
      </c>
    </row>
    <row r="544" spans="37:38" x14ac:dyDescent="0.2">
      <c r="AK544" s="22" t="s">
        <v>42</v>
      </c>
      <c r="AL544" s="23">
        <v>6848</v>
      </c>
    </row>
    <row r="545" spans="37:38" x14ac:dyDescent="0.2">
      <c r="AK545" s="22" t="s">
        <v>42</v>
      </c>
      <c r="AL545" s="23">
        <v>7098</v>
      </c>
    </row>
    <row r="546" spans="37:38" x14ac:dyDescent="0.2">
      <c r="AK546" s="22" t="s">
        <v>42</v>
      </c>
      <c r="AL546" s="23">
        <v>6848</v>
      </c>
    </row>
    <row r="547" spans="37:38" x14ac:dyDescent="0.2">
      <c r="AK547" s="22" t="s">
        <v>42</v>
      </c>
      <c r="AL547" s="23">
        <v>6848</v>
      </c>
    </row>
    <row r="548" spans="37:38" x14ac:dyDescent="0.2">
      <c r="AK548" s="22" t="s">
        <v>42</v>
      </c>
      <c r="AL548" s="23">
        <v>7098</v>
      </c>
    </row>
    <row r="549" spans="37:38" x14ac:dyDescent="0.2">
      <c r="AK549" s="22" t="s">
        <v>42</v>
      </c>
      <c r="AL549" s="23">
        <v>6848</v>
      </c>
    </row>
    <row r="550" spans="37:38" x14ac:dyDescent="0.2">
      <c r="AK550" s="22" t="s">
        <v>42</v>
      </c>
      <c r="AL550" s="23">
        <v>6848</v>
      </c>
    </row>
    <row r="551" spans="37:38" x14ac:dyDescent="0.2">
      <c r="AK551" s="22" t="s">
        <v>42</v>
      </c>
      <c r="AL551" s="23">
        <v>6848</v>
      </c>
    </row>
    <row r="552" spans="37:38" x14ac:dyDescent="0.2">
      <c r="AK552" s="22" t="s">
        <v>42</v>
      </c>
      <c r="AL552" s="23">
        <v>6848</v>
      </c>
    </row>
    <row r="553" spans="37:38" x14ac:dyDescent="0.2">
      <c r="AK553" s="22" t="s">
        <v>42</v>
      </c>
      <c r="AL553" s="23">
        <v>6848</v>
      </c>
    </row>
    <row r="554" spans="37:38" x14ac:dyDescent="0.2">
      <c r="AK554" s="22" t="s">
        <v>42</v>
      </c>
      <c r="AL554" s="23">
        <v>7098</v>
      </c>
    </row>
    <row r="555" spans="37:38" x14ac:dyDescent="0.2">
      <c r="AK555" s="22" t="s">
        <v>42</v>
      </c>
      <c r="AL555" s="23">
        <v>6848</v>
      </c>
    </row>
    <row r="556" spans="37:38" x14ac:dyDescent="0.2">
      <c r="AK556" s="22" t="s">
        <v>42</v>
      </c>
      <c r="AL556" s="23">
        <v>6848</v>
      </c>
    </row>
    <row r="557" spans="37:38" x14ac:dyDescent="0.2">
      <c r="AK557" s="22" t="s">
        <v>42</v>
      </c>
      <c r="AL557" s="23">
        <v>6848</v>
      </c>
    </row>
    <row r="558" spans="37:38" x14ac:dyDescent="0.2">
      <c r="AK558" s="22" t="s">
        <v>42</v>
      </c>
      <c r="AL558" s="23">
        <v>6848</v>
      </c>
    </row>
    <row r="559" spans="37:38" x14ac:dyDescent="0.2">
      <c r="AK559" s="22" t="s">
        <v>42</v>
      </c>
      <c r="AL559" s="23">
        <v>6848</v>
      </c>
    </row>
    <row r="560" spans="37:38" x14ac:dyDescent="0.2">
      <c r="AK560" s="22" t="s">
        <v>42</v>
      </c>
      <c r="AL560" s="23">
        <v>6848</v>
      </c>
    </row>
    <row r="561" spans="37:38" x14ac:dyDescent="0.2">
      <c r="AK561" s="22" t="s">
        <v>42</v>
      </c>
      <c r="AL561" s="23">
        <v>7746</v>
      </c>
    </row>
    <row r="562" spans="37:38" x14ac:dyDescent="0.2">
      <c r="AK562" s="22" t="s">
        <v>42</v>
      </c>
      <c r="AL562" s="23">
        <v>6848</v>
      </c>
    </row>
    <row r="563" spans="37:38" x14ac:dyDescent="0.2">
      <c r="AK563" s="22" t="s">
        <v>42</v>
      </c>
      <c r="AL563" s="23">
        <v>6848</v>
      </c>
    </row>
    <row r="564" spans="37:38" x14ac:dyDescent="0.2">
      <c r="AK564" s="22" t="s">
        <v>42</v>
      </c>
      <c r="AL564" s="23">
        <v>6848</v>
      </c>
    </row>
    <row r="565" spans="37:38" x14ac:dyDescent="0.2">
      <c r="AK565" s="22" t="s">
        <v>42</v>
      </c>
      <c r="AL565" s="23">
        <v>6848</v>
      </c>
    </row>
    <row r="566" spans="37:38" x14ac:dyDescent="0.2">
      <c r="AK566" s="22" t="s">
        <v>42</v>
      </c>
      <c r="AL566" s="23">
        <v>7098</v>
      </c>
    </row>
    <row r="567" spans="37:38" x14ac:dyDescent="0.2">
      <c r="AK567" s="22" t="s">
        <v>42</v>
      </c>
      <c r="AL567" s="23">
        <v>6848</v>
      </c>
    </row>
    <row r="568" spans="37:38" x14ac:dyDescent="0.2">
      <c r="AK568" s="22" t="s">
        <v>42</v>
      </c>
      <c r="AL568" s="23">
        <v>6848</v>
      </c>
    </row>
    <row r="569" spans="37:38" x14ac:dyDescent="0.2">
      <c r="AK569" s="22" t="s">
        <v>42</v>
      </c>
      <c r="AL569" s="23">
        <v>6848</v>
      </c>
    </row>
    <row r="570" spans="37:38" x14ac:dyDescent="0.2">
      <c r="AK570" s="22" t="s">
        <v>42</v>
      </c>
      <c r="AL570" s="23">
        <v>6848</v>
      </c>
    </row>
    <row r="571" spans="37:38" x14ac:dyDescent="0.2">
      <c r="AK571" s="22" t="s">
        <v>42</v>
      </c>
      <c r="AL571" s="23">
        <v>6848</v>
      </c>
    </row>
    <row r="572" spans="37:38" x14ac:dyDescent="0.2">
      <c r="AK572" s="22" t="s">
        <v>42</v>
      </c>
      <c r="AL572" s="23">
        <v>6848</v>
      </c>
    </row>
    <row r="573" spans="37:38" x14ac:dyDescent="0.2">
      <c r="AK573" s="22" t="s">
        <v>42</v>
      </c>
      <c r="AL573" s="23">
        <v>6848</v>
      </c>
    </row>
    <row r="574" spans="37:38" x14ac:dyDescent="0.2">
      <c r="AK574" s="22" t="s">
        <v>42</v>
      </c>
      <c r="AL574" s="23">
        <v>6848</v>
      </c>
    </row>
    <row r="575" spans="37:38" x14ac:dyDescent="0.2">
      <c r="AK575" s="22" t="s">
        <v>42</v>
      </c>
      <c r="AL575" s="23">
        <v>7074</v>
      </c>
    </row>
    <row r="576" spans="37:38" x14ac:dyDescent="0.2">
      <c r="AK576" s="22" t="s">
        <v>42</v>
      </c>
      <c r="AL576" s="23">
        <v>6848</v>
      </c>
    </row>
    <row r="577" spans="37:38" x14ac:dyDescent="0.2">
      <c r="AK577" s="22" t="s">
        <v>42</v>
      </c>
      <c r="AL577" s="23">
        <v>6848</v>
      </c>
    </row>
    <row r="578" spans="37:38" x14ac:dyDescent="0.2">
      <c r="AK578" s="22" t="s">
        <v>42</v>
      </c>
      <c r="AL578" s="23">
        <v>7098</v>
      </c>
    </row>
    <row r="579" spans="37:38" x14ac:dyDescent="0.2">
      <c r="AK579" s="22" t="s">
        <v>42</v>
      </c>
      <c r="AL579" s="23">
        <v>6848</v>
      </c>
    </row>
    <row r="580" spans="37:38" x14ac:dyDescent="0.2">
      <c r="AK580" s="22" t="s">
        <v>42</v>
      </c>
      <c r="AL580" s="23">
        <v>6848</v>
      </c>
    </row>
    <row r="581" spans="37:38" x14ac:dyDescent="0.2">
      <c r="AK581" s="22" t="s">
        <v>42</v>
      </c>
      <c r="AL581" s="23">
        <v>6848</v>
      </c>
    </row>
    <row r="582" spans="37:38" x14ac:dyDescent="0.2">
      <c r="AK582" s="22" t="s">
        <v>42</v>
      </c>
      <c r="AL582" s="23">
        <v>7070</v>
      </c>
    </row>
    <row r="583" spans="37:38" x14ac:dyDescent="0.2">
      <c r="AK583" s="22" t="s">
        <v>42</v>
      </c>
      <c r="AL583" s="23">
        <v>6848</v>
      </c>
    </row>
    <row r="584" spans="37:38" x14ac:dyDescent="0.2">
      <c r="AK584" s="22" t="s">
        <v>42</v>
      </c>
      <c r="AL584" s="23">
        <v>6848</v>
      </c>
    </row>
    <row r="585" spans="37:38" x14ac:dyDescent="0.2">
      <c r="AK585" s="22" t="s">
        <v>42</v>
      </c>
      <c r="AL585" s="23">
        <v>6848</v>
      </c>
    </row>
    <row r="586" spans="37:38" x14ac:dyDescent="0.2">
      <c r="AK586" s="22" t="s">
        <v>42</v>
      </c>
      <c r="AL586" s="23">
        <v>6848</v>
      </c>
    </row>
    <row r="587" spans="37:38" x14ac:dyDescent="0.2">
      <c r="AK587" s="22" t="s">
        <v>42</v>
      </c>
      <c r="AL587" s="23">
        <v>6848</v>
      </c>
    </row>
    <row r="588" spans="37:38" x14ac:dyDescent="0.2">
      <c r="AK588" s="22" t="s">
        <v>42</v>
      </c>
      <c r="AL588" s="23">
        <v>6848</v>
      </c>
    </row>
    <row r="589" spans="37:38" x14ac:dyDescent="0.2">
      <c r="AK589" s="22" t="s">
        <v>42</v>
      </c>
      <c r="AL589" s="23">
        <v>6848</v>
      </c>
    </row>
    <row r="590" spans="37:38" x14ac:dyDescent="0.2">
      <c r="AK590" s="22" t="s">
        <v>42</v>
      </c>
      <c r="AL590" s="23">
        <v>7098</v>
      </c>
    </row>
    <row r="591" spans="37:38" x14ac:dyDescent="0.2">
      <c r="AK591" s="22" t="s">
        <v>42</v>
      </c>
      <c r="AL591" s="23">
        <v>7098</v>
      </c>
    </row>
    <row r="592" spans="37:38" x14ac:dyDescent="0.2">
      <c r="AK592" s="22" t="s">
        <v>42</v>
      </c>
      <c r="AL592" s="23">
        <v>7226</v>
      </c>
    </row>
    <row r="593" spans="37:38" x14ac:dyDescent="0.2">
      <c r="AK593" s="22" t="s">
        <v>42</v>
      </c>
      <c r="AL593" s="23">
        <v>6848</v>
      </c>
    </row>
    <row r="594" spans="37:38" x14ac:dyDescent="0.2">
      <c r="AK594" s="22" t="s">
        <v>42</v>
      </c>
      <c r="AL594" s="23">
        <v>6848</v>
      </c>
    </row>
    <row r="595" spans="37:38" x14ac:dyDescent="0.2">
      <c r="AK595" s="22" t="s">
        <v>42</v>
      </c>
      <c r="AL595" s="23">
        <v>6848</v>
      </c>
    </row>
    <row r="596" spans="37:38" x14ac:dyDescent="0.2">
      <c r="AK596" s="22" t="s">
        <v>42</v>
      </c>
      <c r="AL596" s="23">
        <v>6848</v>
      </c>
    </row>
    <row r="597" spans="37:38" x14ac:dyDescent="0.2">
      <c r="AK597" s="22" t="s">
        <v>42</v>
      </c>
      <c r="AL597" s="23">
        <v>6848</v>
      </c>
    </row>
    <row r="598" spans="37:38" x14ac:dyDescent="0.2">
      <c r="AK598" s="22" t="s">
        <v>42</v>
      </c>
      <c r="AL598" s="23">
        <v>6947</v>
      </c>
    </row>
    <row r="599" spans="37:38" x14ac:dyDescent="0.2">
      <c r="AK599" s="22" t="s">
        <v>42</v>
      </c>
      <c r="AL599" s="23">
        <v>6848</v>
      </c>
    </row>
    <row r="600" spans="37:38" x14ac:dyDescent="0.2">
      <c r="AK600" s="22" t="s">
        <v>42</v>
      </c>
      <c r="AL600" s="23">
        <v>6848</v>
      </c>
    </row>
    <row r="601" spans="37:38" x14ac:dyDescent="0.2">
      <c r="AK601" s="22" t="s">
        <v>42</v>
      </c>
      <c r="AL601" s="23">
        <v>6200</v>
      </c>
    </row>
    <row r="602" spans="37:38" x14ac:dyDescent="0.2">
      <c r="AK602" s="22" t="s">
        <v>42</v>
      </c>
      <c r="AL602" s="23">
        <v>6848</v>
      </c>
    </row>
    <row r="603" spans="37:38" x14ac:dyDescent="0.2">
      <c r="AK603" s="22" t="s">
        <v>42</v>
      </c>
      <c r="AL603" s="23">
        <v>7098</v>
      </c>
    </row>
    <row r="604" spans="37:38" x14ac:dyDescent="0.2">
      <c r="AK604" s="22" t="s">
        <v>42</v>
      </c>
      <c r="AL604" s="23">
        <v>6848</v>
      </c>
    </row>
    <row r="605" spans="37:38" x14ac:dyDescent="0.2">
      <c r="AK605" s="22" t="s">
        <v>42</v>
      </c>
      <c r="AL605" s="23">
        <v>6848</v>
      </c>
    </row>
    <row r="606" spans="37:38" x14ac:dyDescent="0.2">
      <c r="AK606" s="22" t="s">
        <v>42</v>
      </c>
      <c r="AL606" s="23">
        <v>6848</v>
      </c>
    </row>
    <row r="607" spans="37:38" x14ac:dyDescent="0.2">
      <c r="AK607" s="22" t="s">
        <v>42</v>
      </c>
      <c r="AL607" s="23">
        <v>6848</v>
      </c>
    </row>
    <row r="608" spans="37:38" x14ac:dyDescent="0.2">
      <c r="AK608" s="22" t="s">
        <v>42</v>
      </c>
      <c r="AL608" s="23">
        <v>6848</v>
      </c>
    </row>
    <row r="609" spans="37:38" x14ac:dyDescent="0.2">
      <c r="AK609" s="22" t="s">
        <v>42</v>
      </c>
      <c r="AL609" s="23">
        <v>6848</v>
      </c>
    </row>
    <row r="610" spans="37:38" x14ac:dyDescent="0.2">
      <c r="AK610" s="22" t="s">
        <v>42</v>
      </c>
      <c r="AL610" s="23">
        <v>6848</v>
      </c>
    </row>
    <row r="611" spans="37:38" x14ac:dyDescent="0.2">
      <c r="AK611" s="22" t="s">
        <v>42</v>
      </c>
      <c r="AL611" s="23">
        <v>6848</v>
      </c>
    </row>
    <row r="612" spans="37:38" x14ac:dyDescent="0.2">
      <c r="AK612" s="22" t="s">
        <v>42</v>
      </c>
      <c r="AL612" s="23">
        <v>6848</v>
      </c>
    </row>
    <row r="613" spans="37:38" x14ac:dyDescent="0.2">
      <c r="AK613" s="22" t="s">
        <v>42</v>
      </c>
      <c r="AL613" s="23">
        <v>6848</v>
      </c>
    </row>
    <row r="614" spans="37:38" x14ac:dyDescent="0.2">
      <c r="AK614" s="22" t="s">
        <v>42</v>
      </c>
      <c r="AL614" s="23">
        <v>6848</v>
      </c>
    </row>
    <row r="615" spans="37:38" x14ac:dyDescent="0.2">
      <c r="AK615" s="22" t="s">
        <v>42</v>
      </c>
      <c r="AL615" s="23">
        <v>6875</v>
      </c>
    </row>
    <row r="616" spans="37:38" x14ac:dyDescent="0.2">
      <c r="AK616" s="22" t="s">
        <v>42</v>
      </c>
      <c r="AL616" s="23">
        <v>6886</v>
      </c>
    </row>
    <row r="617" spans="37:38" x14ac:dyDescent="0.2">
      <c r="AK617" s="22" t="s">
        <v>42</v>
      </c>
      <c r="AL617" s="23">
        <v>6848</v>
      </c>
    </row>
    <row r="618" spans="37:38" x14ac:dyDescent="0.2">
      <c r="AK618" s="22" t="s">
        <v>42</v>
      </c>
      <c r="AL618" s="23">
        <v>6848</v>
      </c>
    </row>
    <row r="619" spans="37:38" x14ac:dyDescent="0.2">
      <c r="AK619" s="22" t="s">
        <v>42</v>
      </c>
      <c r="AL619" s="23">
        <v>7098</v>
      </c>
    </row>
    <row r="620" spans="37:38" x14ac:dyDescent="0.2">
      <c r="AK620" s="22" t="s">
        <v>42</v>
      </c>
      <c r="AL620" s="23">
        <v>6848</v>
      </c>
    </row>
    <row r="621" spans="37:38" x14ac:dyDescent="0.2">
      <c r="AK621" s="22" t="s">
        <v>42</v>
      </c>
      <c r="AL621" s="23">
        <v>6848</v>
      </c>
    </row>
    <row r="622" spans="37:38" x14ac:dyDescent="0.2">
      <c r="AK622" s="22" t="s">
        <v>42</v>
      </c>
      <c r="AL622" s="23">
        <v>6848</v>
      </c>
    </row>
    <row r="623" spans="37:38" x14ac:dyDescent="0.2">
      <c r="AK623" s="22" t="s">
        <v>42</v>
      </c>
      <c r="AL623" s="23">
        <v>7098</v>
      </c>
    </row>
    <row r="624" spans="37:38" x14ac:dyDescent="0.2">
      <c r="AK624" s="22" t="s">
        <v>42</v>
      </c>
      <c r="AL624" s="23">
        <v>6848</v>
      </c>
    </row>
    <row r="625" spans="37:38" x14ac:dyDescent="0.2">
      <c r="AK625" s="22" t="s">
        <v>42</v>
      </c>
      <c r="AL625" s="23">
        <v>6848</v>
      </c>
    </row>
    <row r="626" spans="37:38" x14ac:dyDescent="0.2">
      <c r="AK626" s="22" t="s">
        <v>42</v>
      </c>
      <c r="AL626" s="23">
        <v>7098</v>
      </c>
    </row>
    <row r="627" spans="37:38" x14ac:dyDescent="0.2">
      <c r="AK627" s="22" t="s">
        <v>42</v>
      </c>
      <c r="AL627" s="23">
        <v>6848</v>
      </c>
    </row>
    <row r="628" spans="37:38" x14ac:dyDescent="0.2">
      <c r="AK628" s="22" t="s">
        <v>42</v>
      </c>
      <c r="AL628" s="23">
        <v>6848</v>
      </c>
    </row>
    <row r="629" spans="37:38" x14ac:dyDescent="0.2">
      <c r="AK629" s="22" t="s">
        <v>42</v>
      </c>
      <c r="AL629" s="23">
        <v>7098</v>
      </c>
    </row>
    <row r="630" spans="37:38" x14ac:dyDescent="0.2">
      <c r="AK630" s="22" t="s">
        <v>42</v>
      </c>
      <c r="AL630" s="23">
        <v>6848</v>
      </c>
    </row>
    <row r="631" spans="37:38" x14ac:dyDescent="0.2">
      <c r="AK631" s="22" t="s">
        <v>42</v>
      </c>
      <c r="AL631" s="23">
        <v>6848</v>
      </c>
    </row>
    <row r="632" spans="37:38" x14ac:dyDescent="0.2">
      <c r="AK632" s="22" t="s">
        <v>42</v>
      </c>
      <c r="AL632" s="23">
        <v>6848</v>
      </c>
    </row>
    <row r="633" spans="37:38" x14ac:dyDescent="0.2">
      <c r="AK633" s="22" t="s">
        <v>42</v>
      </c>
      <c r="AL633" s="23">
        <v>6848</v>
      </c>
    </row>
    <row r="634" spans="37:38" x14ac:dyDescent="0.2">
      <c r="AK634" s="22" t="s">
        <v>42</v>
      </c>
      <c r="AL634" s="23">
        <v>6848</v>
      </c>
    </row>
    <row r="635" spans="37:38" x14ac:dyDescent="0.2">
      <c r="AK635" s="22" t="s">
        <v>42</v>
      </c>
      <c r="AL635" s="23">
        <v>6848</v>
      </c>
    </row>
    <row r="636" spans="37:38" x14ac:dyDescent="0.2">
      <c r="AK636" s="22" t="s">
        <v>42</v>
      </c>
      <c r="AL636" s="23">
        <v>6848</v>
      </c>
    </row>
    <row r="637" spans="37:38" x14ac:dyDescent="0.2">
      <c r="AK637" s="22" t="s">
        <v>42</v>
      </c>
      <c r="AL637" s="23">
        <v>6848</v>
      </c>
    </row>
    <row r="638" spans="37:38" x14ac:dyDescent="0.2">
      <c r="AK638" s="22" t="s">
        <v>42</v>
      </c>
      <c r="AL638" s="23">
        <v>6848</v>
      </c>
    </row>
    <row r="639" spans="37:38" x14ac:dyDescent="0.2">
      <c r="AK639" s="22" t="s">
        <v>42</v>
      </c>
      <c r="AL639" s="23">
        <v>6848</v>
      </c>
    </row>
    <row r="640" spans="37:38" x14ac:dyDescent="0.2">
      <c r="AK640" s="22" t="s">
        <v>42</v>
      </c>
      <c r="AL640" s="23">
        <v>7115</v>
      </c>
    </row>
    <row r="641" spans="37:38" x14ac:dyDescent="0.2">
      <c r="AK641" s="22" t="s">
        <v>42</v>
      </c>
      <c r="AL641" s="23">
        <v>6883</v>
      </c>
    </row>
    <row r="642" spans="37:38" x14ac:dyDescent="0.2">
      <c r="AK642" s="22" t="s">
        <v>42</v>
      </c>
      <c r="AL642" s="23">
        <v>6848</v>
      </c>
    </row>
    <row r="643" spans="37:38" x14ac:dyDescent="0.2">
      <c r="AK643" s="22" t="s">
        <v>42</v>
      </c>
      <c r="AL643" s="23">
        <v>6848</v>
      </c>
    </row>
    <row r="644" spans="37:38" x14ac:dyDescent="0.2">
      <c r="AK644" s="22" t="s">
        <v>42</v>
      </c>
      <c r="AL644" s="23">
        <v>6848</v>
      </c>
    </row>
    <row r="645" spans="37:38" x14ac:dyDescent="0.2">
      <c r="AK645" s="22" t="s">
        <v>42</v>
      </c>
      <c r="AL645" s="23">
        <v>6848</v>
      </c>
    </row>
    <row r="646" spans="37:38" x14ac:dyDescent="0.2">
      <c r="AK646" s="22" t="s">
        <v>42</v>
      </c>
      <c r="AL646" s="23">
        <v>7098</v>
      </c>
    </row>
    <row r="647" spans="37:38" x14ac:dyDescent="0.2">
      <c r="AK647" s="22" t="s">
        <v>42</v>
      </c>
      <c r="AL647" s="23">
        <v>6915</v>
      </c>
    </row>
    <row r="648" spans="37:38" x14ac:dyDescent="0.2">
      <c r="AK648" s="22" t="s">
        <v>42</v>
      </c>
      <c r="AL648" s="23">
        <v>6848</v>
      </c>
    </row>
    <row r="649" spans="37:38" x14ac:dyDescent="0.2">
      <c r="AK649" s="22" t="s">
        <v>42</v>
      </c>
      <c r="AL649" s="23">
        <v>6848</v>
      </c>
    </row>
    <row r="650" spans="37:38" x14ac:dyDescent="0.2">
      <c r="AK650" s="22" t="s">
        <v>42</v>
      </c>
      <c r="AL650" s="23">
        <v>6848</v>
      </c>
    </row>
    <row r="651" spans="37:38" x14ac:dyDescent="0.2">
      <c r="AK651" s="22" t="s">
        <v>42</v>
      </c>
      <c r="AL651" s="23">
        <v>6848</v>
      </c>
    </row>
    <row r="652" spans="37:38" x14ac:dyDescent="0.2">
      <c r="AK652" s="22" t="s">
        <v>42</v>
      </c>
      <c r="AL652" s="23">
        <v>6848</v>
      </c>
    </row>
    <row r="653" spans="37:38" x14ac:dyDescent="0.2">
      <c r="AK653" s="22" t="s">
        <v>42</v>
      </c>
      <c r="AL653" s="23">
        <v>6848</v>
      </c>
    </row>
    <row r="654" spans="37:38" x14ac:dyDescent="0.2">
      <c r="AK654" s="22" t="s">
        <v>42</v>
      </c>
      <c r="AL654" s="23">
        <v>6848</v>
      </c>
    </row>
    <row r="655" spans="37:38" x14ac:dyDescent="0.2">
      <c r="AK655" s="22" t="s">
        <v>42</v>
      </c>
      <c r="AL655" s="23">
        <v>7098</v>
      </c>
    </row>
    <row r="656" spans="37:38" x14ac:dyDescent="0.2">
      <c r="AK656" s="22" t="s">
        <v>42</v>
      </c>
      <c r="AL656" s="23">
        <v>6848</v>
      </c>
    </row>
    <row r="657" spans="37:38" x14ac:dyDescent="0.2">
      <c r="AK657" s="22" t="s">
        <v>42</v>
      </c>
      <c r="AL657" s="23">
        <v>6848</v>
      </c>
    </row>
    <row r="658" spans="37:38" x14ac:dyDescent="0.2">
      <c r="AK658" s="22" t="s">
        <v>42</v>
      </c>
      <c r="AL658" s="23">
        <v>6848</v>
      </c>
    </row>
    <row r="659" spans="37:38" x14ac:dyDescent="0.2">
      <c r="AK659" s="22" t="s">
        <v>42</v>
      </c>
      <c r="AL659" s="23">
        <v>6848</v>
      </c>
    </row>
    <row r="660" spans="37:38" x14ac:dyDescent="0.2">
      <c r="AK660" s="22" t="s">
        <v>42</v>
      </c>
      <c r="AL660" s="23">
        <v>6848</v>
      </c>
    </row>
    <row r="661" spans="37:38" x14ac:dyDescent="0.2">
      <c r="AK661" s="22" t="s">
        <v>42</v>
      </c>
      <c r="AL661" s="23">
        <v>6848</v>
      </c>
    </row>
    <row r="662" spans="37:38" x14ac:dyDescent="0.2">
      <c r="AK662" s="22" t="s">
        <v>42</v>
      </c>
      <c r="AL662" s="23">
        <v>6848</v>
      </c>
    </row>
    <row r="663" spans="37:38" x14ac:dyDescent="0.2">
      <c r="AK663" s="22" t="s">
        <v>42</v>
      </c>
      <c r="AL663" s="23">
        <v>6848</v>
      </c>
    </row>
    <row r="664" spans="37:38" x14ac:dyDescent="0.2">
      <c r="AK664" s="22" t="s">
        <v>42</v>
      </c>
      <c r="AL664" s="23">
        <v>7157</v>
      </c>
    </row>
    <row r="665" spans="37:38" x14ac:dyDescent="0.2">
      <c r="AK665" s="22" t="s">
        <v>42</v>
      </c>
      <c r="AL665" s="23">
        <v>7098</v>
      </c>
    </row>
    <row r="666" spans="37:38" x14ac:dyDescent="0.2">
      <c r="AK666" s="22" t="s">
        <v>42</v>
      </c>
      <c r="AL666" s="23">
        <v>6848</v>
      </c>
    </row>
    <row r="667" spans="37:38" x14ac:dyDescent="0.2">
      <c r="AK667" s="22" t="s">
        <v>42</v>
      </c>
      <c r="AL667" s="23">
        <v>6848</v>
      </c>
    </row>
    <row r="668" spans="37:38" x14ac:dyDescent="0.2">
      <c r="AK668" s="22" t="s">
        <v>42</v>
      </c>
      <c r="AL668" s="23">
        <v>6848</v>
      </c>
    </row>
    <row r="669" spans="37:38" x14ac:dyDescent="0.2">
      <c r="AK669" s="22" t="s">
        <v>42</v>
      </c>
      <c r="AL669" s="23">
        <v>6848</v>
      </c>
    </row>
    <row r="670" spans="37:38" x14ac:dyDescent="0.2">
      <c r="AK670" s="22" t="s">
        <v>42</v>
      </c>
      <c r="AL670" s="23">
        <v>6848</v>
      </c>
    </row>
    <row r="671" spans="37:38" x14ac:dyDescent="0.2">
      <c r="AK671" s="22" t="s">
        <v>42</v>
      </c>
      <c r="AL671" s="23">
        <v>7098</v>
      </c>
    </row>
    <row r="672" spans="37:38" x14ac:dyDescent="0.2">
      <c r="AK672" s="22" t="s">
        <v>42</v>
      </c>
      <c r="AL672" s="23">
        <v>6848</v>
      </c>
    </row>
    <row r="673" spans="37:38" x14ac:dyDescent="0.2">
      <c r="AK673" s="22" t="s">
        <v>42</v>
      </c>
      <c r="AL673" s="23">
        <v>6848</v>
      </c>
    </row>
    <row r="674" spans="37:38" x14ac:dyDescent="0.2">
      <c r="AK674" s="22" t="s">
        <v>42</v>
      </c>
      <c r="AL674" s="23">
        <v>7098</v>
      </c>
    </row>
    <row r="675" spans="37:38" x14ac:dyDescent="0.2">
      <c r="AK675" s="22" t="s">
        <v>42</v>
      </c>
      <c r="AL675" s="23">
        <v>7098</v>
      </c>
    </row>
    <row r="676" spans="37:38" x14ac:dyDescent="0.2">
      <c r="AK676" s="22" t="s">
        <v>42</v>
      </c>
      <c r="AL676" s="23">
        <v>6848</v>
      </c>
    </row>
    <row r="677" spans="37:38" x14ac:dyDescent="0.2">
      <c r="AK677" s="22" t="s">
        <v>42</v>
      </c>
      <c r="AL677" s="23">
        <v>7098</v>
      </c>
    </row>
    <row r="678" spans="37:38" x14ac:dyDescent="0.2">
      <c r="AK678" s="22" t="s">
        <v>42</v>
      </c>
      <c r="AL678" s="23">
        <v>6848</v>
      </c>
    </row>
    <row r="679" spans="37:38" x14ac:dyDescent="0.2">
      <c r="AK679" s="22" t="s">
        <v>42</v>
      </c>
      <c r="AL679" s="23">
        <v>14238</v>
      </c>
    </row>
    <row r="680" spans="37:38" x14ac:dyDescent="0.2">
      <c r="AK680" s="22" t="s">
        <v>42</v>
      </c>
      <c r="AL680" s="23">
        <v>7582</v>
      </c>
    </row>
    <row r="681" spans="37:38" x14ac:dyDescent="0.2">
      <c r="AK681" s="22" t="s">
        <v>42</v>
      </c>
      <c r="AL681" s="23">
        <v>10895</v>
      </c>
    </row>
    <row r="682" spans="37:38" x14ac:dyDescent="0.2">
      <c r="AK682" s="22" t="s">
        <v>42</v>
      </c>
      <c r="AL682" s="23">
        <v>11377</v>
      </c>
    </row>
    <row r="683" spans="37:38" x14ac:dyDescent="0.2">
      <c r="AK683" s="22" t="s">
        <v>42</v>
      </c>
      <c r="AL683" s="23">
        <v>8698</v>
      </c>
    </row>
    <row r="684" spans="37:38" x14ac:dyDescent="0.2">
      <c r="AK684" s="22" t="s">
        <v>42</v>
      </c>
      <c r="AL684" s="23">
        <v>9862</v>
      </c>
    </row>
    <row r="685" spans="37:38" x14ac:dyDescent="0.2">
      <c r="AK685" s="22" t="s">
        <v>42</v>
      </c>
      <c r="AL685" s="23">
        <v>7661</v>
      </c>
    </row>
    <row r="686" spans="37:38" x14ac:dyDescent="0.2">
      <c r="AK686" s="22" t="s">
        <v>42</v>
      </c>
      <c r="AL686" s="23">
        <v>7719</v>
      </c>
    </row>
    <row r="687" spans="37:38" x14ac:dyDescent="0.2">
      <c r="AK687" s="22" t="s">
        <v>42</v>
      </c>
      <c r="AL687" s="23">
        <v>7479</v>
      </c>
    </row>
    <row r="688" spans="37:38" x14ac:dyDescent="0.2">
      <c r="AK688" s="22" t="s">
        <v>42</v>
      </c>
      <c r="AL688" s="23">
        <v>7304</v>
      </c>
    </row>
    <row r="689" spans="37:38" x14ac:dyDescent="0.2">
      <c r="AK689" s="22" t="s">
        <v>42</v>
      </c>
      <c r="AL689" s="23">
        <v>8733</v>
      </c>
    </row>
    <row r="690" spans="37:38" x14ac:dyDescent="0.2">
      <c r="AK690" s="22" t="s">
        <v>42</v>
      </c>
      <c r="AL690" s="23">
        <v>7848</v>
      </c>
    </row>
    <row r="691" spans="37:38" x14ac:dyDescent="0.2">
      <c r="AK691" s="22" t="s">
        <v>42</v>
      </c>
      <c r="AL691" s="23">
        <v>8733</v>
      </c>
    </row>
    <row r="692" spans="37:38" x14ac:dyDescent="0.2">
      <c r="AK692" s="22" t="s">
        <v>42</v>
      </c>
      <c r="AL692" s="23">
        <v>10090</v>
      </c>
    </row>
    <row r="693" spans="37:38" x14ac:dyDescent="0.2">
      <c r="AK693" s="22" t="s">
        <v>42</v>
      </c>
      <c r="AL693" s="23">
        <v>6871</v>
      </c>
    </row>
    <row r="694" spans="37:38" x14ac:dyDescent="0.2">
      <c r="AK694" s="22" t="s">
        <v>42</v>
      </c>
      <c r="AL694" s="23">
        <v>10895</v>
      </c>
    </row>
    <row r="695" spans="37:38" x14ac:dyDescent="0.2">
      <c r="AK695" s="22" t="s">
        <v>42</v>
      </c>
      <c r="AL695" s="23">
        <v>9418</v>
      </c>
    </row>
    <row r="696" spans="37:38" x14ac:dyDescent="0.2">
      <c r="AK696" s="22" t="s">
        <v>42</v>
      </c>
      <c r="AL696" s="23">
        <v>7779</v>
      </c>
    </row>
    <row r="697" spans="37:38" x14ac:dyDescent="0.2">
      <c r="AK697" s="22" t="s">
        <v>42</v>
      </c>
      <c r="AL697" s="23">
        <v>12044</v>
      </c>
    </row>
    <row r="698" spans="37:38" x14ac:dyDescent="0.2">
      <c r="AK698" s="22" t="s">
        <v>42</v>
      </c>
      <c r="AL698" s="23">
        <v>7355</v>
      </c>
    </row>
    <row r="699" spans="37:38" x14ac:dyDescent="0.2">
      <c r="AK699" s="22" t="s">
        <v>42</v>
      </c>
      <c r="AL699" s="23">
        <v>7719</v>
      </c>
    </row>
    <row r="700" spans="37:38" x14ac:dyDescent="0.2">
      <c r="AK700" s="22" t="s">
        <v>42</v>
      </c>
      <c r="AL700" s="23">
        <v>7848</v>
      </c>
    </row>
    <row r="701" spans="37:38" x14ac:dyDescent="0.2">
      <c r="AK701" s="22" t="s">
        <v>42</v>
      </c>
      <c r="AL701" s="23">
        <v>8870</v>
      </c>
    </row>
    <row r="702" spans="37:38" x14ac:dyDescent="0.2">
      <c r="AK702" s="22" t="s">
        <v>42</v>
      </c>
      <c r="AL702" s="23">
        <v>13243</v>
      </c>
    </row>
    <row r="703" spans="37:38" x14ac:dyDescent="0.2">
      <c r="AK703" s="22" t="s">
        <v>42</v>
      </c>
      <c r="AL703" s="23">
        <v>13243</v>
      </c>
    </row>
    <row r="704" spans="37:38" x14ac:dyDescent="0.2">
      <c r="AK704" s="22" t="s">
        <v>42</v>
      </c>
      <c r="AL704" s="23">
        <v>9286</v>
      </c>
    </row>
    <row r="705" spans="37:38" x14ac:dyDescent="0.2">
      <c r="AK705" s="22" t="s">
        <v>42</v>
      </c>
      <c r="AL705" s="23">
        <v>13928</v>
      </c>
    </row>
    <row r="706" spans="37:38" x14ac:dyDescent="0.2">
      <c r="AK706" s="22" t="s">
        <v>42</v>
      </c>
      <c r="AL706" s="23">
        <v>6871</v>
      </c>
    </row>
    <row r="707" spans="37:38" x14ac:dyDescent="0.2">
      <c r="AK707" s="22" t="s">
        <v>42</v>
      </c>
      <c r="AL707" s="23">
        <v>10895</v>
      </c>
    </row>
    <row r="708" spans="37:38" x14ac:dyDescent="0.2">
      <c r="AK708" s="22" t="s">
        <v>42</v>
      </c>
      <c r="AL708" s="23">
        <v>8733</v>
      </c>
    </row>
    <row r="709" spans="37:38" x14ac:dyDescent="0.2">
      <c r="AK709" s="22" t="s">
        <v>42</v>
      </c>
      <c r="AL709" s="23">
        <v>9331</v>
      </c>
    </row>
    <row r="710" spans="37:38" x14ac:dyDescent="0.2">
      <c r="AK710" s="22" t="s">
        <v>42</v>
      </c>
      <c r="AL710" s="23">
        <v>10981</v>
      </c>
    </row>
    <row r="711" spans="37:38" x14ac:dyDescent="0.2">
      <c r="AK711" s="22" t="s">
        <v>42</v>
      </c>
      <c r="AL711" s="23">
        <v>10992</v>
      </c>
    </row>
    <row r="712" spans="37:38" x14ac:dyDescent="0.2">
      <c r="AK712" s="22" t="s">
        <v>42</v>
      </c>
      <c r="AL712" s="23">
        <v>10165</v>
      </c>
    </row>
    <row r="713" spans="37:38" x14ac:dyDescent="0.2">
      <c r="AK713" s="22" t="s">
        <v>42</v>
      </c>
      <c r="AL713" s="23">
        <v>9481</v>
      </c>
    </row>
    <row r="714" spans="37:38" x14ac:dyDescent="0.2">
      <c r="AK714" s="22" t="s">
        <v>42</v>
      </c>
      <c r="AL714" s="23">
        <v>9629</v>
      </c>
    </row>
    <row r="715" spans="37:38" x14ac:dyDescent="0.2">
      <c r="AK715" s="22" t="s">
        <v>42</v>
      </c>
      <c r="AL715" s="23">
        <v>10303</v>
      </c>
    </row>
    <row r="716" spans="37:38" x14ac:dyDescent="0.2">
      <c r="AK716" s="22" t="s">
        <v>42</v>
      </c>
      <c r="AL716" s="23">
        <v>8993</v>
      </c>
    </row>
    <row r="717" spans="37:38" x14ac:dyDescent="0.2">
      <c r="AK717" s="22" t="s">
        <v>42</v>
      </c>
      <c r="AL717" s="23">
        <v>7491</v>
      </c>
    </row>
    <row r="718" spans="37:38" x14ac:dyDescent="0.2">
      <c r="AK718" s="22" t="s">
        <v>42</v>
      </c>
      <c r="AL718" s="23">
        <v>11198</v>
      </c>
    </row>
    <row r="719" spans="37:38" x14ac:dyDescent="0.2">
      <c r="AK719" s="22" t="s">
        <v>42</v>
      </c>
      <c r="AL719" s="23">
        <v>8561</v>
      </c>
    </row>
    <row r="720" spans="37:38" x14ac:dyDescent="0.2">
      <c r="AK720" s="22" t="s">
        <v>42</v>
      </c>
      <c r="AL720" s="23">
        <v>9862</v>
      </c>
    </row>
    <row r="721" spans="37:38" x14ac:dyDescent="0.2">
      <c r="AK721" s="22" t="s">
        <v>42</v>
      </c>
      <c r="AL721" s="23">
        <v>7616</v>
      </c>
    </row>
    <row r="722" spans="37:38" x14ac:dyDescent="0.2">
      <c r="AK722" s="22" t="s">
        <v>42</v>
      </c>
      <c r="AL722" s="23">
        <v>7320</v>
      </c>
    </row>
    <row r="723" spans="37:38" x14ac:dyDescent="0.2">
      <c r="AK723" s="22" t="s">
        <v>42</v>
      </c>
      <c r="AL723" s="23">
        <v>16085</v>
      </c>
    </row>
    <row r="724" spans="37:38" x14ac:dyDescent="0.2">
      <c r="AK724" s="22" t="s">
        <v>42</v>
      </c>
      <c r="AL724" s="23">
        <v>6848</v>
      </c>
    </row>
    <row r="725" spans="37:38" x14ac:dyDescent="0.2">
      <c r="AK725" s="22" t="s">
        <v>42</v>
      </c>
      <c r="AL725" s="23">
        <v>6848</v>
      </c>
    </row>
    <row r="726" spans="37:38" x14ac:dyDescent="0.2">
      <c r="AK726" s="22" t="s">
        <v>42</v>
      </c>
      <c r="AL726" s="23">
        <v>6848</v>
      </c>
    </row>
    <row r="727" spans="37:38" x14ac:dyDescent="0.2">
      <c r="AK727" s="22" t="s">
        <v>42</v>
      </c>
      <c r="AL727" s="23">
        <v>6848</v>
      </c>
    </row>
    <row r="728" spans="37:38" x14ac:dyDescent="0.2">
      <c r="AK728" s="22" t="s">
        <v>42</v>
      </c>
      <c r="AL728" s="23">
        <v>6848</v>
      </c>
    </row>
    <row r="729" spans="37:38" x14ac:dyDescent="0.2">
      <c r="AK729" s="22" t="s">
        <v>42</v>
      </c>
      <c r="AL729" s="23">
        <v>6848</v>
      </c>
    </row>
    <row r="730" spans="37:38" x14ac:dyDescent="0.2">
      <c r="AK730" s="22" t="s">
        <v>42</v>
      </c>
      <c r="AL730" s="23">
        <v>6848</v>
      </c>
    </row>
    <row r="731" spans="37:38" x14ac:dyDescent="0.2">
      <c r="AK731" s="22" t="s">
        <v>42</v>
      </c>
      <c r="AL731" s="23">
        <v>7098</v>
      </c>
    </row>
    <row r="732" spans="37:38" x14ac:dyDescent="0.2">
      <c r="AK732" s="22" t="s">
        <v>42</v>
      </c>
      <c r="AL732" s="23">
        <v>6848</v>
      </c>
    </row>
    <row r="733" spans="37:38" x14ac:dyDescent="0.2">
      <c r="AK733" s="22" t="s">
        <v>42</v>
      </c>
      <c r="AL733" s="23">
        <v>6848</v>
      </c>
    </row>
    <row r="734" spans="37:38" x14ac:dyDescent="0.2">
      <c r="AK734" s="22" t="s">
        <v>42</v>
      </c>
      <c r="AL734" s="23">
        <v>6848</v>
      </c>
    </row>
    <row r="735" spans="37:38" x14ac:dyDescent="0.2">
      <c r="AK735" s="22" t="s">
        <v>42</v>
      </c>
      <c r="AL735" s="23">
        <v>6848</v>
      </c>
    </row>
    <row r="736" spans="37:38" x14ac:dyDescent="0.2">
      <c r="AK736" s="22" t="s">
        <v>42</v>
      </c>
      <c r="AL736" s="23">
        <v>6848</v>
      </c>
    </row>
    <row r="737" spans="37:38" x14ac:dyDescent="0.2">
      <c r="AK737" s="22" t="s">
        <v>42</v>
      </c>
      <c r="AL737" s="23">
        <v>6848</v>
      </c>
    </row>
    <row r="738" spans="37:38" x14ac:dyDescent="0.2">
      <c r="AK738" s="22" t="s">
        <v>42</v>
      </c>
      <c r="AL738" s="23">
        <v>6848</v>
      </c>
    </row>
    <row r="739" spans="37:38" x14ac:dyDescent="0.2">
      <c r="AK739" s="22" t="s">
        <v>42</v>
      </c>
      <c r="AL739" s="23">
        <v>6848</v>
      </c>
    </row>
    <row r="740" spans="37:38" x14ac:dyDescent="0.2">
      <c r="AK740" s="22" t="s">
        <v>42</v>
      </c>
      <c r="AL740" s="23">
        <v>6848</v>
      </c>
    </row>
    <row r="741" spans="37:38" x14ac:dyDescent="0.2">
      <c r="AK741" s="22" t="s">
        <v>42</v>
      </c>
      <c r="AL741" s="23">
        <v>6848</v>
      </c>
    </row>
    <row r="742" spans="37:38" x14ac:dyDescent="0.2">
      <c r="AK742" s="22" t="s">
        <v>42</v>
      </c>
      <c r="AL742" s="23">
        <v>6848</v>
      </c>
    </row>
    <row r="743" spans="37:38" x14ac:dyDescent="0.2">
      <c r="AK743" s="22" t="s">
        <v>42</v>
      </c>
      <c r="AL743" s="23">
        <v>6848</v>
      </c>
    </row>
    <row r="744" spans="37:38" x14ac:dyDescent="0.2">
      <c r="AK744" s="22" t="s">
        <v>42</v>
      </c>
      <c r="AL744" s="23">
        <v>6848</v>
      </c>
    </row>
    <row r="745" spans="37:38" x14ac:dyDescent="0.2">
      <c r="AK745" s="22" t="s">
        <v>42</v>
      </c>
      <c r="AL745" s="23">
        <v>9399</v>
      </c>
    </row>
    <row r="746" spans="37:38" x14ac:dyDescent="0.2">
      <c r="AK746" s="22" t="s">
        <v>42</v>
      </c>
      <c r="AL746" s="23">
        <v>6848</v>
      </c>
    </row>
    <row r="747" spans="37:38" x14ac:dyDescent="0.2">
      <c r="AK747" s="22" t="s">
        <v>42</v>
      </c>
      <c r="AL747" s="23">
        <v>6848</v>
      </c>
    </row>
    <row r="748" spans="37:38" x14ac:dyDescent="0.2">
      <c r="AK748" s="22" t="s">
        <v>42</v>
      </c>
      <c r="AL748" s="23">
        <v>6848</v>
      </c>
    </row>
    <row r="749" spans="37:38" x14ac:dyDescent="0.2">
      <c r="AK749" s="22" t="s">
        <v>42</v>
      </c>
      <c r="AL749" s="23">
        <v>6848</v>
      </c>
    </row>
    <row r="750" spans="37:38" x14ac:dyDescent="0.2">
      <c r="AK750" s="22" t="s">
        <v>42</v>
      </c>
      <c r="AL750" s="23">
        <v>6848</v>
      </c>
    </row>
    <row r="751" spans="37:38" x14ac:dyDescent="0.2">
      <c r="AK751" s="22" t="s">
        <v>42</v>
      </c>
      <c r="AL751" s="23">
        <v>7098</v>
      </c>
    </row>
    <row r="752" spans="37:38" x14ac:dyDescent="0.2">
      <c r="AK752" s="22" t="s">
        <v>42</v>
      </c>
      <c r="AL752" s="23">
        <v>7098</v>
      </c>
    </row>
    <row r="753" spans="37:38" x14ac:dyDescent="0.2">
      <c r="AK753" s="22" t="s">
        <v>42</v>
      </c>
      <c r="AL753" s="23">
        <v>6848</v>
      </c>
    </row>
    <row r="754" spans="37:38" x14ac:dyDescent="0.2">
      <c r="AK754" s="22" t="s">
        <v>42</v>
      </c>
      <c r="AL754" s="23">
        <v>6848</v>
      </c>
    </row>
    <row r="755" spans="37:38" x14ac:dyDescent="0.2">
      <c r="AK755" s="22" t="s">
        <v>42</v>
      </c>
      <c r="AL755" s="23">
        <v>6848</v>
      </c>
    </row>
    <row r="756" spans="37:38" x14ac:dyDescent="0.2">
      <c r="AK756" s="22" t="s">
        <v>42</v>
      </c>
      <c r="AL756" s="23">
        <v>6848</v>
      </c>
    </row>
    <row r="757" spans="37:38" x14ac:dyDescent="0.2">
      <c r="AK757" s="22" t="s">
        <v>42</v>
      </c>
      <c r="AL757" s="23">
        <v>6848</v>
      </c>
    </row>
    <row r="758" spans="37:38" x14ac:dyDescent="0.2">
      <c r="AK758" s="22" t="s">
        <v>42</v>
      </c>
      <c r="AL758" s="23">
        <v>6848</v>
      </c>
    </row>
    <row r="759" spans="37:38" x14ac:dyDescent="0.2">
      <c r="AK759" s="22" t="s">
        <v>42</v>
      </c>
      <c r="AL759" s="23">
        <v>6848</v>
      </c>
    </row>
    <row r="760" spans="37:38" x14ac:dyDescent="0.2">
      <c r="AK760" s="22" t="s">
        <v>42</v>
      </c>
      <c r="AL760" s="23">
        <v>6848</v>
      </c>
    </row>
    <row r="761" spans="37:38" x14ac:dyDescent="0.2">
      <c r="AK761" s="22" t="s">
        <v>42</v>
      </c>
      <c r="AL761" s="23">
        <v>6848</v>
      </c>
    </row>
    <row r="762" spans="37:38" x14ac:dyDescent="0.2">
      <c r="AK762" s="22" t="s">
        <v>42</v>
      </c>
      <c r="AL762" s="23">
        <v>7098</v>
      </c>
    </row>
    <row r="763" spans="37:38" x14ac:dyDescent="0.2">
      <c r="AK763" s="22" t="s">
        <v>42</v>
      </c>
      <c r="AL763" s="23">
        <v>6848</v>
      </c>
    </row>
    <row r="764" spans="37:38" x14ac:dyDescent="0.2">
      <c r="AK764" s="22" t="s">
        <v>42</v>
      </c>
      <c r="AL764" s="23">
        <v>6750</v>
      </c>
    </row>
    <row r="765" spans="37:38" x14ac:dyDescent="0.2">
      <c r="AK765" s="22" t="s">
        <v>42</v>
      </c>
      <c r="AL765" s="23">
        <v>6848</v>
      </c>
    </row>
    <row r="766" spans="37:38" x14ac:dyDescent="0.2">
      <c r="AK766" s="22" t="s">
        <v>42</v>
      </c>
      <c r="AL766" s="23">
        <v>7574</v>
      </c>
    </row>
    <row r="767" spans="37:38" x14ac:dyDescent="0.2">
      <c r="AK767" s="22" t="s">
        <v>42</v>
      </c>
      <c r="AL767" s="23">
        <v>7098</v>
      </c>
    </row>
    <row r="768" spans="37:38" x14ac:dyDescent="0.2">
      <c r="AK768" s="22" t="s">
        <v>42</v>
      </c>
      <c r="AL768" s="23">
        <v>6848</v>
      </c>
    </row>
    <row r="769" spans="37:38" x14ac:dyDescent="0.2">
      <c r="AK769" s="22" t="s">
        <v>42</v>
      </c>
      <c r="AL769" s="23">
        <v>6848</v>
      </c>
    </row>
    <row r="770" spans="37:38" x14ac:dyDescent="0.2">
      <c r="AK770" s="22" t="s">
        <v>42</v>
      </c>
      <c r="AL770" s="23">
        <v>6848</v>
      </c>
    </row>
    <row r="771" spans="37:38" x14ac:dyDescent="0.2">
      <c r="AK771" s="22" t="s">
        <v>42</v>
      </c>
      <c r="AL771" s="23">
        <v>7098</v>
      </c>
    </row>
    <row r="772" spans="37:38" x14ac:dyDescent="0.2">
      <c r="AK772" s="22" t="s">
        <v>42</v>
      </c>
      <c r="AL772" s="23">
        <v>6848</v>
      </c>
    </row>
    <row r="773" spans="37:38" x14ac:dyDescent="0.2">
      <c r="AK773" s="22" t="s">
        <v>42</v>
      </c>
      <c r="AL773" s="23">
        <v>6848</v>
      </c>
    </row>
    <row r="774" spans="37:38" x14ac:dyDescent="0.2">
      <c r="AK774" s="22" t="s">
        <v>42</v>
      </c>
      <c r="AL774" s="23">
        <v>6848</v>
      </c>
    </row>
    <row r="775" spans="37:38" x14ac:dyDescent="0.2">
      <c r="AK775" s="22" t="s">
        <v>42</v>
      </c>
      <c r="AL775" s="23">
        <v>6848</v>
      </c>
    </row>
    <row r="776" spans="37:38" x14ac:dyDescent="0.2">
      <c r="AK776" s="22" t="s">
        <v>42</v>
      </c>
      <c r="AL776" s="23">
        <v>6848</v>
      </c>
    </row>
    <row r="777" spans="37:38" x14ac:dyDescent="0.2">
      <c r="AK777" s="22" t="s">
        <v>42</v>
      </c>
      <c r="AL777" s="23">
        <v>7098</v>
      </c>
    </row>
    <row r="778" spans="37:38" x14ac:dyDescent="0.2">
      <c r="AK778" s="22" t="s">
        <v>42</v>
      </c>
      <c r="AL778" s="23">
        <v>6848</v>
      </c>
    </row>
    <row r="779" spans="37:38" x14ac:dyDescent="0.2">
      <c r="AK779" s="22" t="s">
        <v>42</v>
      </c>
      <c r="AL779" s="23">
        <v>6848</v>
      </c>
    </row>
    <row r="780" spans="37:38" x14ac:dyDescent="0.2">
      <c r="AK780" s="22" t="s">
        <v>42</v>
      </c>
      <c r="AL780" s="23">
        <v>6848</v>
      </c>
    </row>
    <row r="781" spans="37:38" x14ac:dyDescent="0.2">
      <c r="AK781" s="22" t="s">
        <v>42</v>
      </c>
      <c r="AL781" s="23">
        <v>6848</v>
      </c>
    </row>
    <row r="782" spans="37:38" x14ac:dyDescent="0.2">
      <c r="AK782" s="22" t="s">
        <v>42</v>
      </c>
      <c r="AL782" s="23">
        <v>6848</v>
      </c>
    </row>
    <row r="783" spans="37:38" x14ac:dyDescent="0.2">
      <c r="AK783" s="22" t="s">
        <v>42</v>
      </c>
      <c r="AL783" s="23">
        <v>6848</v>
      </c>
    </row>
    <row r="784" spans="37:38" x14ac:dyDescent="0.2">
      <c r="AK784" s="22" t="s">
        <v>42</v>
      </c>
      <c r="AL784" s="23">
        <v>6848</v>
      </c>
    </row>
    <row r="785" spans="37:38" x14ac:dyDescent="0.2">
      <c r="AK785" s="22" t="s">
        <v>42</v>
      </c>
      <c r="AL785" s="23">
        <v>6848</v>
      </c>
    </row>
    <row r="786" spans="37:38" x14ac:dyDescent="0.2">
      <c r="AK786" s="22" t="s">
        <v>42</v>
      </c>
      <c r="AL786" s="23">
        <v>7098</v>
      </c>
    </row>
    <row r="787" spans="37:38" x14ac:dyDescent="0.2">
      <c r="AK787" s="22" t="s">
        <v>42</v>
      </c>
      <c r="AL787" s="23">
        <v>6848</v>
      </c>
    </row>
    <row r="788" spans="37:38" x14ac:dyDescent="0.2">
      <c r="AK788" s="22" t="s">
        <v>42</v>
      </c>
      <c r="AL788" s="23">
        <v>6848</v>
      </c>
    </row>
    <row r="789" spans="37:38" x14ac:dyDescent="0.2">
      <c r="AK789" s="22" t="s">
        <v>42</v>
      </c>
      <c r="AL789" s="23">
        <v>6848</v>
      </c>
    </row>
    <row r="790" spans="37:38" x14ac:dyDescent="0.2">
      <c r="AK790" s="22" t="s">
        <v>42</v>
      </c>
      <c r="AL790" s="23">
        <v>6848</v>
      </c>
    </row>
    <row r="791" spans="37:38" x14ac:dyDescent="0.2">
      <c r="AK791" s="22" t="s">
        <v>42</v>
      </c>
      <c r="AL791" s="23">
        <v>6848</v>
      </c>
    </row>
    <row r="792" spans="37:38" x14ac:dyDescent="0.2">
      <c r="AK792" s="22" t="s">
        <v>42</v>
      </c>
      <c r="AL792" s="23">
        <v>6848</v>
      </c>
    </row>
    <row r="793" spans="37:38" x14ac:dyDescent="0.2">
      <c r="AK793" s="22" t="s">
        <v>42</v>
      </c>
      <c r="AL793" s="23">
        <v>6848</v>
      </c>
    </row>
    <row r="794" spans="37:38" x14ac:dyDescent="0.2">
      <c r="AK794" s="22" t="s">
        <v>42</v>
      </c>
      <c r="AL794" s="23">
        <v>7098</v>
      </c>
    </row>
    <row r="795" spans="37:38" x14ac:dyDescent="0.2">
      <c r="AK795" s="22" t="s">
        <v>42</v>
      </c>
      <c r="AL795" s="23">
        <v>6848</v>
      </c>
    </row>
    <row r="796" spans="37:38" x14ac:dyDescent="0.2">
      <c r="AK796" s="22" t="s">
        <v>42</v>
      </c>
      <c r="AL796" s="23">
        <v>6848</v>
      </c>
    </row>
    <row r="797" spans="37:38" x14ac:dyDescent="0.2">
      <c r="AK797" s="22" t="s">
        <v>42</v>
      </c>
      <c r="AL797" s="23">
        <v>7327</v>
      </c>
    </row>
    <row r="798" spans="37:38" x14ac:dyDescent="0.2">
      <c r="AK798" s="22" t="s">
        <v>42</v>
      </c>
      <c r="AL798" s="23">
        <v>6848</v>
      </c>
    </row>
    <row r="799" spans="37:38" x14ac:dyDescent="0.2">
      <c r="AK799" s="22" t="s">
        <v>42</v>
      </c>
      <c r="AL799" s="23">
        <v>6848</v>
      </c>
    </row>
    <row r="800" spans="37:38" x14ac:dyDescent="0.2">
      <c r="AK800" s="22" t="s">
        <v>42</v>
      </c>
      <c r="AL800" s="23">
        <v>8799</v>
      </c>
    </row>
    <row r="801" spans="37:38" x14ac:dyDescent="0.2">
      <c r="AK801" s="22" t="s">
        <v>42</v>
      </c>
      <c r="AL801" s="23">
        <v>6848</v>
      </c>
    </row>
    <row r="802" spans="37:38" x14ac:dyDescent="0.2">
      <c r="AK802" s="22" t="s">
        <v>42</v>
      </c>
      <c r="AL802" s="23">
        <v>6848</v>
      </c>
    </row>
    <row r="803" spans="37:38" x14ac:dyDescent="0.2">
      <c r="AK803" s="22" t="s">
        <v>42</v>
      </c>
      <c r="AL803" s="23">
        <v>6848</v>
      </c>
    </row>
    <row r="804" spans="37:38" x14ac:dyDescent="0.2">
      <c r="AK804" s="22" t="s">
        <v>42</v>
      </c>
      <c r="AL804" s="23">
        <v>6848</v>
      </c>
    </row>
    <row r="805" spans="37:38" x14ac:dyDescent="0.2">
      <c r="AK805" s="22" t="s">
        <v>42</v>
      </c>
      <c r="AL805" s="23">
        <v>7098</v>
      </c>
    </row>
    <row r="806" spans="37:38" x14ac:dyDescent="0.2">
      <c r="AK806" s="22" t="s">
        <v>42</v>
      </c>
      <c r="AL806" s="23">
        <v>6848</v>
      </c>
    </row>
    <row r="807" spans="37:38" x14ac:dyDescent="0.2">
      <c r="AK807" s="22" t="s">
        <v>42</v>
      </c>
      <c r="AL807" s="23">
        <v>6848</v>
      </c>
    </row>
    <row r="808" spans="37:38" x14ac:dyDescent="0.2">
      <c r="AK808" s="22" t="s">
        <v>42</v>
      </c>
      <c r="AL808" s="23">
        <v>7098</v>
      </c>
    </row>
    <row r="809" spans="37:38" x14ac:dyDescent="0.2">
      <c r="AK809" s="22" t="s">
        <v>42</v>
      </c>
      <c r="AL809" s="23">
        <v>6200</v>
      </c>
    </row>
    <row r="810" spans="37:38" x14ac:dyDescent="0.2">
      <c r="AK810" s="22" t="s">
        <v>42</v>
      </c>
      <c r="AL810" s="23">
        <v>6848</v>
      </c>
    </row>
    <row r="811" spans="37:38" x14ac:dyDescent="0.2">
      <c r="AK811" s="22" t="s">
        <v>42</v>
      </c>
      <c r="AL811" s="23">
        <v>6848</v>
      </c>
    </row>
    <row r="812" spans="37:38" x14ac:dyDescent="0.2">
      <c r="AK812" s="22" t="s">
        <v>42</v>
      </c>
      <c r="AL812" s="23">
        <v>6848</v>
      </c>
    </row>
    <row r="813" spans="37:38" x14ac:dyDescent="0.2">
      <c r="AK813" s="22" t="s">
        <v>42</v>
      </c>
      <c r="AL813" s="23">
        <v>7098</v>
      </c>
    </row>
    <row r="814" spans="37:38" x14ac:dyDescent="0.2">
      <c r="AK814" s="22" t="s">
        <v>42</v>
      </c>
      <c r="AL814" s="23">
        <v>6848</v>
      </c>
    </row>
    <row r="815" spans="37:38" x14ac:dyDescent="0.2">
      <c r="AK815" s="22" t="s">
        <v>42</v>
      </c>
      <c r="AL815" s="23">
        <v>7098</v>
      </c>
    </row>
    <row r="816" spans="37:38" x14ac:dyDescent="0.2">
      <c r="AK816" s="22" t="s">
        <v>42</v>
      </c>
      <c r="AL816" s="23">
        <v>6848</v>
      </c>
    </row>
    <row r="817" spans="37:38" x14ac:dyDescent="0.2">
      <c r="AK817" s="22" t="s">
        <v>42</v>
      </c>
      <c r="AL817" s="23">
        <v>6848</v>
      </c>
    </row>
    <row r="818" spans="37:38" x14ac:dyDescent="0.2">
      <c r="AK818" s="22" t="s">
        <v>42</v>
      </c>
      <c r="AL818" s="23">
        <v>6848</v>
      </c>
    </row>
    <row r="819" spans="37:38" x14ac:dyDescent="0.2">
      <c r="AK819" s="22" t="s">
        <v>42</v>
      </c>
      <c r="AL819" s="23">
        <v>6848</v>
      </c>
    </row>
    <row r="820" spans="37:38" x14ac:dyDescent="0.2">
      <c r="AK820" s="22" t="s">
        <v>42</v>
      </c>
      <c r="AL820" s="23">
        <v>6848</v>
      </c>
    </row>
    <row r="821" spans="37:38" x14ac:dyDescent="0.2">
      <c r="AK821" s="22" t="s">
        <v>42</v>
      </c>
      <c r="AL821" s="23">
        <v>6848</v>
      </c>
    </row>
    <row r="822" spans="37:38" x14ac:dyDescent="0.2">
      <c r="AK822" s="22" t="s">
        <v>42</v>
      </c>
      <c r="AL822" s="23">
        <v>6848</v>
      </c>
    </row>
    <row r="823" spans="37:38" x14ac:dyDescent="0.2">
      <c r="AK823" s="22" t="s">
        <v>42</v>
      </c>
      <c r="AL823" s="23">
        <v>6848</v>
      </c>
    </row>
    <row r="824" spans="37:38" x14ac:dyDescent="0.2">
      <c r="AK824" s="22" t="s">
        <v>42</v>
      </c>
      <c r="AL824" s="23">
        <v>6848</v>
      </c>
    </row>
    <row r="825" spans="37:38" x14ac:dyDescent="0.2">
      <c r="AK825" s="22" t="s">
        <v>42</v>
      </c>
      <c r="AL825" s="23">
        <v>6848</v>
      </c>
    </row>
    <row r="826" spans="37:38" x14ac:dyDescent="0.2">
      <c r="AK826" s="22" t="s">
        <v>42</v>
      </c>
      <c r="AL826" s="23">
        <v>6848</v>
      </c>
    </row>
    <row r="827" spans="37:38" x14ac:dyDescent="0.2">
      <c r="AK827" s="22" t="s">
        <v>42</v>
      </c>
      <c r="AL827" s="23">
        <v>6848</v>
      </c>
    </row>
    <row r="828" spans="37:38" x14ac:dyDescent="0.2">
      <c r="AK828" s="22" t="s">
        <v>42</v>
      </c>
      <c r="AL828" s="23">
        <v>6848</v>
      </c>
    </row>
    <row r="829" spans="37:38" x14ac:dyDescent="0.2">
      <c r="AK829" s="22" t="s">
        <v>42</v>
      </c>
      <c r="AL829" s="23">
        <v>6848</v>
      </c>
    </row>
    <row r="830" spans="37:38" x14ac:dyDescent="0.2">
      <c r="AK830" s="22" t="s">
        <v>42</v>
      </c>
      <c r="AL830" s="23">
        <v>6848</v>
      </c>
    </row>
    <row r="831" spans="37:38" x14ac:dyDescent="0.2">
      <c r="AK831" s="22" t="s">
        <v>42</v>
      </c>
      <c r="AL831" s="23">
        <v>6848</v>
      </c>
    </row>
    <row r="832" spans="37:38" x14ac:dyDescent="0.2">
      <c r="AK832" s="22" t="s">
        <v>42</v>
      </c>
      <c r="AL832" s="23">
        <v>6848</v>
      </c>
    </row>
    <row r="833" spans="37:38" x14ac:dyDescent="0.2">
      <c r="AK833" s="22" t="s">
        <v>42</v>
      </c>
      <c r="AL833" s="23">
        <v>6848</v>
      </c>
    </row>
    <row r="834" spans="37:38" x14ac:dyDescent="0.2">
      <c r="AK834" s="22" t="s">
        <v>42</v>
      </c>
      <c r="AL834" s="23">
        <v>6848</v>
      </c>
    </row>
    <row r="835" spans="37:38" x14ac:dyDescent="0.2">
      <c r="AK835" s="22" t="s">
        <v>42</v>
      </c>
      <c r="AL835" s="23">
        <v>6848</v>
      </c>
    </row>
    <row r="836" spans="37:38" x14ac:dyDescent="0.2">
      <c r="AK836" s="22" t="s">
        <v>42</v>
      </c>
      <c r="AL836" s="23">
        <v>7098</v>
      </c>
    </row>
    <row r="837" spans="37:38" x14ac:dyDescent="0.2">
      <c r="AK837" s="22" t="s">
        <v>42</v>
      </c>
      <c r="AL837" s="23">
        <v>6848</v>
      </c>
    </row>
    <row r="838" spans="37:38" x14ac:dyDescent="0.2">
      <c r="AK838" s="22" t="s">
        <v>42</v>
      </c>
      <c r="AL838" s="23">
        <v>7098</v>
      </c>
    </row>
    <row r="839" spans="37:38" x14ac:dyDescent="0.2">
      <c r="AK839" s="22" t="s">
        <v>42</v>
      </c>
      <c r="AL839" s="23">
        <v>7715</v>
      </c>
    </row>
    <row r="840" spans="37:38" x14ac:dyDescent="0.2">
      <c r="AK840" s="22" t="s">
        <v>42</v>
      </c>
      <c r="AL840" s="23">
        <v>7098</v>
      </c>
    </row>
    <row r="841" spans="37:38" x14ac:dyDescent="0.2">
      <c r="AK841" s="22" t="s">
        <v>42</v>
      </c>
      <c r="AL841" s="23">
        <v>6848</v>
      </c>
    </row>
    <row r="842" spans="37:38" x14ac:dyDescent="0.2">
      <c r="AK842" s="22" t="s">
        <v>42</v>
      </c>
      <c r="AL842" s="23">
        <v>6848</v>
      </c>
    </row>
    <row r="843" spans="37:38" x14ac:dyDescent="0.2">
      <c r="AK843" s="22" t="s">
        <v>42</v>
      </c>
      <c r="AL843" s="23">
        <v>6848</v>
      </c>
    </row>
    <row r="844" spans="37:38" x14ac:dyDescent="0.2">
      <c r="AK844" s="22" t="s">
        <v>42</v>
      </c>
      <c r="AL844" s="23">
        <v>6848</v>
      </c>
    </row>
    <row r="845" spans="37:38" x14ac:dyDescent="0.2">
      <c r="AK845" s="22" t="s">
        <v>42</v>
      </c>
      <c r="AL845" s="23">
        <v>8381</v>
      </c>
    </row>
    <row r="846" spans="37:38" x14ac:dyDescent="0.2">
      <c r="AK846" s="22" t="s">
        <v>42</v>
      </c>
      <c r="AL846" s="23">
        <v>6848</v>
      </c>
    </row>
    <row r="847" spans="37:38" x14ac:dyDescent="0.2">
      <c r="AK847" s="22" t="s">
        <v>42</v>
      </c>
      <c r="AL847" s="23">
        <v>6848</v>
      </c>
    </row>
    <row r="848" spans="37:38" x14ac:dyDescent="0.2">
      <c r="AK848" s="22" t="s">
        <v>42</v>
      </c>
      <c r="AL848" s="23">
        <v>6848</v>
      </c>
    </row>
    <row r="849" spans="37:38" x14ac:dyDescent="0.2">
      <c r="AK849" s="22" t="s">
        <v>42</v>
      </c>
      <c r="AL849" s="23">
        <v>6848</v>
      </c>
    </row>
    <row r="850" spans="37:38" x14ac:dyDescent="0.2">
      <c r="AK850" s="22" t="s">
        <v>42</v>
      </c>
      <c r="AL850" s="23">
        <v>6848</v>
      </c>
    </row>
    <row r="851" spans="37:38" x14ac:dyDescent="0.2">
      <c r="AK851" s="22" t="s">
        <v>42</v>
      </c>
      <c r="AL851" s="23">
        <v>7098</v>
      </c>
    </row>
    <row r="852" spans="37:38" x14ac:dyDescent="0.2">
      <c r="AK852" s="22" t="s">
        <v>42</v>
      </c>
      <c r="AL852" s="23">
        <v>6848</v>
      </c>
    </row>
    <row r="853" spans="37:38" x14ac:dyDescent="0.2">
      <c r="AK853" s="22" t="s">
        <v>42</v>
      </c>
      <c r="AL853" s="23">
        <v>6848</v>
      </c>
    </row>
    <row r="854" spans="37:38" x14ac:dyDescent="0.2">
      <c r="AK854" s="22" t="s">
        <v>42</v>
      </c>
      <c r="AL854" s="23">
        <v>6848</v>
      </c>
    </row>
    <row r="855" spans="37:38" x14ac:dyDescent="0.2">
      <c r="AK855" s="22" t="s">
        <v>42</v>
      </c>
      <c r="AL855" s="23">
        <v>6848</v>
      </c>
    </row>
    <row r="856" spans="37:38" x14ac:dyDescent="0.2">
      <c r="AK856" s="22" t="s">
        <v>42</v>
      </c>
      <c r="AL856" s="23">
        <v>6650</v>
      </c>
    </row>
    <row r="857" spans="37:38" x14ac:dyDescent="0.2">
      <c r="AK857" s="22" t="s">
        <v>42</v>
      </c>
      <c r="AL857" s="23">
        <v>7059</v>
      </c>
    </row>
    <row r="858" spans="37:38" x14ac:dyDescent="0.2">
      <c r="AK858" s="22" t="s">
        <v>42</v>
      </c>
      <c r="AL858" s="23">
        <v>6848</v>
      </c>
    </row>
    <row r="859" spans="37:38" x14ac:dyDescent="0.2">
      <c r="AK859" s="22" t="s">
        <v>42</v>
      </c>
      <c r="AL859" s="23">
        <v>6848</v>
      </c>
    </row>
    <row r="860" spans="37:38" x14ac:dyDescent="0.2">
      <c r="AK860" s="22" t="s">
        <v>42</v>
      </c>
      <c r="AL860" s="23">
        <v>6848</v>
      </c>
    </row>
    <row r="861" spans="37:38" x14ac:dyDescent="0.2">
      <c r="AK861" s="22" t="s">
        <v>42</v>
      </c>
      <c r="AL861" s="23">
        <v>6848</v>
      </c>
    </row>
    <row r="862" spans="37:38" x14ac:dyDescent="0.2">
      <c r="AK862" s="22" t="s">
        <v>42</v>
      </c>
      <c r="AL862" s="23">
        <v>6930</v>
      </c>
    </row>
    <row r="863" spans="37:38" x14ac:dyDescent="0.2">
      <c r="AK863" s="22" t="s">
        <v>42</v>
      </c>
      <c r="AL863" s="23">
        <v>7307</v>
      </c>
    </row>
    <row r="864" spans="37:38" x14ac:dyDescent="0.2">
      <c r="AK864" s="22" t="s">
        <v>42</v>
      </c>
      <c r="AL864" s="23">
        <v>6848</v>
      </c>
    </row>
    <row r="865" spans="37:38" x14ac:dyDescent="0.2">
      <c r="AK865" s="22" t="s">
        <v>42</v>
      </c>
      <c r="AL865" s="23">
        <v>6848</v>
      </c>
    </row>
    <row r="866" spans="37:38" x14ac:dyDescent="0.2">
      <c r="AK866" s="22" t="s">
        <v>42</v>
      </c>
      <c r="AL866" s="23">
        <v>6750</v>
      </c>
    </row>
    <row r="867" spans="37:38" x14ac:dyDescent="0.2">
      <c r="AK867" s="22" t="s">
        <v>42</v>
      </c>
      <c r="AL867" s="23">
        <v>6848</v>
      </c>
    </row>
    <row r="868" spans="37:38" x14ac:dyDescent="0.2">
      <c r="AK868" s="22" t="s">
        <v>42</v>
      </c>
      <c r="AL868" s="23">
        <v>6848</v>
      </c>
    </row>
    <row r="869" spans="37:38" x14ac:dyDescent="0.2">
      <c r="AK869" s="22" t="s">
        <v>42</v>
      </c>
      <c r="AL869" s="23">
        <v>6750</v>
      </c>
    </row>
    <row r="870" spans="37:38" x14ac:dyDescent="0.2">
      <c r="AK870" s="22" t="s">
        <v>42</v>
      </c>
      <c r="AL870" s="23">
        <v>6848</v>
      </c>
    </row>
    <row r="871" spans="37:38" x14ac:dyDescent="0.2">
      <c r="AK871" s="22" t="s">
        <v>42</v>
      </c>
      <c r="AL871" s="23">
        <v>6848</v>
      </c>
    </row>
    <row r="872" spans="37:38" x14ac:dyDescent="0.2">
      <c r="AK872" s="22" t="s">
        <v>42</v>
      </c>
      <c r="AL872" s="23">
        <v>6923</v>
      </c>
    </row>
    <row r="873" spans="37:38" x14ac:dyDescent="0.2">
      <c r="AK873" s="22" t="s">
        <v>42</v>
      </c>
      <c r="AL873" s="23">
        <v>6650</v>
      </c>
    </row>
    <row r="874" spans="37:38" x14ac:dyDescent="0.2">
      <c r="AK874" s="22" t="s">
        <v>42</v>
      </c>
      <c r="AL874" s="23">
        <v>6911</v>
      </c>
    </row>
    <row r="875" spans="37:38" x14ac:dyDescent="0.2">
      <c r="AK875" s="22" t="s">
        <v>42</v>
      </c>
      <c r="AL875" s="23">
        <v>6990</v>
      </c>
    </row>
    <row r="876" spans="37:38" x14ac:dyDescent="0.2">
      <c r="AK876" s="22" t="s">
        <v>42</v>
      </c>
      <c r="AL876" s="23">
        <v>6913</v>
      </c>
    </row>
    <row r="877" spans="37:38" x14ac:dyDescent="0.2">
      <c r="AK877" s="22" t="s">
        <v>42</v>
      </c>
      <c r="AL877" s="23">
        <v>6894</v>
      </c>
    </row>
    <row r="878" spans="37:38" x14ac:dyDescent="0.2">
      <c r="AK878" s="22" t="s">
        <v>42</v>
      </c>
      <c r="AL878" s="23">
        <v>6894</v>
      </c>
    </row>
    <row r="879" spans="37:38" x14ac:dyDescent="0.2">
      <c r="AK879" s="22" t="s">
        <v>42</v>
      </c>
      <c r="AL879" s="23">
        <v>6909</v>
      </c>
    </row>
    <row r="880" spans="37:38" x14ac:dyDescent="0.2">
      <c r="AK880" s="22" t="s">
        <v>42</v>
      </c>
      <c r="AL880" s="23">
        <v>6888</v>
      </c>
    </row>
    <row r="881" spans="37:38" x14ac:dyDescent="0.2">
      <c r="AK881" s="22" t="s">
        <v>42</v>
      </c>
      <c r="AL881" s="23">
        <v>6650</v>
      </c>
    </row>
    <row r="882" spans="37:38" x14ac:dyDescent="0.2">
      <c r="AK882" s="22" t="s">
        <v>42</v>
      </c>
      <c r="AL882" s="23">
        <v>6928</v>
      </c>
    </row>
    <row r="883" spans="37:38" x14ac:dyDescent="0.2">
      <c r="AK883" s="22" t="s">
        <v>42</v>
      </c>
      <c r="AL883" s="23">
        <v>6750</v>
      </c>
    </row>
    <row r="884" spans="37:38" x14ac:dyDescent="0.2">
      <c r="AK884" s="22" t="s">
        <v>42</v>
      </c>
      <c r="AL884" s="23">
        <v>6750</v>
      </c>
    </row>
    <row r="885" spans="37:38" x14ac:dyDescent="0.2">
      <c r="AK885" s="22" t="s">
        <v>42</v>
      </c>
      <c r="AL885" s="23">
        <v>6928</v>
      </c>
    </row>
    <row r="886" spans="37:38" x14ac:dyDescent="0.2">
      <c r="AK886" s="22" t="s">
        <v>42</v>
      </c>
      <c r="AL886" s="23">
        <v>6928</v>
      </c>
    </row>
    <row r="887" spans="37:38" x14ac:dyDescent="0.2">
      <c r="AK887" s="22" t="s">
        <v>42</v>
      </c>
      <c r="AL887" s="23">
        <v>6900</v>
      </c>
    </row>
    <row r="888" spans="37:38" x14ac:dyDescent="0.2">
      <c r="AK888" s="22" t="s">
        <v>42</v>
      </c>
      <c r="AL888" s="23">
        <v>6848</v>
      </c>
    </row>
    <row r="889" spans="37:38" x14ac:dyDescent="0.2">
      <c r="AK889" s="22" t="s">
        <v>42</v>
      </c>
      <c r="AL889" s="23">
        <v>6848</v>
      </c>
    </row>
    <row r="890" spans="37:38" x14ac:dyDescent="0.2">
      <c r="AK890" s="22" t="s">
        <v>42</v>
      </c>
      <c r="AL890" s="23">
        <v>6903</v>
      </c>
    </row>
    <row r="891" spans="37:38" x14ac:dyDescent="0.2">
      <c r="AK891" s="22" t="s">
        <v>42</v>
      </c>
      <c r="AL891" s="23">
        <v>6884</v>
      </c>
    </row>
    <row r="892" spans="37:38" x14ac:dyDescent="0.2">
      <c r="AK892" s="22" t="s">
        <v>42</v>
      </c>
      <c r="AL892" s="23">
        <v>6848</v>
      </c>
    </row>
    <row r="893" spans="37:38" x14ac:dyDescent="0.2">
      <c r="AK893" s="22" t="s">
        <v>42</v>
      </c>
      <c r="AL893" s="23">
        <v>6894</v>
      </c>
    </row>
    <row r="894" spans="37:38" x14ac:dyDescent="0.2">
      <c r="AK894" s="22" t="s">
        <v>42</v>
      </c>
      <c r="AL894" s="23">
        <v>6894</v>
      </c>
    </row>
    <row r="895" spans="37:38" x14ac:dyDescent="0.2">
      <c r="AK895" s="22" t="s">
        <v>42</v>
      </c>
      <c r="AL895" s="23">
        <v>6894</v>
      </c>
    </row>
    <row r="896" spans="37:38" x14ac:dyDescent="0.2">
      <c r="AK896" s="22" t="s">
        <v>42</v>
      </c>
      <c r="AL896" s="23">
        <v>6911</v>
      </c>
    </row>
    <row r="897" spans="37:38" x14ac:dyDescent="0.2">
      <c r="AK897" s="22" t="s">
        <v>42</v>
      </c>
      <c r="AL897" s="23">
        <v>6911</v>
      </c>
    </row>
    <row r="898" spans="37:38" x14ac:dyDescent="0.2">
      <c r="AK898" s="22" t="s">
        <v>42</v>
      </c>
      <c r="AL898" s="23">
        <v>6888</v>
      </c>
    </row>
    <row r="899" spans="37:38" x14ac:dyDescent="0.2">
      <c r="AK899" s="22" t="s">
        <v>42</v>
      </c>
      <c r="AL899" s="23">
        <v>6894</v>
      </c>
    </row>
    <row r="900" spans="37:38" x14ac:dyDescent="0.2">
      <c r="AK900" s="22" t="s">
        <v>42</v>
      </c>
      <c r="AL900" s="23">
        <v>6894</v>
      </c>
    </row>
    <row r="901" spans="37:38" x14ac:dyDescent="0.2">
      <c r="AK901" s="22" t="s">
        <v>42</v>
      </c>
      <c r="AL901" s="23">
        <v>6886</v>
      </c>
    </row>
    <row r="902" spans="37:38" x14ac:dyDescent="0.2">
      <c r="AK902" s="22" t="s">
        <v>42</v>
      </c>
      <c r="AL902" s="23">
        <v>6879</v>
      </c>
    </row>
    <row r="903" spans="37:38" x14ac:dyDescent="0.2">
      <c r="AK903" s="22" t="s">
        <v>42</v>
      </c>
      <c r="AL903" s="23">
        <v>6862</v>
      </c>
    </row>
    <row r="904" spans="37:38" x14ac:dyDescent="0.2">
      <c r="AK904" s="22" t="s">
        <v>42</v>
      </c>
      <c r="AL904" s="23">
        <v>6888</v>
      </c>
    </row>
    <row r="905" spans="37:38" x14ac:dyDescent="0.2">
      <c r="AK905" s="22" t="s">
        <v>42</v>
      </c>
      <c r="AL905" s="23">
        <v>6857</v>
      </c>
    </row>
    <row r="906" spans="37:38" x14ac:dyDescent="0.2">
      <c r="AK906" s="22" t="s">
        <v>42</v>
      </c>
      <c r="AL906" s="23">
        <v>6871</v>
      </c>
    </row>
    <row r="907" spans="37:38" x14ac:dyDescent="0.2">
      <c r="AK907" s="22" t="s">
        <v>42</v>
      </c>
      <c r="AL907" s="23">
        <v>6873</v>
      </c>
    </row>
    <row r="908" spans="37:38" x14ac:dyDescent="0.2">
      <c r="AK908" s="22" t="s">
        <v>42</v>
      </c>
      <c r="AL908" s="23">
        <v>6869</v>
      </c>
    </row>
    <row r="909" spans="37:38" x14ac:dyDescent="0.2">
      <c r="AK909" s="22" t="s">
        <v>42</v>
      </c>
      <c r="AL909" s="23">
        <v>6857</v>
      </c>
    </row>
    <row r="910" spans="37:38" x14ac:dyDescent="0.2">
      <c r="AK910" s="22" t="s">
        <v>42</v>
      </c>
      <c r="AL910" s="23">
        <v>6846</v>
      </c>
    </row>
    <row r="911" spans="37:38" x14ac:dyDescent="0.2">
      <c r="AK911" s="22" t="s">
        <v>42</v>
      </c>
      <c r="AL911" s="23">
        <v>6846</v>
      </c>
    </row>
    <row r="912" spans="37:38" x14ac:dyDescent="0.2">
      <c r="AK912" s="22" t="s">
        <v>42</v>
      </c>
      <c r="AL912" s="23">
        <v>6873</v>
      </c>
    </row>
    <row r="913" spans="37:38" x14ac:dyDescent="0.2">
      <c r="AK913" s="22" t="s">
        <v>42</v>
      </c>
      <c r="AL913" s="23">
        <v>6884</v>
      </c>
    </row>
    <row r="914" spans="37:38" x14ac:dyDescent="0.2">
      <c r="AK914" s="22" t="s">
        <v>42</v>
      </c>
      <c r="AL914" s="23">
        <v>8450</v>
      </c>
    </row>
    <row r="915" spans="37:38" x14ac:dyDescent="0.2">
      <c r="AK915" s="22" t="s">
        <v>42</v>
      </c>
      <c r="AL915" s="23">
        <v>6900</v>
      </c>
    </row>
    <row r="916" spans="37:38" x14ac:dyDescent="0.2">
      <c r="AK916" s="22" t="s">
        <v>42</v>
      </c>
      <c r="AL916" s="23">
        <v>6842</v>
      </c>
    </row>
    <row r="917" spans="37:38" x14ac:dyDescent="0.2">
      <c r="AK917" s="22" t="s">
        <v>42</v>
      </c>
      <c r="AL917" s="23">
        <v>6842</v>
      </c>
    </row>
    <row r="918" spans="37:38" x14ac:dyDescent="0.2">
      <c r="AK918" s="22" t="s">
        <v>42</v>
      </c>
      <c r="AL918" s="23">
        <v>6836</v>
      </c>
    </row>
    <row r="919" spans="37:38" x14ac:dyDescent="0.2">
      <c r="AK919" s="22" t="s">
        <v>42</v>
      </c>
      <c r="AL919" s="23">
        <v>6836</v>
      </c>
    </row>
    <row r="920" spans="37:38" x14ac:dyDescent="0.2">
      <c r="AK920" s="22" t="s">
        <v>42</v>
      </c>
      <c r="AL920" s="23">
        <v>6836</v>
      </c>
    </row>
    <row r="921" spans="37:38" x14ac:dyDescent="0.2">
      <c r="AK921" s="22" t="s">
        <v>42</v>
      </c>
      <c r="AL921" s="23">
        <v>6834</v>
      </c>
    </row>
    <row r="922" spans="37:38" x14ac:dyDescent="0.2">
      <c r="AK922" s="22" t="s">
        <v>42</v>
      </c>
      <c r="AL922" s="23">
        <v>6811</v>
      </c>
    </row>
    <row r="923" spans="37:38" x14ac:dyDescent="0.2">
      <c r="AK923" s="22" t="s">
        <v>42</v>
      </c>
      <c r="AL923" s="23">
        <v>6828</v>
      </c>
    </row>
    <row r="924" spans="37:38" x14ac:dyDescent="0.2">
      <c r="AK924" s="22" t="s">
        <v>42</v>
      </c>
      <c r="AL924" s="23">
        <v>6805</v>
      </c>
    </row>
    <row r="925" spans="37:38" x14ac:dyDescent="0.2">
      <c r="AK925" s="22" t="s">
        <v>42</v>
      </c>
      <c r="AL925" s="23">
        <v>6815</v>
      </c>
    </row>
    <row r="926" spans="37:38" x14ac:dyDescent="0.2">
      <c r="AK926" s="22" t="s">
        <v>42</v>
      </c>
      <c r="AL926" s="23">
        <v>6809</v>
      </c>
    </row>
    <row r="927" spans="37:38" x14ac:dyDescent="0.2">
      <c r="AK927" s="22" t="s">
        <v>42</v>
      </c>
      <c r="AL927" s="23">
        <v>6794</v>
      </c>
    </row>
    <row r="928" spans="37:38" x14ac:dyDescent="0.2">
      <c r="AK928" s="22" t="s">
        <v>42</v>
      </c>
      <c r="AL928" s="23">
        <v>6815</v>
      </c>
    </row>
    <row r="929" spans="37:38" x14ac:dyDescent="0.2">
      <c r="AK929" s="22" t="s">
        <v>42</v>
      </c>
      <c r="AL929" s="23">
        <v>6842</v>
      </c>
    </row>
    <row r="930" spans="37:38" x14ac:dyDescent="0.2">
      <c r="AK930" s="22" t="s">
        <v>42</v>
      </c>
      <c r="AL930" s="23">
        <v>6794</v>
      </c>
    </row>
    <row r="931" spans="37:38" x14ac:dyDescent="0.2">
      <c r="AK931" s="22" t="s">
        <v>42</v>
      </c>
      <c r="AL931" s="23">
        <v>6805</v>
      </c>
    </row>
    <row r="932" spans="37:38" x14ac:dyDescent="0.2">
      <c r="AK932" s="22" t="s">
        <v>42</v>
      </c>
      <c r="AL932" s="23">
        <v>6798</v>
      </c>
    </row>
    <row r="933" spans="37:38" x14ac:dyDescent="0.2">
      <c r="AK933" s="22" t="s">
        <v>42</v>
      </c>
      <c r="AL933" s="23">
        <v>6824</v>
      </c>
    </row>
    <row r="934" spans="37:38" x14ac:dyDescent="0.2">
      <c r="AK934" s="22" t="s">
        <v>42</v>
      </c>
      <c r="AL934" s="23">
        <v>6824</v>
      </c>
    </row>
    <row r="935" spans="37:38" x14ac:dyDescent="0.2">
      <c r="AK935" s="22" t="s">
        <v>42</v>
      </c>
      <c r="AL935" s="23">
        <v>6812</v>
      </c>
    </row>
    <row r="936" spans="37:38" x14ac:dyDescent="0.2">
      <c r="AK936" s="22" t="s">
        <v>42</v>
      </c>
      <c r="AL936" s="23">
        <v>6832</v>
      </c>
    </row>
    <row r="937" spans="37:38" x14ac:dyDescent="0.2">
      <c r="AK937" s="22" t="s">
        <v>42</v>
      </c>
      <c r="AL937" s="23">
        <v>6786</v>
      </c>
    </row>
    <row r="938" spans="37:38" x14ac:dyDescent="0.2">
      <c r="AK938" s="22" t="s">
        <v>42</v>
      </c>
      <c r="AL938" s="23">
        <v>6786</v>
      </c>
    </row>
    <row r="939" spans="37:38" x14ac:dyDescent="0.2">
      <c r="AK939" s="22" t="s">
        <v>42</v>
      </c>
      <c r="AL939" s="23">
        <v>6771</v>
      </c>
    </row>
    <row r="940" spans="37:38" x14ac:dyDescent="0.2">
      <c r="AK940" s="22" t="s">
        <v>42</v>
      </c>
      <c r="AL940" s="23">
        <v>6787</v>
      </c>
    </row>
    <row r="941" spans="37:38" x14ac:dyDescent="0.2">
      <c r="AK941" s="22" t="s">
        <v>42</v>
      </c>
      <c r="AL941" s="23">
        <v>6757</v>
      </c>
    </row>
    <row r="942" spans="37:38" x14ac:dyDescent="0.2">
      <c r="AK942" s="22" t="s">
        <v>42</v>
      </c>
      <c r="AL942" s="23">
        <v>6757</v>
      </c>
    </row>
    <row r="943" spans="37:38" x14ac:dyDescent="0.2">
      <c r="AK943" s="22" t="s">
        <v>42</v>
      </c>
      <c r="AL943" s="23">
        <v>6759</v>
      </c>
    </row>
    <row r="944" spans="37:38" x14ac:dyDescent="0.2">
      <c r="AK944" s="22" t="s">
        <v>42</v>
      </c>
      <c r="AL944" s="23">
        <v>6767</v>
      </c>
    </row>
    <row r="945" spans="37:38" x14ac:dyDescent="0.2">
      <c r="AK945" s="22" t="s">
        <v>42</v>
      </c>
      <c r="AL945" s="23">
        <v>6757</v>
      </c>
    </row>
    <row r="946" spans="37:38" x14ac:dyDescent="0.2">
      <c r="AK946" s="22" t="s">
        <v>42</v>
      </c>
      <c r="AL946" s="23">
        <v>6763</v>
      </c>
    </row>
    <row r="947" spans="37:38" x14ac:dyDescent="0.2">
      <c r="AK947" s="22" t="s">
        <v>42</v>
      </c>
      <c r="AL947" s="23">
        <v>6771</v>
      </c>
    </row>
    <row r="948" spans="37:38" x14ac:dyDescent="0.2">
      <c r="AK948" s="22" t="s">
        <v>42</v>
      </c>
      <c r="AL948" s="23">
        <v>6757</v>
      </c>
    </row>
    <row r="949" spans="37:38" x14ac:dyDescent="0.2">
      <c r="AK949" s="22" t="s">
        <v>42</v>
      </c>
      <c r="AL949" s="23">
        <v>6757</v>
      </c>
    </row>
    <row r="950" spans="37:38" x14ac:dyDescent="0.2">
      <c r="AK950" s="22" t="s">
        <v>42</v>
      </c>
      <c r="AL950" s="23">
        <v>6786</v>
      </c>
    </row>
    <row r="951" spans="37:38" x14ac:dyDescent="0.2">
      <c r="AK951" s="22" t="s">
        <v>42</v>
      </c>
      <c r="AL951" s="23">
        <v>6750</v>
      </c>
    </row>
    <row r="952" spans="37:38" x14ac:dyDescent="0.2">
      <c r="AK952" s="22" t="s">
        <v>42</v>
      </c>
      <c r="AL952" s="23">
        <v>6750</v>
      </c>
    </row>
    <row r="953" spans="37:38" x14ac:dyDescent="0.2">
      <c r="AK953" s="22" t="s">
        <v>42</v>
      </c>
      <c r="AL953" s="23">
        <v>6750</v>
      </c>
    </row>
    <row r="954" spans="37:38" x14ac:dyDescent="0.2">
      <c r="AK954" s="22" t="s">
        <v>42</v>
      </c>
      <c r="AL954" s="23">
        <v>6757</v>
      </c>
    </row>
    <row r="955" spans="37:38" x14ac:dyDescent="0.2">
      <c r="AK955" s="22" t="s">
        <v>42</v>
      </c>
      <c r="AL955" s="23">
        <v>6757</v>
      </c>
    </row>
    <row r="956" spans="37:38" x14ac:dyDescent="0.2">
      <c r="AK956" s="22" t="s">
        <v>42</v>
      </c>
      <c r="AL956" s="23">
        <v>6750</v>
      </c>
    </row>
    <row r="957" spans="37:38" x14ac:dyDescent="0.2">
      <c r="AK957" s="22" t="s">
        <v>42</v>
      </c>
      <c r="AL957" s="23">
        <v>6750</v>
      </c>
    </row>
    <row r="958" spans="37:38" x14ac:dyDescent="0.2">
      <c r="AK958" s="22" t="s">
        <v>42</v>
      </c>
      <c r="AL958" s="23">
        <v>6750</v>
      </c>
    </row>
    <row r="959" spans="37:38" x14ac:dyDescent="0.2">
      <c r="AK959" s="22" t="s">
        <v>42</v>
      </c>
      <c r="AL959" s="23">
        <v>6750</v>
      </c>
    </row>
    <row r="960" spans="37:38" x14ac:dyDescent="0.2">
      <c r="AK960" s="22" t="s">
        <v>42</v>
      </c>
      <c r="AL960" s="23">
        <v>6782</v>
      </c>
    </row>
    <row r="961" spans="37:38" x14ac:dyDescent="0.2">
      <c r="AK961" s="22" t="s">
        <v>42</v>
      </c>
      <c r="AL961" s="23">
        <v>6758</v>
      </c>
    </row>
    <row r="962" spans="37:38" x14ac:dyDescent="0.2">
      <c r="AK962" s="22" t="s">
        <v>42</v>
      </c>
      <c r="AL962" s="23">
        <v>6773</v>
      </c>
    </row>
    <row r="963" spans="37:38" x14ac:dyDescent="0.2">
      <c r="AK963" s="22" t="s">
        <v>42</v>
      </c>
      <c r="AL963" s="23">
        <v>6757</v>
      </c>
    </row>
    <row r="964" spans="37:38" x14ac:dyDescent="0.2">
      <c r="AK964" s="22" t="s">
        <v>42</v>
      </c>
      <c r="AL964" s="23">
        <v>6763</v>
      </c>
    </row>
    <row r="965" spans="37:38" x14ac:dyDescent="0.2">
      <c r="AK965" s="22" t="s">
        <v>42</v>
      </c>
      <c r="AL965" s="23">
        <v>6755</v>
      </c>
    </row>
    <row r="966" spans="37:38" x14ac:dyDescent="0.2">
      <c r="AK966" s="22" t="s">
        <v>42</v>
      </c>
      <c r="AL966" s="23">
        <v>6750</v>
      </c>
    </row>
    <row r="967" spans="37:38" x14ac:dyDescent="0.2">
      <c r="AK967" s="22" t="s">
        <v>42</v>
      </c>
      <c r="AL967" s="23">
        <v>6750</v>
      </c>
    </row>
    <row r="968" spans="37:38" x14ac:dyDescent="0.2">
      <c r="AK968" s="22" t="s">
        <v>42</v>
      </c>
      <c r="AL968" s="23">
        <v>6750</v>
      </c>
    </row>
    <row r="969" spans="37:38" x14ac:dyDescent="0.2">
      <c r="AK969" s="22" t="s">
        <v>42</v>
      </c>
      <c r="AL969" s="23">
        <v>7034</v>
      </c>
    </row>
    <row r="970" spans="37:38" x14ac:dyDescent="0.2">
      <c r="AK970" s="22" t="s">
        <v>42</v>
      </c>
      <c r="AL970" s="23">
        <v>6758</v>
      </c>
    </row>
    <row r="971" spans="37:38" x14ac:dyDescent="0.2">
      <c r="AK971" s="22" t="s">
        <v>42</v>
      </c>
      <c r="AL971" s="23">
        <v>6750</v>
      </c>
    </row>
    <row r="972" spans="37:38" x14ac:dyDescent="0.2">
      <c r="AK972" s="22" t="s">
        <v>42</v>
      </c>
      <c r="AL972" s="23">
        <v>6750</v>
      </c>
    </row>
    <row r="973" spans="37:38" x14ac:dyDescent="0.2">
      <c r="AK973" s="22" t="s">
        <v>42</v>
      </c>
      <c r="AL973" s="23">
        <v>6750</v>
      </c>
    </row>
    <row r="974" spans="37:38" x14ac:dyDescent="0.2">
      <c r="AK974" s="22" t="s">
        <v>42</v>
      </c>
      <c r="AL974" s="23">
        <v>6750</v>
      </c>
    </row>
    <row r="975" spans="37:38" x14ac:dyDescent="0.2">
      <c r="AK975" s="22" t="s">
        <v>42</v>
      </c>
      <c r="AL975" s="23">
        <v>6750</v>
      </c>
    </row>
    <row r="976" spans="37:38" x14ac:dyDescent="0.2">
      <c r="AK976" s="22" t="s">
        <v>42</v>
      </c>
      <c r="AL976" s="23">
        <v>6750</v>
      </c>
    </row>
    <row r="977" spans="37:38" x14ac:dyDescent="0.2">
      <c r="AK977" s="22" t="s">
        <v>42</v>
      </c>
      <c r="AL977" s="23">
        <v>6750</v>
      </c>
    </row>
    <row r="978" spans="37:38" x14ac:dyDescent="0.2">
      <c r="AK978" s="22" t="s">
        <v>42</v>
      </c>
      <c r="AL978" s="23">
        <v>6750</v>
      </c>
    </row>
    <row r="979" spans="37:38" x14ac:dyDescent="0.2">
      <c r="AK979" s="22" t="s">
        <v>42</v>
      </c>
      <c r="AL979" s="23">
        <v>6750</v>
      </c>
    </row>
    <row r="980" spans="37:38" x14ac:dyDescent="0.2">
      <c r="AK980" s="22" t="s">
        <v>42</v>
      </c>
      <c r="AL980" s="23">
        <v>6738</v>
      </c>
    </row>
    <row r="981" spans="37:38" x14ac:dyDescent="0.2">
      <c r="AK981" s="22" t="s">
        <v>42</v>
      </c>
      <c r="AL981" s="23">
        <v>6739</v>
      </c>
    </row>
    <row r="982" spans="37:38" x14ac:dyDescent="0.2">
      <c r="AK982" s="22" t="s">
        <v>42</v>
      </c>
      <c r="AL982" s="23">
        <v>6734</v>
      </c>
    </row>
    <row r="983" spans="37:38" x14ac:dyDescent="0.2">
      <c r="AK983" s="22" t="s">
        <v>42</v>
      </c>
      <c r="AL983" s="23">
        <v>6738</v>
      </c>
    </row>
    <row r="984" spans="37:38" x14ac:dyDescent="0.2">
      <c r="AK984" s="22" t="s">
        <v>42</v>
      </c>
      <c r="AL984" s="23">
        <v>6728</v>
      </c>
    </row>
    <row r="985" spans="37:38" x14ac:dyDescent="0.2">
      <c r="AK985" s="22" t="s">
        <v>42</v>
      </c>
      <c r="AL985" s="23">
        <v>6750</v>
      </c>
    </row>
    <row r="986" spans="37:38" x14ac:dyDescent="0.2">
      <c r="AK986" s="22" t="s">
        <v>42</v>
      </c>
      <c r="AL986" s="23">
        <v>6750</v>
      </c>
    </row>
    <row r="987" spans="37:38" x14ac:dyDescent="0.2">
      <c r="AK987" s="22" t="s">
        <v>42</v>
      </c>
      <c r="AL987" s="23">
        <v>6750</v>
      </c>
    </row>
    <row r="988" spans="37:38" x14ac:dyDescent="0.2">
      <c r="AK988" s="22" t="s">
        <v>42</v>
      </c>
      <c r="AL988" s="23">
        <v>6740</v>
      </c>
    </row>
    <row r="989" spans="37:38" x14ac:dyDescent="0.2">
      <c r="AK989" s="22" t="s">
        <v>42</v>
      </c>
      <c r="AL989" s="23">
        <v>6749</v>
      </c>
    </row>
    <row r="990" spans="37:38" x14ac:dyDescent="0.2">
      <c r="AK990" s="22" t="s">
        <v>42</v>
      </c>
      <c r="AL990" s="23">
        <v>6750</v>
      </c>
    </row>
    <row r="991" spans="37:38" x14ac:dyDescent="0.2">
      <c r="AK991" s="22" t="s">
        <v>42</v>
      </c>
      <c r="AL991" s="23">
        <v>6750</v>
      </c>
    </row>
    <row r="992" spans="37:38" x14ac:dyDescent="0.2">
      <c r="AK992" s="22" t="s">
        <v>42</v>
      </c>
      <c r="AL992" s="23">
        <v>6973</v>
      </c>
    </row>
    <row r="993" spans="37:38" x14ac:dyDescent="0.2">
      <c r="AK993" s="22" t="s">
        <v>42</v>
      </c>
      <c r="AL993" s="23">
        <v>6750</v>
      </c>
    </row>
    <row r="994" spans="37:38" x14ac:dyDescent="0.2">
      <c r="AK994" s="22" t="s">
        <v>42</v>
      </c>
      <c r="AL994" s="23">
        <v>6750</v>
      </c>
    </row>
    <row r="995" spans="37:38" x14ac:dyDescent="0.2">
      <c r="AK995" s="22" t="s">
        <v>42</v>
      </c>
      <c r="AL995" s="23">
        <v>6750</v>
      </c>
    </row>
    <row r="996" spans="37:38" x14ac:dyDescent="0.2">
      <c r="AK996" s="22" t="s">
        <v>42</v>
      </c>
      <c r="AL996" s="23">
        <v>6750</v>
      </c>
    </row>
    <row r="997" spans="37:38" x14ac:dyDescent="0.2">
      <c r="AK997" s="22" t="s">
        <v>42</v>
      </c>
      <c r="AL997" s="23">
        <v>6750</v>
      </c>
    </row>
    <row r="998" spans="37:38" x14ac:dyDescent="0.2">
      <c r="AK998" s="22" t="s">
        <v>42</v>
      </c>
      <c r="AL998" s="23">
        <v>6750</v>
      </c>
    </row>
    <row r="999" spans="37:38" x14ac:dyDescent="0.2">
      <c r="AK999" s="22" t="s">
        <v>42</v>
      </c>
      <c r="AL999" s="23">
        <v>6750</v>
      </c>
    </row>
    <row r="1000" spans="37:38" x14ac:dyDescent="0.2">
      <c r="AK1000" s="22" t="s">
        <v>42</v>
      </c>
      <c r="AL1000" s="23">
        <v>6717</v>
      </c>
    </row>
    <row r="1001" spans="37:38" x14ac:dyDescent="0.2">
      <c r="AK1001" s="22" t="s">
        <v>42</v>
      </c>
      <c r="AL1001" s="23">
        <v>6717</v>
      </c>
    </row>
    <row r="1002" spans="37:38" x14ac:dyDescent="0.2">
      <c r="AK1002" s="22" t="s">
        <v>42</v>
      </c>
      <c r="AL1002" s="23">
        <v>6716</v>
      </c>
    </row>
    <row r="1003" spans="37:38" x14ac:dyDescent="0.2">
      <c r="AK1003" s="22" t="s">
        <v>42</v>
      </c>
      <c r="AL1003" s="23">
        <v>6717</v>
      </c>
    </row>
    <row r="1004" spans="37:38" x14ac:dyDescent="0.2">
      <c r="AK1004" s="22" t="s">
        <v>42</v>
      </c>
      <c r="AL1004" s="23">
        <v>6750</v>
      </c>
    </row>
    <row r="1005" spans="37:38" x14ac:dyDescent="0.2">
      <c r="AK1005" s="22" t="s">
        <v>42</v>
      </c>
      <c r="AL1005" s="23">
        <v>6750</v>
      </c>
    </row>
    <row r="1006" spans="37:38" x14ac:dyDescent="0.2">
      <c r="AK1006" s="22" t="s">
        <v>42</v>
      </c>
      <c r="AL1006" s="23">
        <v>6750</v>
      </c>
    </row>
    <row r="1007" spans="37:38" x14ac:dyDescent="0.2">
      <c r="AK1007" s="22" t="s">
        <v>42</v>
      </c>
      <c r="AL1007" s="23">
        <v>8261</v>
      </c>
    </row>
    <row r="1008" spans="37:38" x14ac:dyDescent="0.2">
      <c r="AK1008" s="22" t="s">
        <v>42</v>
      </c>
      <c r="AL1008" s="23">
        <v>6750</v>
      </c>
    </row>
    <row r="1009" spans="37:38" x14ac:dyDescent="0.2">
      <c r="AK1009" s="22" t="s">
        <v>42</v>
      </c>
      <c r="AL1009" s="23">
        <v>6750</v>
      </c>
    </row>
    <row r="1010" spans="37:38" x14ac:dyDescent="0.2">
      <c r="AK1010" s="22" t="s">
        <v>42</v>
      </c>
      <c r="AL1010" s="23">
        <v>6750</v>
      </c>
    </row>
    <row r="1011" spans="37:38" x14ac:dyDescent="0.2">
      <c r="AK1011" s="22" t="s">
        <v>42</v>
      </c>
      <c r="AL1011" s="23">
        <v>6750</v>
      </c>
    </row>
    <row r="1012" spans="37:38" x14ac:dyDescent="0.2">
      <c r="AK1012" s="22" t="s">
        <v>42</v>
      </c>
      <c r="AL1012" s="23">
        <v>6750</v>
      </c>
    </row>
    <row r="1013" spans="37:38" x14ac:dyDescent="0.2">
      <c r="AK1013" s="22" t="s">
        <v>42</v>
      </c>
      <c r="AL1013" s="23">
        <v>6750</v>
      </c>
    </row>
    <row r="1014" spans="37:38" x14ac:dyDescent="0.2">
      <c r="AK1014" s="22" t="s">
        <v>42</v>
      </c>
      <c r="AL1014" s="23">
        <v>6750</v>
      </c>
    </row>
    <row r="1015" spans="37:38" x14ac:dyDescent="0.2">
      <c r="AK1015" s="22" t="s">
        <v>42</v>
      </c>
      <c r="AL1015" s="23">
        <v>6750</v>
      </c>
    </row>
    <row r="1016" spans="37:38" x14ac:dyDescent="0.2">
      <c r="AK1016" s="22" t="s">
        <v>42</v>
      </c>
      <c r="AL1016" s="23">
        <v>7267</v>
      </c>
    </row>
    <row r="1017" spans="37:38" x14ac:dyDescent="0.2">
      <c r="AK1017" s="22" t="s">
        <v>42</v>
      </c>
      <c r="AL1017" s="23">
        <v>6750</v>
      </c>
    </row>
    <row r="1018" spans="37:38" x14ac:dyDescent="0.2">
      <c r="AK1018" s="22" t="s">
        <v>42</v>
      </c>
      <c r="AL1018" s="23">
        <v>6750</v>
      </c>
    </row>
    <row r="1019" spans="37:38" x14ac:dyDescent="0.2">
      <c r="AK1019" s="22" t="s">
        <v>42</v>
      </c>
      <c r="AL1019" s="23">
        <v>6750</v>
      </c>
    </row>
    <row r="1020" spans="37:38" x14ac:dyDescent="0.2">
      <c r="AK1020" s="22" t="s">
        <v>42</v>
      </c>
      <c r="AL1020" s="23">
        <v>6750</v>
      </c>
    </row>
    <row r="1021" spans="37:38" x14ac:dyDescent="0.2">
      <c r="AK1021" s="22" t="s">
        <v>42</v>
      </c>
      <c r="AL1021" s="23">
        <v>6750</v>
      </c>
    </row>
    <row r="1022" spans="37:38" x14ac:dyDescent="0.2">
      <c r="AK1022" s="22" t="s">
        <v>42</v>
      </c>
      <c r="AL1022" s="23">
        <v>6750</v>
      </c>
    </row>
    <row r="1023" spans="37:38" x14ac:dyDescent="0.2">
      <c r="AK1023" s="22" t="s">
        <v>42</v>
      </c>
      <c r="AL1023" s="23">
        <v>6750</v>
      </c>
    </row>
    <row r="1024" spans="37:38" x14ac:dyDescent="0.2">
      <c r="AK1024" s="22" t="s">
        <v>42</v>
      </c>
      <c r="AL1024" s="23">
        <v>6750</v>
      </c>
    </row>
    <row r="1025" spans="37:38" x14ac:dyDescent="0.2">
      <c r="AK1025" s="22" t="s">
        <v>42</v>
      </c>
      <c r="AL1025" s="23">
        <v>6750</v>
      </c>
    </row>
    <row r="1026" spans="37:38" x14ac:dyDescent="0.2">
      <c r="AK1026" s="22" t="s">
        <v>42</v>
      </c>
      <c r="AL1026" s="23">
        <v>6750</v>
      </c>
    </row>
    <row r="1027" spans="37:38" x14ac:dyDescent="0.2">
      <c r="AK1027" s="22" t="s">
        <v>42</v>
      </c>
      <c r="AL1027" s="23">
        <v>6750</v>
      </c>
    </row>
    <row r="1028" spans="37:38" x14ac:dyDescent="0.2">
      <c r="AK1028" s="22" t="s">
        <v>42</v>
      </c>
      <c r="AL1028" s="23">
        <v>6750</v>
      </c>
    </row>
    <row r="1029" spans="37:38" x14ac:dyDescent="0.2">
      <c r="AK1029" s="22" t="s">
        <v>42</v>
      </c>
      <c r="AL1029" s="23">
        <v>6750</v>
      </c>
    </row>
    <row r="1030" spans="37:38" x14ac:dyDescent="0.2">
      <c r="AK1030" s="22" t="s">
        <v>42</v>
      </c>
      <c r="AL1030" s="23">
        <v>6687</v>
      </c>
    </row>
    <row r="1031" spans="37:38" x14ac:dyDescent="0.2">
      <c r="AK1031" s="22" t="s">
        <v>42</v>
      </c>
      <c r="AL1031" s="23">
        <v>6750</v>
      </c>
    </row>
    <row r="1032" spans="37:38" x14ac:dyDescent="0.2">
      <c r="AK1032" s="22" t="s">
        <v>42</v>
      </c>
      <c r="AL1032" s="23">
        <v>6750</v>
      </c>
    </row>
    <row r="1033" spans="37:38" x14ac:dyDescent="0.2">
      <c r="AK1033" s="22" t="s">
        <v>42</v>
      </c>
      <c r="AL1033" s="23">
        <v>6750</v>
      </c>
    </row>
    <row r="1034" spans="37:38" x14ac:dyDescent="0.2">
      <c r="AK1034" s="22" t="s">
        <v>42</v>
      </c>
      <c r="AL1034" s="23">
        <v>6750</v>
      </c>
    </row>
    <row r="1035" spans="37:38" x14ac:dyDescent="0.2">
      <c r="AK1035" s="22" t="s">
        <v>42</v>
      </c>
      <c r="AL1035" s="23">
        <v>7744</v>
      </c>
    </row>
    <row r="1036" spans="37:38" x14ac:dyDescent="0.2">
      <c r="AK1036" s="22" t="s">
        <v>42</v>
      </c>
      <c r="AL1036" s="23">
        <v>6717</v>
      </c>
    </row>
    <row r="1037" spans="37:38" x14ac:dyDescent="0.2">
      <c r="AK1037" s="22" t="s">
        <v>42</v>
      </c>
      <c r="AL1037" s="23">
        <v>6691</v>
      </c>
    </row>
    <row r="1038" spans="37:38" x14ac:dyDescent="0.2">
      <c r="AK1038" s="22" t="s">
        <v>42</v>
      </c>
      <c r="AL1038" s="23">
        <v>6871</v>
      </c>
    </row>
    <row r="1039" spans="37:38" x14ac:dyDescent="0.2">
      <c r="AK1039" s="22" t="s">
        <v>42</v>
      </c>
      <c r="AL1039" s="23">
        <v>6750</v>
      </c>
    </row>
    <row r="1040" spans="37:38" x14ac:dyDescent="0.2">
      <c r="AK1040" s="22" t="s">
        <v>42</v>
      </c>
      <c r="AL1040" s="23">
        <v>6750</v>
      </c>
    </row>
    <row r="1041" spans="37:38" x14ac:dyDescent="0.2">
      <c r="AK1041" s="22" t="s">
        <v>42</v>
      </c>
      <c r="AL1041" s="23">
        <v>6750</v>
      </c>
    </row>
    <row r="1042" spans="37:38" x14ac:dyDescent="0.2">
      <c r="AK1042" s="22" t="s">
        <v>42</v>
      </c>
      <c r="AL1042" s="23">
        <v>6750</v>
      </c>
    </row>
    <row r="1043" spans="37:38" x14ac:dyDescent="0.2">
      <c r="AK1043" s="22" t="s">
        <v>42</v>
      </c>
      <c r="AL1043" s="23">
        <v>6750</v>
      </c>
    </row>
    <row r="1044" spans="37:38" x14ac:dyDescent="0.2">
      <c r="AK1044" s="22" t="s">
        <v>42</v>
      </c>
      <c r="AL1044" s="23">
        <v>6898</v>
      </c>
    </row>
    <row r="1045" spans="37:38" x14ac:dyDescent="0.2">
      <c r="AK1045" s="22" t="s">
        <v>42</v>
      </c>
      <c r="AL1045" s="23">
        <v>6750</v>
      </c>
    </row>
    <row r="1046" spans="37:38" x14ac:dyDescent="0.2">
      <c r="AK1046" s="22" t="s">
        <v>42</v>
      </c>
      <c r="AL1046" s="23">
        <v>6701</v>
      </c>
    </row>
    <row r="1047" spans="37:38" x14ac:dyDescent="0.2">
      <c r="AK1047" s="22" t="s">
        <v>42</v>
      </c>
      <c r="AL1047" s="23">
        <v>6750</v>
      </c>
    </row>
    <row r="1048" spans="37:38" x14ac:dyDescent="0.2">
      <c r="AK1048" s="22" t="s">
        <v>42</v>
      </c>
      <c r="AL1048" s="23">
        <v>6750</v>
      </c>
    </row>
    <row r="1049" spans="37:38" x14ac:dyDescent="0.2">
      <c r="AK1049" s="22" t="s">
        <v>42</v>
      </c>
      <c r="AL1049" s="23">
        <v>6750</v>
      </c>
    </row>
    <row r="1050" spans="37:38" x14ac:dyDescent="0.2">
      <c r="AK1050" s="22" t="s">
        <v>42</v>
      </c>
      <c r="AL1050" s="23">
        <v>6750</v>
      </c>
    </row>
    <row r="1051" spans="37:38" x14ac:dyDescent="0.2">
      <c r="AK1051" s="22" t="s">
        <v>42</v>
      </c>
      <c r="AL1051" s="23">
        <v>6750</v>
      </c>
    </row>
    <row r="1052" spans="37:38" x14ac:dyDescent="0.2">
      <c r="AK1052" s="22" t="s">
        <v>42</v>
      </c>
      <c r="AL1052" s="23">
        <v>6750</v>
      </c>
    </row>
    <row r="1053" spans="37:38" x14ac:dyDescent="0.2">
      <c r="AK1053" s="22" t="s">
        <v>42</v>
      </c>
      <c r="AL1053" s="23">
        <v>6750</v>
      </c>
    </row>
    <row r="1054" spans="37:38" x14ac:dyDescent="0.2">
      <c r="AK1054" s="22" t="s">
        <v>42</v>
      </c>
      <c r="AL1054" s="23">
        <v>6750</v>
      </c>
    </row>
    <row r="1055" spans="37:38" x14ac:dyDescent="0.2">
      <c r="AK1055" s="22" t="s">
        <v>42</v>
      </c>
      <c r="AL1055" s="23">
        <v>6750</v>
      </c>
    </row>
    <row r="1056" spans="37:38" x14ac:dyDescent="0.2">
      <c r="AK1056" s="22" t="s">
        <v>42</v>
      </c>
      <c r="AL1056" s="23">
        <v>6750</v>
      </c>
    </row>
    <row r="1057" spans="37:38" x14ac:dyDescent="0.2">
      <c r="AK1057" s="22" t="s">
        <v>42</v>
      </c>
      <c r="AL1057" s="23">
        <v>6750</v>
      </c>
    </row>
    <row r="1058" spans="37:38" x14ac:dyDescent="0.2">
      <c r="AK1058" s="22" t="s">
        <v>42</v>
      </c>
      <c r="AL1058" s="23">
        <v>6750</v>
      </c>
    </row>
    <row r="1059" spans="37:38" x14ac:dyDescent="0.2">
      <c r="AK1059" s="22" t="s">
        <v>42</v>
      </c>
      <c r="AL1059" s="23">
        <v>6750</v>
      </c>
    </row>
    <row r="1060" spans="37:38" x14ac:dyDescent="0.2">
      <c r="AK1060" s="22" t="s">
        <v>42</v>
      </c>
      <c r="AL1060" s="23">
        <v>6750</v>
      </c>
    </row>
    <row r="1061" spans="37:38" x14ac:dyDescent="0.2">
      <c r="AK1061" s="22" t="s">
        <v>42</v>
      </c>
      <c r="AL1061" s="23">
        <v>6750</v>
      </c>
    </row>
    <row r="1062" spans="37:38" x14ac:dyDescent="0.2">
      <c r="AK1062" s="22" t="s">
        <v>42</v>
      </c>
      <c r="AL1062" s="23">
        <v>6750</v>
      </c>
    </row>
    <row r="1063" spans="37:38" x14ac:dyDescent="0.2">
      <c r="AK1063" s="22" t="s">
        <v>42</v>
      </c>
      <c r="AL1063" s="23">
        <v>6750</v>
      </c>
    </row>
    <row r="1064" spans="37:38" x14ac:dyDescent="0.2">
      <c r="AK1064" s="22" t="s">
        <v>42</v>
      </c>
      <c r="AL1064" s="23">
        <v>6750</v>
      </c>
    </row>
    <row r="1065" spans="37:38" x14ac:dyDescent="0.2">
      <c r="AK1065" s="22" t="s">
        <v>42</v>
      </c>
      <c r="AL1065" s="23">
        <v>6750</v>
      </c>
    </row>
    <row r="1066" spans="37:38" x14ac:dyDescent="0.2">
      <c r="AK1066" s="22" t="s">
        <v>42</v>
      </c>
      <c r="AL1066" s="23">
        <v>6750</v>
      </c>
    </row>
    <row r="1067" spans="37:38" x14ac:dyDescent="0.2">
      <c r="AK1067" s="22" t="s">
        <v>42</v>
      </c>
      <c r="AL1067" s="23">
        <v>6750</v>
      </c>
    </row>
    <row r="1068" spans="37:38" x14ac:dyDescent="0.2">
      <c r="AK1068" s="22" t="s">
        <v>42</v>
      </c>
      <c r="AL1068" s="23">
        <v>6750</v>
      </c>
    </row>
    <row r="1069" spans="37:38" x14ac:dyDescent="0.2">
      <c r="AK1069" s="22" t="s">
        <v>42</v>
      </c>
      <c r="AL1069" s="23">
        <v>6750</v>
      </c>
    </row>
    <row r="1070" spans="37:38" x14ac:dyDescent="0.2">
      <c r="AK1070" s="22" t="s">
        <v>42</v>
      </c>
      <c r="AL1070" s="23">
        <v>6564</v>
      </c>
    </row>
    <row r="1071" spans="37:38" x14ac:dyDescent="0.2">
      <c r="AK1071" s="22" t="s">
        <v>42</v>
      </c>
      <c r="AL1071" s="23">
        <v>6570</v>
      </c>
    </row>
    <row r="1072" spans="37:38" x14ac:dyDescent="0.2">
      <c r="AK1072" s="22" t="s">
        <v>42</v>
      </c>
      <c r="AL1072" s="23">
        <v>6562</v>
      </c>
    </row>
    <row r="1073" spans="37:38" x14ac:dyDescent="0.2">
      <c r="AK1073" s="22" t="s">
        <v>42</v>
      </c>
      <c r="AL1073" s="23">
        <v>6750</v>
      </c>
    </row>
    <row r="1074" spans="37:38" x14ac:dyDescent="0.2">
      <c r="AK1074" s="22" t="s">
        <v>42</v>
      </c>
      <c r="AL1074" s="23">
        <v>5900</v>
      </c>
    </row>
    <row r="1075" spans="37:38" x14ac:dyDescent="0.2">
      <c r="AK1075" s="22" t="s">
        <v>42</v>
      </c>
      <c r="AL1075" s="23">
        <v>5900</v>
      </c>
    </row>
    <row r="1076" spans="37:38" x14ac:dyDescent="0.2">
      <c r="AK1076" s="22" t="s">
        <v>42</v>
      </c>
      <c r="AL1076" s="23">
        <v>6750</v>
      </c>
    </row>
    <row r="1077" spans="37:38" x14ac:dyDescent="0.2">
      <c r="AK1077" s="22" t="s">
        <v>42</v>
      </c>
      <c r="AL1077" s="23">
        <v>9146</v>
      </c>
    </row>
    <row r="1078" spans="37:38" x14ac:dyDescent="0.2">
      <c r="AK1078" s="22" t="s">
        <v>42</v>
      </c>
      <c r="AL1078" s="23">
        <v>6750</v>
      </c>
    </row>
    <row r="1079" spans="37:38" x14ac:dyDescent="0.2">
      <c r="AK1079" s="22" t="s">
        <v>42</v>
      </c>
      <c r="AL1079" s="23">
        <v>6750</v>
      </c>
    </row>
    <row r="1080" spans="37:38" x14ac:dyDescent="0.2">
      <c r="AK1080" s="22" t="s">
        <v>42</v>
      </c>
      <c r="AL1080" s="23">
        <v>6750</v>
      </c>
    </row>
    <row r="1081" spans="37:38" x14ac:dyDescent="0.2">
      <c r="AK1081" s="22" t="s">
        <v>42</v>
      </c>
      <c r="AL1081" s="23">
        <v>6750</v>
      </c>
    </row>
    <row r="1082" spans="37:38" x14ac:dyDescent="0.2">
      <c r="AK1082" s="22" t="s">
        <v>42</v>
      </c>
      <c r="AL1082" s="23">
        <v>6750</v>
      </c>
    </row>
    <row r="1083" spans="37:38" x14ac:dyDescent="0.2">
      <c r="AK1083" s="22" t="s">
        <v>42</v>
      </c>
      <c r="AL1083" s="23">
        <v>6750</v>
      </c>
    </row>
    <row r="1084" spans="37:38" x14ac:dyDescent="0.2">
      <c r="AK1084" s="22" t="s">
        <v>42</v>
      </c>
      <c r="AL1084" s="23">
        <v>6750</v>
      </c>
    </row>
    <row r="1085" spans="37:38" x14ac:dyDescent="0.2">
      <c r="AK1085" s="22" t="s">
        <v>42</v>
      </c>
      <c r="AL1085" s="23">
        <v>6750</v>
      </c>
    </row>
    <row r="1086" spans="37:38" x14ac:dyDescent="0.2">
      <c r="AK1086" s="22" t="s">
        <v>42</v>
      </c>
      <c r="AL1086" s="23">
        <v>6750</v>
      </c>
    </row>
    <row r="1087" spans="37:38" x14ac:dyDescent="0.2">
      <c r="AK1087" s="22" t="s">
        <v>42</v>
      </c>
      <c r="AL1087" s="23">
        <v>6750</v>
      </c>
    </row>
    <row r="1088" spans="37:38" x14ac:dyDescent="0.2">
      <c r="AK1088" s="22" t="s">
        <v>42</v>
      </c>
      <c r="AL1088" s="23">
        <v>6750</v>
      </c>
    </row>
    <row r="1089" spans="37:38" x14ac:dyDescent="0.2">
      <c r="AK1089" s="22" t="s">
        <v>42</v>
      </c>
      <c r="AL1089" s="23">
        <v>6750</v>
      </c>
    </row>
    <row r="1090" spans="37:38" x14ac:dyDescent="0.2">
      <c r="AK1090" s="22" t="s">
        <v>42</v>
      </c>
      <c r="AL1090" s="23">
        <v>6750</v>
      </c>
    </row>
    <row r="1091" spans="37:38" x14ac:dyDescent="0.2">
      <c r="AK1091" s="22" t="s">
        <v>42</v>
      </c>
      <c r="AL1091" s="23">
        <v>6541</v>
      </c>
    </row>
    <row r="1092" spans="37:38" x14ac:dyDescent="0.2">
      <c r="AK1092" s="22" t="s">
        <v>42</v>
      </c>
      <c r="AL1092" s="23">
        <v>6539</v>
      </c>
    </row>
    <row r="1093" spans="37:38" x14ac:dyDescent="0.2">
      <c r="AK1093" s="22" t="s">
        <v>42</v>
      </c>
      <c r="AL1093" s="23">
        <v>6750</v>
      </c>
    </row>
    <row r="1094" spans="37:38" x14ac:dyDescent="0.2">
      <c r="AK1094" s="22" t="s">
        <v>42</v>
      </c>
      <c r="AL1094" s="23">
        <v>6521</v>
      </c>
    </row>
    <row r="1095" spans="37:38" x14ac:dyDescent="0.2">
      <c r="AK1095" s="22" t="s">
        <v>42</v>
      </c>
      <c r="AL1095" s="23">
        <v>6521</v>
      </c>
    </row>
    <row r="1096" spans="37:38" x14ac:dyDescent="0.2">
      <c r="AK1096" s="22" t="s">
        <v>42</v>
      </c>
      <c r="AL1096" s="23">
        <v>6750</v>
      </c>
    </row>
    <row r="1097" spans="37:38" x14ac:dyDescent="0.2">
      <c r="AK1097" s="22" t="s">
        <v>42</v>
      </c>
      <c r="AL1097" s="23">
        <v>6533</v>
      </c>
    </row>
    <row r="1098" spans="37:38" x14ac:dyDescent="0.2">
      <c r="AK1098" s="22" t="s">
        <v>42</v>
      </c>
      <c r="AL1098" s="23">
        <v>6750</v>
      </c>
    </row>
    <row r="1099" spans="37:38" x14ac:dyDescent="0.2">
      <c r="AK1099" s="22" t="s">
        <v>42</v>
      </c>
      <c r="AL1099" s="23">
        <v>6750</v>
      </c>
    </row>
    <row r="1100" spans="37:38" x14ac:dyDescent="0.2">
      <c r="AK1100" s="22" t="s">
        <v>42</v>
      </c>
      <c r="AL1100" s="23">
        <v>6750</v>
      </c>
    </row>
    <row r="1101" spans="37:38" x14ac:dyDescent="0.2">
      <c r="AK1101" s="22" t="s">
        <v>42</v>
      </c>
      <c r="AL1101" s="23">
        <v>6750</v>
      </c>
    </row>
    <row r="1102" spans="37:38" x14ac:dyDescent="0.2">
      <c r="AK1102" s="22" t="s">
        <v>42</v>
      </c>
      <c r="AL1102" s="23">
        <v>6750</v>
      </c>
    </row>
    <row r="1103" spans="37:38" x14ac:dyDescent="0.2">
      <c r="AK1103" s="22" t="s">
        <v>42</v>
      </c>
      <c r="AL1103" s="23">
        <v>6750</v>
      </c>
    </row>
    <row r="1104" spans="37:38" x14ac:dyDescent="0.2">
      <c r="AK1104" s="22" t="s">
        <v>42</v>
      </c>
      <c r="AL1104" s="23">
        <v>6750</v>
      </c>
    </row>
    <row r="1105" spans="37:38" x14ac:dyDescent="0.2">
      <c r="AK1105" s="22" t="s">
        <v>42</v>
      </c>
      <c r="AL1105" s="23">
        <v>6504</v>
      </c>
    </row>
    <row r="1106" spans="37:38" x14ac:dyDescent="0.2">
      <c r="AK1106" s="22" t="s">
        <v>42</v>
      </c>
      <c r="AL1106" s="23">
        <v>6512</v>
      </c>
    </row>
    <row r="1107" spans="37:38" x14ac:dyDescent="0.2">
      <c r="AK1107" s="22" t="s">
        <v>42</v>
      </c>
      <c r="AL1107" s="23">
        <v>6510</v>
      </c>
    </row>
    <row r="1108" spans="37:38" x14ac:dyDescent="0.2">
      <c r="AK1108" s="22" t="s">
        <v>42</v>
      </c>
      <c r="AL1108" s="23">
        <v>6510</v>
      </c>
    </row>
    <row r="1109" spans="37:38" x14ac:dyDescent="0.2">
      <c r="AK1109" s="22" t="s">
        <v>42</v>
      </c>
      <c r="AL1109" s="23">
        <v>5900</v>
      </c>
    </row>
    <row r="1110" spans="37:38" x14ac:dyDescent="0.2">
      <c r="AK1110" s="22" t="s">
        <v>42</v>
      </c>
      <c r="AL1110" s="23">
        <v>6750</v>
      </c>
    </row>
    <row r="1111" spans="37:38" x14ac:dyDescent="0.2">
      <c r="AK1111" s="22" t="s">
        <v>42</v>
      </c>
      <c r="AL1111" s="23">
        <v>6750</v>
      </c>
    </row>
    <row r="1112" spans="37:38" x14ac:dyDescent="0.2">
      <c r="AK1112" s="22" t="s">
        <v>42</v>
      </c>
      <c r="AL1112" s="23">
        <v>6750</v>
      </c>
    </row>
    <row r="1113" spans="37:38" x14ac:dyDescent="0.2">
      <c r="AK1113" s="22" t="s">
        <v>42</v>
      </c>
      <c r="AL1113" s="23">
        <v>6750</v>
      </c>
    </row>
    <row r="1114" spans="37:38" x14ac:dyDescent="0.2">
      <c r="AK1114" s="22" t="s">
        <v>42</v>
      </c>
      <c r="AL1114" s="23">
        <v>6750</v>
      </c>
    </row>
    <row r="1115" spans="37:38" x14ac:dyDescent="0.2">
      <c r="AK1115" s="22" t="s">
        <v>42</v>
      </c>
      <c r="AL1115" s="23">
        <v>6750</v>
      </c>
    </row>
    <row r="1116" spans="37:38" x14ac:dyDescent="0.2">
      <c r="AK1116" s="22" t="s">
        <v>42</v>
      </c>
      <c r="AL1116" s="23">
        <v>6750</v>
      </c>
    </row>
    <row r="1117" spans="37:38" x14ac:dyDescent="0.2">
      <c r="AK1117" s="22" t="s">
        <v>42</v>
      </c>
      <c r="AL1117" s="23">
        <v>6750</v>
      </c>
    </row>
    <row r="1118" spans="37:38" x14ac:dyDescent="0.2">
      <c r="AK1118" s="22" t="s">
        <v>42</v>
      </c>
      <c r="AL1118" s="23">
        <v>6482</v>
      </c>
    </row>
    <row r="1119" spans="37:38" x14ac:dyDescent="0.2">
      <c r="AK1119" s="22" t="s">
        <v>42</v>
      </c>
      <c r="AL1119" s="23">
        <v>6750</v>
      </c>
    </row>
    <row r="1120" spans="37:38" x14ac:dyDescent="0.2">
      <c r="AK1120" s="22" t="s">
        <v>42</v>
      </c>
      <c r="AL1120" s="23">
        <v>8869</v>
      </c>
    </row>
    <row r="1121" spans="37:38" x14ac:dyDescent="0.2">
      <c r="AK1121" s="22" t="s">
        <v>42</v>
      </c>
      <c r="AL1121" s="23">
        <v>6750</v>
      </c>
    </row>
    <row r="1122" spans="37:38" x14ac:dyDescent="0.2">
      <c r="AK1122" s="22" t="s">
        <v>42</v>
      </c>
      <c r="AL1122" s="23">
        <v>6750</v>
      </c>
    </row>
    <row r="1123" spans="37:38" x14ac:dyDescent="0.2">
      <c r="AK1123" s="22" t="s">
        <v>42</v>
      </c>
      <c r="AL1123" s="23">
        <v>6750</v>
      </c>
    </row>
    <row r="1124" spans="37:38" x14ac:dyDescent="0.2">
      <c r="AK1124" s="22" t="s">
        <v>42</v>
      </c>
      <c r="AL1124" s="23">
        <v>6750</v>
      </c>
    </row>
    <row r="1125" spans="37:38" x14ac:dyDescent="0.2">
      <c r="AK1125" s="22" t="s">
        <v>42</v>
      </c>
      <c r="AL1125" s="23">
        <v>6750</v>
      </c>
    </row>
    <row r="1126" spans="37:38" x14ac:dyDescent="0.2">
      <c r="AK1126" s="22" t="s">
        <v>42</v>
      </c>
      <c r="AL1126" s="23">
        <v>6750</v>
      </c>
    </row>
    <row r="1127" spans="37:38" x14ac:dyDescent="0.2">
      <c r="AK1127" s="22" t="s">
        <v>42</v>
      </c>
      <c r="AL1127" s="23">
        <v>6750</v>
      </c>
    </row>
    <row r="1128" spans="37:38" x14ac:dyDescent="0.2">
      <c r="AK1128" s="22" t="s">
        <v>42</v>
      </c>
      <c r="AL1128" s="23">
        <v>6750</v>
      </c>
    </row>
    <row r="1129" spans="37:38" x14ac:dyDescent="0.2">
      <c r="AK1129" s="22" t="s">
        <v>42</v>
      </c>
      <c r="AL1129" s="23">
        <v>7500</v>
      </c>
    </row>
    <row r="1130" spans="37:38" x14ac:dyDescent="0.2">
      <c r="AK1130" s="22" t="s">
        <v>42</v>
      </c>
      <c r="AL1130" s="23">
        <v>6750</v>
      </c>
    </row>
    <row r="1131" spans="37:38" x14ac:dyDescent="0.2">
      <c r="AK1131" s="22" t="s">
        <v>42</v>
      </c>
      <c r="AL1131" s="23">
        <v>6785</v>
      </c>
    </row>
    <row r="1132" spans="37:38" x14ac:dyDescent="0.2">
      <c r="AK1132" s="22" t="s">
        <v>42</v>
      </c>
      <c r="AL1132" s="23">
        <v>6750</v>
      </c>
    </row>
    <row r="1133" spans="37:38" x14ac:dyDescent="0.2">
      <c r="AK1133" s="22" t="s">
        <v>42</v>
      </c>
      <c r="AL1133" s="23">
        <v>6750</v>
      </c>
    </row>
    <row r="1134" spans="37:38" x14ac:dyDescent="0.2">
      <c r="AK1134" s="22" t="s">
        <v>42</v>
      </c>
      <c r="AL1134" s="23">
        <v>6750</v>
      </c>
    </row>
    <row r="1135" spans="37:38" x14ac:dyDescent="0.2">
      <c r="AK1135" s="22" t="s">
        <v>42</v>
      </c>
      <c r="AL1135" s="23">
        <v>6405</v>
      </c>
    </row>
    <row r="1136" spans="37:38" x14ac:dyDescent="0.2">
      <c r="AK1136" s="22" t="s">
        <v>42</v>
      </c>
      <c r="AL1136" s="23">
        <v>6400</v>
      </c>
    </row>
    <row r="1137" spans="37:38" x14ac:dyDescent="0.2">
      <c r="AK1137" s="22" t="s">
        <v>42</v>
      </c>
      <c r="AL1137" s="23">
        <v>7423</v>
      </c>
    </row>
    <row r="1138" spans="37:38" x14ac:dyDescent="0.2">
      <c r="AK1138" s="22" t="s">
        <v>42</v>
      </c>
      <c r="AL1138" s="23">
        <v>6750</v>
      </c>
    </row>
    <row r="1139" spans="37:38" x14ac:dyDescent="0.2">
      <c r="AK1139" s="22" t="s">
        <v>42</v>
      </c>
      <c r="AL1139" s="23">
        <v>6750</v>
      </c>
    </row>
    <row r="1140" spans="37:38" x14ac:dyDescent="0.2">
      <c r="AK1140" s="22" t="s">
        <v>42</v>
      </c>
      <c r="AL1140" s="23">
        <v>6750</v>
      </c>
    </row>
    <row r="1141" spans="37:38" x14ac:dyDescent="0.2">
      <c r="AK1141" s="22" t="s">
        <v>42</v>
      </c>
      <c r="AL1141" s="23">
        <v>6750</v>
      </c>
    </row>
    <row r="1142" spans="37:38" x14ac:dyDescent="0.2">
      <c r="AK1142" s="22" t="s">
        <v>42</v>
      </c>
      <c r="AL1142" s="23">
        <v>6750</v>
      </c>
    </row>
    <row r="1143" spans="37:38" x14ac:dyDescent="0.2">
      <c r="AK1143" s="22" t="s">
        <v>42</v>
      </c>
      <c r="AL1143" s="23">
        <v>6400</v>
      </c>
    </row>
    <row r="1144" spans="37:38" x14ac:dyDescent="0.2">
      <c r="AK1144" s="22" t="s">
        <v>42</v>
      </c>
      <c r="AL1144" s="23">
        <v>6750</v>
      </c>
    </row>
    <row r="1145" spans="37:38" x14ac:dyDescent="0.2">
      <c r="AK1145" s="22" t="s">
        <v>42</v>
      </c>
      <c r="AL1145" s="23">
        <v>7340</v>
      </c>
    </row>
    <row r="1146" spans="37:38" x14ac:dyDescent="0.2">
      <c r="AK1146" s="22" t="s">
        <v>42</v>
      </c>
      <c r="AL1146" s="23">
        <v>6750</v>
      </c>
    </row>
    <row r="1147" spans="37:38" x14ac:dyDescent="0.2">
      <c r="AK1147" s="22" t="s">
        <v>42</v>
      </c>
      <c r="AL1147" s="23">
        <v>6750</v>
      </c>
    </row>
    <row r="1148" spans="37:38" x14ac:dyDescent="0.2">
      <c r="AK1148" s="22" t="s">
        <v>42</v>
      </c>
      <c r="AL1148" s="23">
        <v>6400</v>
      </c>
    </row>
    <row r="1149" spans="37:38" x14ac:dyDescent="0.2">
      <c r="AK1149" s="22" t="s">
        <v>42</v>
      </c>
      <c r="AL1149" s="23">
        <v>6750</v>
      </c>
    </row>
    <row r="1150" spans="37:38" x14ac:dyDescent="0.2">
      <c r="AK1150" s="22" t="s">
        <v>42</v>
      </c>
      <c r="AL1150" s="23">
        <v>6400</v>
      </c>
    </row>
    <row r="1151" spans="37:38" x14ac:dyDescent="0.2">
      <c r="AK1151" s="22" t="s">
        <v>42</v>
      </c>
      <c r="AL1151" s="23">
        <v>6750</v>
      </c>
    </row>
    <row r="1152" spans="37:38" x14ac:dyDescent="0.2">
      <c r="AK1152" s="22" t="s">
        <v>42</v>
      </c>
      <c r="AL1152" s="23">
        <v>7788</v>
      </c>
    </row>
    <row r="1153" spans="37:38" x14ac:dyDescent="0.2">
      <c r="AK1153" s="22" t="s">
        <v>42</v>
      </c>
      <c r="AL1153" s="23">
        <v>6400</v>
      </c>
    </row>
    <row r="1154" spans="37:38" x14ac:dyDescent="0.2">
      <c r="AK1154" s="22" t="s">
        <v>42</v>
      </c>
      <c r="AL1154" s="23">
        <v>6400</v>
      </c>
    </row>
    <row r="1155" spans="37:38" x14ac:dyDescent="0.2">
      <c r="AK1155" s="22" t="s">
        <v>42</v>
      </c>
      <c r="AL1155" s="23">
        <v>6400</v>
      </c>
    </row>
    <row r="1156" spans="37:38" x14ac:dyDescent="0.2">
      <c r="AK1156" s="22" t="s">
        <v>42</v>
      </c>
      <c r="AL1156" s="23">
        <v>7173</v>
      </c>
    </row>
    <row r="1157" spans="37:38" x14ac:dyDescent="0.2">
      <c r="AK1157" s="22" t="s">
        <v>42</v>
      </c>
      <c r="AL1157" s="23">
        <v>6400</v>
      </c>
    </row>
    <row r="1158" spans="37:38" x14ac:dyDescent="0.2">
      <c r="AK1158" s="22" t="s">
        <v>42</v>
      </c>
      <c r="AL1158" s="23">
        <v>6400</v>
      </c>
    </row>
    <row r="1159" spans="37:38" x14ac:dyDescent="0.2">
      <c r="AK1159" s="22" t="s">
        <v>42</v>
      </c>
      <c r="AL1159" s="23">
        <v>6750</v>
      </c>
    </row>
    <row r="1160" spans="37:38" x14ac:dyDescent="0.2">
      <c r="AK1160" s="22" t="s">
        <v>42</v>
      </c>
      <c r="AL1160" s="23">
        <v>6400</v>
      </c>
    </row>
    <row r="1161" spans="37:38" x14ac:dyDescent="0.2">
      <c r="AK1161" s="22" t="s">
        <v>42</v>
      </c>
      <c r="AL1161" s="23">
        <v>6400</v>
      </c>
    </row>
    <row r="1162" spans="37:38" x14ac:dyDescent="0.2">
      <c r="AK1162" s="22" t="s">
        <v>42</v>
      </c>
      <c r="AL1162" s="23">
        <v>6400</v>
      </c>
    </row>
    <row r="1163" spans="37:38" x14ac:dyDescent="0.2">
      <c r="AK1163" s="22" t="s">
        <v>42</v>
      </c>
      <c r="AL1163" s="23">
        <v>6400</v>
      </c>
    </row>
    <row r="1164" spans="37:38" x14ac:dyDescent="0.2">
      <c r="AK1164" s="22" t="s">
        <v>42</v>
      </c>
      <c r="AL1164" s="23">
        <v>6400</v>
      </c>
    </row>
    <row r="1165" spans="37:38" x14ac:dyDescent="0.2">
      <c r="AK1165" s="22" t="s">
        <v>42</v>
      </c>
      <c r="AL1165" s="23">
        <v>6400</v>
      </c>
    </row>
    <row r="1166" spans="37:38" x14ac:dyDescent="0.2">
      <c r="AK1166" s="22" t="s">
        <v>42</v>
      </c>
      <c r="AL1166" s="23">
        <v>6400</v>
      </c>
    </row>
    <row r="1167" spans="37:38" x14ac:dyDescent="0.2">
      <c r="AK1167" s="22" t="s">
        <v>42</v>
      </c>
      <c r="AL1167" s="23">
        <v>6400</v>
      </c>
    </row>
    <row r="1168" spans="37:38" x14ac:dyDescent="0.2">
      <c r="AK1168" s="22" t="s">
        <v>42</v>
      </c>
      <c r="AL1168" s="23">
        <v>6400</v>
      </c>
    </row>
    <row r="1169" spans="37:38" x14ac:dyDescent="0.2">
      <c r="AK1169" s="22" t="s">
        <v>42</v>
      </c>
      <c r="AL1169" s="23">
        <v>6400</v>
      </c>
    </row>
    <row r="1170" spans="37:38" x14ac:dyDescent="0.2">
      <c r="AK1170" s="22" t="s">
        <v>42</v>
      </c>
      <c r="AL1170" s="23">
        <v>6400</v>
      </c>
    </row>
    <row r="1171" spans="37:38" x14ac:dyDescent="0.2">
      <c r="AK1171" s="22" t="s">
        <v>42</v>
      </c>
      <c r="AL1171" s="23">
        <v>6400</v>
      </c>
    </row>
    <row r="1172" spans="37:38" x14ac:dyDescent="0.2">
      <c r="AK1172" s="22" t="s">
        <v>42</v>
      </c>
      <c r="AL1172" s="23">
        <v>6400</v>
      </c>
    </row>
    <row r="1173" spans="37:38" x14ac:dyDescent="0.2">
      <c r="AK1173" s="22" t="s">
        <v>42</v>
      </c>
      <c r="AL1173" s="23">
        <v>7061</v>
      </c>
    </row>
    <row r="1174" spans="37:38" x14ac:dyDescent="0.2">
      <c r="AK1174" s="22" t="s">
        <v>42</v>
      </c>
      <c r="AL1174" s="23">
        <v>6400</v>
      </c>
    </row>
    <row r="1175" spans="37:38" x14ac:dyDescent="0.2">
      <c r="AK1175" s="22" t="s">
        <v>42</v>
      </c>
      <c r="AL1175" s="23">
        <v>6400</v>
      </c>
    </row>
    <row r="1176" spans="37:38" x14ac:dyDescent="0.2">
      <c r="AK1176" s="22" t="s">
        <v>42</v>
      </c>
      <c r="AL1176" s="23">
        <v>6400</v>
      </c>
    </row>
    <row r="1177" spans="37:38" x14ac:dyDescent="0.2">
      <c r="AK1177" s="22" t="s">
        <v>42</v>
      </c>
      <c r="AL1177" s="23">
        <v>6400</v>
      </c>
    </row>
    <row r="1178" spans="37:38" x14ac:dyDescent="0.2">
      <c r="AK1178" s="22" t="s">
        <v>42</v>
      </c>
      <c r="AL1178" s="23">
        <v>6400</v>
      </c>
    </row>
    <row r="1179" spans="37:38" x14ac:dyDescent="0.2">
      <c r="AK1179" s="22" t="s">
        <v>42</v>
      </c>
      <c r="AL1179" s="23">
        <v>6400</v>
      </c>
    </row>
    <row r="1180" spans="37:38" x14ac:dyDescent="0.2">
      <c r="AK1180" s="22" t="s">
        <v>42</v>
      </c>
      <c r="AL1180" s="23">
        <v>5900</v>
      </c>
    </row>
    <row r="1181" spans="37:38" x14ac:dyDescent="0.2">
      <c r="AK1181" s="22" t="s">
        <v>42</v>
      </c>
      <c r="AL1181" s="23">
        <v>6400</v>
      </c>
    </row>
    <row r="1182" spans="37:38" x14ac:dyDescent="0.2">
      <c r="AK1182" s="22" t="s">
        <v>42</v>
      </c>
      <c r="AL1182" s="23">
        <v>6400</v>
      </c>
    </row>
    <row r="1183" spans="37:38" x14ac:dyDescent="0.2">
      <c r="AK1183" s="22" t="s">
        <v>42</v>
      </c>
      <c r="AL1183" s="23">
        <v>6400</v>
      </c>
    </row>
    <row r="1184" spans="37:38" x14ac:dyDescent="0.2">
      <c r="AK1184" s="22" t="s">
        <v>42</v>
      </c>
      <c r="AL1184" s="23">
        <v>6400</v>
      </c>
    </row>
    <row r="1185" spans="37:38" x14ac:dyDescent="0.2">
      <c r="AK1185" s="22" t="s">
        <v>42</v>
      </c>
      <c r="AL1185" s="23">
        <v>6400</v>
      </c>
    </row>
    <row r="1186" spans="37:38" x14ac:dyDescent="0.2">
      <c r="AK1186" s="22" t="s">
        <v>42</v>
      </c>
      <c r="AL1186" s="23">
        <v>6400</v>
      </c>
    </row>
    <row r="1187" spans="37:38" x14ac:dyDescent="0.2">
      <c r="AK1187" s="22" t="s">
        <v>42</v>
      </c>
      <c r="AL1187" s="23">
        <v>6400</v>
      </c>
    </row>
    <row r="1188" spans="37:38" x14ac:dyDescent="0.2">
      <c r="AK1188" s="22" t="s">
        <v>42</v>
      </c>
      <c r="AL1188" s="23">
        <v>6400</v>
      </c>
    </row>
    <row r="1189" spans="37:38" x14ac:dyDescent="0.2">
      <c r="AK1189" s="22" t="s">
        <v>42</v>
      </c>
      <c r="AL1189" s="23">
        <v>6400</v>
      </c>
    </row>
    <row r="1190" spans="37:38" x14ac:dyDescent="0.2">
      <c r="AK1190" s="22" t="s">
        <v>42</v>
      </c>
      <c r="AL1190" s="23">
        <v>6400</v>
      </c>
    </row>
    <row r="1191" spans="37:38" x14ac:dyDescent="0.2">
      <c r="AK1191" s="22" t="s">
        <v>42</v>
      </c>
      <c r="AL1191" s="23">
        <v>6750</v>
      </c>
    </row>
    <row r="1192" spans="37:38" x14ac:dyDescent="0.2">
      <c r="AK1192" s="22" t="s">
        <v>42</v>
      </c>
      <c r="AL1192" s="23">
        <v>6400</v>
      </c>
    </row>
    <row r="1193" spans="37:38" x14ac:dyDescent="0.2">
      <c r="AK1193" s="22" t="s">
        <v>42</v>
      </c>
      <c r="AL1193" s="23">
        <v>6750</v>
      </c>
    </row>
    <row r="1194" spans="37:38" x14ac:dyDescent="0.2">
      <c r="AK1194" s="22" t="s">
        <v>42</v>
      </c>
      <c r="AL1194" s="23">
        <v>6400</v>
      </c>
    </row>
    <row r="1195" spans="37:38" x14ac:dyDescent="0.2">
      <c r="AK1195" s="22" t="s">
        <v>42</v>
      </c>
      <c r="AL1195" s="23">
        <v>6400</v>
      </c>
    </row>
    <row r="1196" spans="37:38" x14ac:dyDescent="0.2">
      <c r="AK1196" s="22" t="s">
        <v>42</v>
      </c>
      <c r="AL1196" s="23">
        <v>6400</v>
      </c>
    </row>
    <row r="1197" spans="37:38" x14ac:dyDescent="0.2">
      <c r="AK1197" s="22" t="s">
        <v>42</v>
      </c>
      <c r="AL1197" s="23">
        <v>6400</v>
      </c>
    </row>
    <row r="1198" spans="37:38" x14ac:dyDescent="0.2">
      <c r="AK1198" s="22" t="s">
        <v>42</v>
      </c>
      <c r="AL1198" s="23">
        <v>6750</v>
      </c>
    </row>
    <row r="1199" spans="37:38" x14ac:dyDescent="0.2">
      <c r="AK1199" s="22" t="s">
        <v>42</v>
      </c>
      <c r="AL1199" s="23">
        <v>6400</v>
      </c>
    </row>
    <row r="1200" spans="37:38" x14ac:dyDescent="0.2">
      <c r="AK1200" s="22" t="s">
        <v>42</v>
      </c>
      <c r="AL1200" s="23">
        <v>6400</v>
      </c>
    </row>
    <row r="1201" spans="37:38" x14ac:dyDescent="0.2">
      <c r="AK1201" s="22" t="s">
        <v>42</v>
      </c>
      <c r="AL1201" s="23">
        <v>6400</v>
      </c>
    </row>
    <row r="1202" spans="37:38" x14ac:dyDescent="0.2">
      <c r="AK1202" s="22" t="s">
        <v>42</v>
      </c>
      <c r="AL1202" s="23">
        <v>6400</v>
      </c>
    </row>
    <row r="1203" spans="37:38" x14ac:dyDescent="0.2">
      <c r="AK1203" s="22" t="s">
        <v>42</v>
      </c>
      <c r="AL1203" s="23">
        <v>6400</v>
      </c>
    </row>
    <row r="1204" spans="37:38" x14ac:dyDescent="0.2">
      <c r="AK1204" s="22" t="s">
        <v>42</v>
      </c>
      <c r="AL1204" s="23">
        <v>6400</v>
      </c>
    </row>
    <row r="1205" spans="37:38" x14ac:dyDescent="0.2">
      <c r="AK1205" s="22" t="s">
        <v>42</v>
      </c>
      <c r="AL1205" s="23">
        <v>6400</v>
      </c>
    </row>
    <row r="1206" spans="37:38" x14ac:dyDescent="0.2">
      <c r="AK1206" s="22" t="s">
        <v>42</v>
      </c>
      <c r="AL1206" s="23">
        <v>6400</v>
      </c>
    </row>
    <row r="1207" spans="37:38" x14ac:dyDescent="0.2">
      <c r="AK1207" s="22" t="s">
        <v>42</v>
      </c>
      <c r="AL1207" s="23">
        <v>6400</v>
      </c>
    </row>
    <row r="1208" spans="37:38" x14ac:dyDescent="0.2">
      <c r="AK1208" s="22" t="s">
        <v>42</v>
      </c>
      <c r="AL1208" s="23">
        <v>6400</v>
      </c>
    </row>
    <row r="1209" spans="37:38" x14ac:dyDescent="0.2">
      <c r="AK1209" s="22" t="s">
        <v>42</v>
      </c>
      <c r="AL1209" s="23">
        <v>6400</v>
      </c>
    </row>
    <row r="1210" spans="37:38" x14ac:dyDescent="0.2">
      <c r="AK1210" s="22" t="s">
        <v>42</v>
      </c>
      <c r="AL1210" s="23">
        <v>6400</v>
      </c>
    </row>
    <row r="1211" spans="37:38" x14ac:dyDescent="0.2">
      <c r="AK1211" s="22" t="s">
        <v>42</v>
      </c>
      <c r="AL1211" s="23">
        <v>6400</v>
      </c>
    </row>
    <row r="1212" spans="37:38" x14ac:dyDescent="0.2">
      <c r="AK1212" s="22" t="s">
        <v>42</v>
      </c>
      <c r="AL1212" s="23">
        <v>6400</v>
      </c>
    </row>
    <row r="1213" spans="37:38" x14ac:dyDescent="0.2">
      <c r="AK1213" s="22" t="s">
        <v>42</v>
      </c>
      <c r="AL1213" s="23">
        <v>6400</v>
      </c>
    </row>
    <row r="1214" spans="37:38" x14ac:dyDescent="0.2">
      <c r="AK1214" s="22" t="s">
        <v>42</v>
      </c>
      <c r="AL1214" s="23">
        <v>6400</v>
      </c>
    </row>
    <row r="1215" spans="37:38" x14ac:dyDescent="0.2">
      <c r="AK1215" s="22" t="s">
        <v>42</v>
      </c>
      <c r="AL1215" s="23">
        <v>6400</v>
      </c>
    </row>
    <row r="1216" spans="37:38" x14ac:dyDescent="0.2">
      <c r="AK1216" s="22" t="s">
        <v>42</v>
      </c>
      <c r="AL1216" s="23">
        <v>6400</v>
      </c>
    </row>
    <row r="1217" spans="37:38" x14ac:dyDescent="0.2">
      <c r="AK1217" s="22" t="s">
        <v>42</v>
      </c>
      <c r="AL1217" s="23">
        <v>6400</v>
      </c>
    </row>
    <row r="1218" spans="37:38" x14ac:dyDescent="0.2">
      <c r="AK1218" s="22" t="s">
        <v>42</v>
      </c>
      <c r="AL1218" s="23">
        <v>6400</v>
      </c>
    </row>
    <row r="1219" spans="37:38" x14ac:dyDescent="0.2">
      <c r="AK1219" s="22" t="s">
        <v>42</v>
      </c>
      <c r="AL1219" s="23">
        <v>6400</v>
      </c>
    </row>
    <row r="1220" spans="37:38" x14ac:dyDescent="0.2">
      <c r="AK1220" s="22" t="s">
        <v>42</v>
      </c>
      <c r="AL1220" s="23">
        <v>6400</v>
      </c>
    </row>
    <row r="1221" spans="37:38" x14ac:dyDescent="0.2">
      <c r="AK1221" s="22" t="s">
        <v>42</v>
      </c>
      <c r="AL1221" s="23">
        <v>6400</v>
      </c>
    </row>
    <row r="1222" spans="37:38" x14ac:dyDescent="0.2">
      <c r="AK1222" s="22" t="s">
        <v>42</v>
      </c>
      <c r="AL1222" s="23">
        <v>7061</v>
      </c>
    </row>
    <row r="1223" spans="37:38" x14ac:dyDescent="0.2">
      <c r="AK1223" s="22" t="s">
        <v>42</v>
      </c>
      <c r="AL1223" s="23">
        <v>6400</v>
      </c>
    </row>
    <row r="1224" spans="37:38" x14ac:dyDescent="0.2">
      <c r="AK1224" s="22" t="s">
        <v>42</v>
      </c>
      <c r="AL1224" s="23">
        <v>7061</v>
      </c>
    </row>
    <row r="1225" spans="37:38" x14ac:dyDescent="0.2">
      <c r="AK1225" s="22" t="s">
        <v>42</v>
      </c>
      <c r="AL1225" s="23">
        <v>7061</v>
      </c>
    </row>
    <row r="1226" spans="37:38" x14ac:dyDescent="0.2">
      <c r="AK1226" s="22" t="s">
        <v>42</v>
      </c>
      <c r="AL1226" s="23">
        <v>7061</v>
      </c>
    </row>
    <row r="1227" spans="37:38" x14ac:dyDescent="0.2">
      <c r="AK1227" s="22" t="s">
        <v>42</v>
      </c>
      <c r="AL1227" s="23">
        <v>7061</v>
      </c>
    </row>
    <row r="1228" spans="37:38" x14ac:dyDescent="0.2">
      <c r="AK1228" s="22" t="s">
        <v>42</v>
      </c>
      <c r="AL1228" s="23">
        <v>6400</v>
      </c>
    </row>
    <row r="1229" spans="37:38" x14ac:dyDescent="0.2">
      <c r="AK1229" s="22" t="s">
        <v>42</v>
      </c>
      <c r="AL1229" s="23">
        <v>6400</v>
      </c>
    </row>
    <row r="1230" spans="37:38" x14ac:dyDescent="0.2">
      <c r="AK1230" s="22" t="s">
        <v>42</v>
      </c>
      <c r="AL1230" s="23">
        <v>6400</v>
      </c>
    </row>
    <row r="1231" spans="37:38" x14ac:dyDescent="0.2">
      <c r="AK1231" s="22" t="s">
        <v>42</v>
      </c>
      <c r="AL1231" s="23">
        <v>7061</v>
      </c>
    </row>
    <row r="1232" spans="37:38" x14ac:dyDescent="0.2">
      <c r="AK1232" s="22" t="s">
        <v>42</v>
      </c>
      <c r="AL1232" s="23">
        <v>6400</v>
      </c>
    </row>
    <row r="1233" spans="37:38" x14ac:dyDescent="0.2">
      <c r="AK1233" s="22" t="s">
        <v>42</v>
      </c>
      <c r="AL1233" s="23">
        <v>6400</v>
      </c>
    </row>
    <row r="1234" spans="37:38" x14ac:dyDescent="0.2">
      <c r="AK1234" s="22" t="s">
        <v>42</v>
      </c>
      <c r="AL1234" s="23">
        <v>7061</v>
      </c>
    </row>
    <row r="1235" spans="37:38" x14ac:dyDescent="0.2">
      <c r="AK1235" s="22" t="s">
        <v>42</v>
      </c>
      <c r="AL1235" s="23">
        <v>6400</v>
      </c>
    </row>
    <row r="1236" spans="37:38" x14ac:dyDescent="0.2">
      <c r="AK1236" s="22" t="s">
        <v>42</v>
      </c>
      <c r="AL1236" s="23">
        <v>6400</v>
      </c>
    </row>
    <row r="1237" spans="37:38" x14ac:dyDescent="0.2">
      <c r="AK1237" s="22" t="s">
        <v>42</v>
      </c>
      <c r="AL1237" s="23">
        <v>6400</v>
      </c>
    </row>
    <row r="1238" spans="37:38" x14ac:dyDescent="0.2">
      <c r="AK1238" s="22" t="s">
        <v>42</v>
      </c>
      <c r="AL1238" s="23">
        <v>6400</v>
      </c>
    </row>
    <row r="1239" spans="37:38" x14ac:dyDescent="0.2">
      <c r="AK1239" s="22" t="s">
        <v>42</v>
      </c>
      <c r="AL1239" s="23">
        <v>6400</v>
      </c>
    </row>
    <row r="1240" spans="37:38" x14ac:dyDescent="0.2">
      <c r="AK1240" s="22" t="s">
        <v>42</v>
      </c>
      <c r="AL1240" s="23">
        <v>6400</v>
      </c>
    </row>
    <row r="1241" spans="37:38" x14ac:dyDescent="0.2">
      <c r="AK1241" s="22" t="s">
        <v>42</v>
      </c>
      <c r="AL1241" s="23">
        <v>6400</v>
      </c>
    </row>
    <row r="1242" spans="37:38" x14ac:dyDescent="0.2">
      <c r="AK1242" s="22" t="s">
        <v>42</v>
      </c>
      <c r="AL1242" s="23">
        <v>6400</v>
      </c>
    </row>
    <row r="1243" spans="37:38" x14ac:dyDescent="0.2">
      <c r="AK1243" s="22" t="s">
        <v>42</v>
      </c>
      <c r="AL1243" s="23">
        <v>6400</v>
      </c>
    </row>
    <row r="1244" spans="37:38" x14ac:dyDescent="0.2">
      <c r="AK1244" s="22" t="s">
        <v>42</v>
      </c>
      <c r="AL1244" s="23">
        <v>6400</v>
      </c>
    </row>
    <row r="1245" spans="37:38" x14ac:dyDescent="0.2">
      <c r="AK1245" s="22" t="s">
        <v>42</v>
      </c>
      <c r="AL1245" s="23">
        <v>6400</v>
      </c>
    </row>
    <row r="1246" spans="37:38" x14ac:dyDescent="0.2">
      <c r="AK1246" s="22" t="s">
        <v>42</v>
      </c>
      <c r="AL1246" s="23">
        <v>6400</v>
      </c>
    </row>
    <row r="1247" spans="37:38" x14ac:dyDescent="0.2">
      <c r="AK1247" s="22" t="s">
        <v>42</v>
      </c>
      <c r="AL1247" s="23">
        <v>6400</v>
      </c>
    </row>
    <row r="1248" spans="37:38" x14ac:dyDescent="0.2">
      <c r="AK1248" s="22" t="s">
        <v>42</v>
      </c>
      <c r="AL1248" s="23">
        <v>8700</v>
      </c>
    </row>
    <row r="1249" spans="37:38" x14ac:dyDescent="0.2">
      <c r="AK1249" s="22" t="s">
        <v>42</v>
      </c>
      <c r="AL1249" s="23">
        <v>8700</v>
      </c>
    </row>
    <row r="1250" spans="37:38" x14ac:dyDescent="0.2">
      <c r="AK1250" s="22" t="s">
        <v>42</v>
      </c>
      <c r="AL1250" s="23">
        <v>9000</v>
      </c>
    </row>
    <row r="1251" spans="37:38" x14ac:dyDescent="0.2">
      <c r="AK1251" s="22" t="s">
        <v>42</v>
      </c>
      <c r="AL1251" s="23">
        <v>8700</v>
      </c>
    </row>
    <row r="1252" spans="37:38" x14ac:dyDescent="0.2">
      <c r="AK1252" s="22" t="s">
        <v>42</v>
      </c>
      <c r="AL1252" s="23">
        <v>8700</v>
      </c>
    </row>
    <row r="1253" spans="37:38" x14ac:dyDescent="0.2">
      <c r="AK1253" s="22" t="s">
        <v>42</v>
      </c>
      <c r="AL1253" s="23">
        <v>8700</v>
      </c>
    </row>
    <row r="1254" spans="37:38" x14ac:dyDescent="0.2">
      <c r="AK1254" s="22" t="s">
        <v>42</v>
      </c>
      <c r="AL1254" s="23">
        <v>8700</v>
      </c>
    </row>
    <row r="1255" spans="37:38" x14ac:dyDescent="0.2">
      <c r="AK1255" s="22" t="s">
        <v>42</v>
      </c>
      <c r="AL1255" s="23">
        <v>5900</v>
      </c>
    </row>
    <row r="1256" spans="37:38" x14ac:dyDescent="0.2">
      <c r="AK1256" s="22" t="s">
        <v>42</v>
      </c>
      <c r="AL1256" s="23">
        <v>7000</v>
      </c>
    </row>
    <row r="1257" spans="37:38" x14ac:dyDescent="0.2">
      <c r="AK1257" s="22" t="s">
        <v>42</v>
      </c>
      <c r="AL1257" s="23">
        <v>6400</v>
      </c>
    </row>
    <row r="1258" spans="37:38" x14ac:dyDescent="0.2">
      <c r="AK1258" s="22" t="s">
        <v>42</v>
      </c>
      <c r="AL1258" s="23">
        <v>9975</v>
      </c>
    </row>
    <row r="1259" spans="37:38" x14ac:dyDescent="0.2">
      <c r="AK1259" s="22" t="s">
        <v>42</v>
      </c>
      <c r="AL1259" s="23">
        <v>9975</v>
      </c>
    </row>
    <row r="1260" spans="37:38" x14ac:dyDescent="0.2">
      <c r="AK1260" s="22" t="s">
        <v>42</v>
      </c>
      <c r="AL1260" s="23">
        <v>9975</v>
      </c>
    </row>
    <row r="1261" spans="37:38" x14ac:dyDescent="0.2">
      <c r="AK1261" s="22" t="s">
        <v>42</v>
      </c>
      <c r="AL1261" s="23">
        <v>9975</v>
      </c>
    </row>
    <row r="1262" spans="37:38" x14ac:dyDescent="0.2">
      <c r="AK1262" s="22" t="s">
        <v>42</v>
      </c>
      <c r="AL1262" s="23">
        <v>6750</v>
      </c>
    </row>
    <row r="1263" spans="37:38" x14ac:dyDescent="0.2">
      <c r="AK1263" s="22" t="s">
        <v>42</v>
      </c>
      <c r="AL1263" s="23">
        <v>6750</v>
      </c>
    </row>
    <row r="1264" spans="37:38" x14ac:dyDescent="0.2">
      <c r="AK1264" s="22" t="s">
        <v>42</v>
      </c>
      <c r="AL1264" s="23">
        <v>6400</v>
      </c>
    </row>
    <row r="1265" spans="37:38" x14ac:dyDescent="0.2">
      <c r="AK1265" s="22" t="s">
        <v>42</v>
      </c>
      <c r="AL1265" s="23">
        <v>6400</v>
      </c>
    </row>
    <row r="1266" spans="37:38" x14ac:dyDescent="0.2">
      <c r="AK1266" s="22" t="s">
        <v>42</v>
      </c>
      <c r="AL1266" s="23">
        <v>6400</v>
      </c>
    </row>
    <row r="1267" spans="37:38" x14ac:dyDescent="0.2">
      <c r="AK1267" s="22" t="s">
        <v>42</v>
      </c>
      <c r="AL1267" s="23">
        <v>6400</v>
      </c>
    </row>
    <row r="1268" spans="37:38" x14ac:dyDescent="0.2">
      <c r="AK1268" s="22" t="s">
        <v>42</v>
      </c>
      <c r="AL1268" s="23">
        <v>6400</v>
      </c>
    </row>
    <row r="1269" spans="37:38" x14ac:dyDescent="0.2">
      <c r="AK1269" s="22" t="s">
        <v>42</v>
      </c>
      <c r="AL1269" s="23">
        <v>6400</v>
      </c>
    </row>
    <row r="1270" spans="37:38" x14ac:dyDescent="0.2">
      <c r="AK1270" s="22" t="s">
        <v>42</v>
      </c>
      <c r="AL1270" s="23">
        <v>6400</v>
      </c>
    </row>
    <row r="1271" spans="37:38" x14ac:dyDescent="0.2">
      <c r="AK1271" s="22" t="s">
        <v>42</v>
      </c>
      <c r="AL1271" s="23">
        <v>6400</v>
      </c>
    </row>
    <row r="1272" spans="37:38" x14ac:dyDescent="0.2">
      <c r="AK1272" s="22" t="s">
        <v>42</v>
      </c>
      <c r="AL1272" s="23">
        <v>6400</v>
      </c>
    </row>
    <row r="1273" spans="37:38" x14ac:dyDescent="0.2">
      <c r="AK1273" s="22" t="s">
        <v>42</v>
      </c>
      <c r="AL1273" s="23">
        <v>6400</v>
      </c>
    </row>
    <row r="1274" spans="37:38" x14ac:dyDescent="0.2">
      <c r="AK1274" s="22" t="s">
        <v>42</v>
      </c>
      <c r="AL1274" s="23">
        <v>6400</v>
      </c>
    </row>
    <row r="1275" spans="37:38" x14ac:dyDescent="0.2">
      <c r="AK1275" s="22" t="s">
        <v>42</v>
      </c>
      <c r="AL1275" s="23">
        <v>6400</v>
      </c>
    </row>
    <row r="1276" spans="37:38" x14ac:dyDescent="0.2">
      <c r="AK1276" s="22" t="s">
        <v>42</v>
      </c>
      <c r="AL1276" s="23">
        <v>6400</v>
      </c>
    </row>
    <row r="1277" spans="37:38" x14ac:dyDescent="0.2">
      <c r="AK1277" s="22" t="s">
        <v>42</v>
      </c>
      <c r="AL1277" s="23">
        <v>6400</v>
      </c>
    </row>
    <row r="1278" spans="37:38" x14ac:dyDescent="0.2">
      <c r="AK1278" s="22" t="s">
        <v>42</v>
      </c>
      <c r="AL1278" s="23">
        <v>6750</v>
      </c>
    </row>
    <row r="1279" spans="37:38" x14ac:dyDescent="0.2">
      <c r="AK1279" s="22" t="s">
        <v>42</v>
      </c>
      <c r="AL1279" s="23">
        <v>6400</v>
      </c>
    </row>
    <row r="1280" spans="37:38" x14ac:dyDescent="0.2">
      <c r="AK1280" s="22" t="s">
        <v>42</v>
      </c>
      <c r="AL1280" s="23">
        <v>6400</v>
      </c>
    </row>
    <row r="1281" spans="37:38" x14ac:dyDescent="0.2">
      <c r="AK1281" s="22" t="s">
        <v>42</v>
      </c>
      <c r="AL1281" s="23">
        <v>7000</v>
      </c>
    </row>
    <row r="1282" spans="37:38" x14ac:dyDescent="0.2">
      <c r="AK1282" s="22" t="s">
        <v>42</v>
      </c>
      <c r="AL1282" s="23">
        <v>10400</v>
      </c>
    </row>
    <row r="1283" spans="37:38" x14ac:dyDescent="0.2">
      <c r="AK1283" s="22" t="s">
        <v>42</v>
      </c>
      <c r="AL1283" s="23">
        <v>10400</v>
      </c>
    </row>
    <row r="1284" spans="37:38" x14ac:dyDescent="0.2">
      <c r="AK1284" s="22" t="s">
        <v>42</v>
      </c>
      <c r="AL1284" s="23">
        <v>10400</v>
      </c>
    </row>
    <row r="1285" spans="37:38" x14ac:dyDescent="0.2">
      <c r="AK1285" s="22" t="s">
        <v>42</v>
      </c>
      <c r="AL1285" s="23">
        <v>10400</v>
      </c>
    </row>
    <row r="1286" spans="37:38" x14ac:dyDescent="0.2">
      <c r="AK1286" s="22" t="s">
        <v>42</v>
      </c>
      <c r="AL1286" s="23">
        <v>10400</v>
      </c>
    </row>
    <row r="1287" spans="37:38" x14ac:dyDescent="0.2">
      <c r="AK1287" s="22" t="s">
        <v>42</v>
      </c>
      <c r="AL1287" s="23">
        <v>10400</v>
      </c>
    </row>
    <row r="1288" spans="37:38" x14ac:dyDescent="0.2">
      <c r="AK1288" s="22" t="s">
        <v>42</v>
      </c>
      <c r="AL1288" s="23">
        <v>10400</v>
      </c>
    </row>
    <row r="1289" spans="37:38" x14ac:dyDescent="0.2">
      <c r="AK1289" s="22" t="s">
        <v>42</v>
      </c>
      <c r="AL1289" s="23">
        <v>10400</v>
      </c>
    </row>
    <row r="1290" spans="37:38" x14ac:dyDescent="0.2">
      <c r="AK1290" s="22" t="s">
        <v>42</v>
      </c>
      <c r="AL1290" s="23">
        <v>10400</v>
      </c>
    </row>
    <row r="1291" spans="37:38" x14ac:dyDescent="0.2">
      <c r="AK1291" s="22" t="s">
        <v>42</v>
      </c>
      <c r="AL1291" s="23">
        <v>10400</v>
      </c>
    </row>
    <row r="1292" spans="37:38" x14ac:dyDescent="0.2">
      <c r="AK1292" s="22" t="s">
        <v>42</v>
      </c>
      <c r="AL1292" s="23">
        <v>10400</v>
      </c>
    </row>
    <row r="1293" spans="37:38" x14ac:dyDescent="0.2">
      <c r="AL1293" s="28">
        <f>AVERAGE(AL4:AL1292)</f>
        <v>7542.6058960434448</v>
      </c>
    </row>
    <row r="1294" spans="37:38" x14ac:dyDescent="0.2">
      <c r="AL1294" s="18">
        <f>AL1293/55</f>
        <v>137.13828901897173</v>
      </c>
    </row>
  </sheetData>
  <pageMargins left="0.7" right="0.7" top="0.75" bottom="0.75" header="0.3" footer="0.3"/>
  <pageSetup orientation="portrait"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
  <sheetViews>
    <sheetView zoomScale="125" zoomScaleNormal="125" workbookViewId="0">
      <selection activeCell="G20" sqref="G20"/>
    </sheetView>
  </sheetViews>
  <sheetFormatPr defaultColWidth="9.140625" defaultRowHeight="12" x14ac:dyDescent="0.2"/>
  <cols>
    <col min="1" max="1" width="6" style="18" customWidth="1"/>
    <col min="2" max="7" width="9.140625" style="18"/>
    <col min="8" max="8" width="2" style="18" customWidth="1"/>
    <col min="9" max="9" width="13.5703125" style="18" bestFit="1" customWidth="1"/>
    <col min="10" max="10" width="13" style="18" customWidth="1"/>
    <col min="11" max="11" width="9.140625" style="18"/>
    <col min="12" max="12" width="25.140625" style="18" customWidth="1"/>
    <col min="13" max="16384" width="9.140625" style="18"/>
  </cols>
  <sheetData>
    <row r="1" spans="1:13" x14ac:dyDescent="0.2">
      <c r="A1" s="18" t="s">
        <v>115</v>
      </c>
      <c r="G1" s="40" t="s">
        <v>116</v>
      </c>
      <c r="I1" s="18" t="s">
        <v>117</v>
      </c>
    </row>
    <row r="2" spans="1:13" x14ac:dyDescent="0.2">
      <c r="A2" s="18" t="s">
        <v>91</v>
      </c>
      <c r="B2" s="21">
        <v>15</v>
      </c>
      <c r="C2" s="21">
        <v>17</v>
      </c>
      <c r="D2" s="21">
        <v>14</v>
      </c>
      <c r="E2" s="21">
        <v>12</v>
      </c>
      <c r="F2" s="21">
        <v>12</v>
      </c>
      <c r="G2" s="40">
        <f>AVERAGE(B2:F2)</f>
        <v>14</v>
      </c>
      <c r="I2" s="18" t="s">
        <v>137</v>
      </c>
      <c r="J2" s="18" t="s">
        <v>289</v>
      </c>
      <c r="M2" s="18" t="s">
        <v>264</v>
      </c>
    </row>
    <row r="3" spans="1:13" x14ac:dyDescent="0.2">
      <c r="A3" s="18" t="s">
        <v>92</v>
      </c>
      <c r="B3" s="21">
        <v>12</v>
      </c>
      <c r="C3" s="21">
        <v>10</v>
      </c>
      <c r="D3" s="21">
        <v>13</v>
      </c>
      <c r="E3" s="21">
        <v>17</v>
      </c>
      <c r="F3" s="21">
        <v>12</v>
      </c>
      <c r="G3" s="40">
        <f t="shared" ref="G3:G5" si="0">AVERAGE(B3:F3)</f>
        <v>12.8</v>
      </c>
      <c r="I3" s="18" t="s">
        <v>139</v>
      </c>
      <c r="J3" s="18" t="s">
        <v>151</v>
      </c>
    </row>
    <row r="4" spans="1:13" x14ac:dyDescent="0.2">
      <c r="A4" s="18" t="s">
        <v>93</v>
      </c>
      <c r="B4" s="21">
        <v>11</v>
      </c>
      <c r="C4" s="21">
        <v>14</v>
      </c>
      <c r="D4" s="21">
        <v>13</v>
      </c>
      <c r="E4" s="21">
        <v>15</v>
      </c>
      <c r="F4" s="21">
        <v>17</v>
      </c>
      <c r="G4" s="40">
        <f t="shared" si="0"/>
        <v>14</v>
      </c>
    </row>
    <row r="5" spans="1:13" x14ac:dyDescent="0.2">
      <c r="A5" s="18" t="s">
        <v>94</v>
      </c>
      <c r="B5" s="21">
        <v>13</v>
      </c>
      <c r="C5" s="21">
        <v>12</v>
      </c>
      <c r="D5" s="21">
        <v>12</v>
      </c>
      <c r="E5" s="21">
        <v>14</v>
      </c>
      <c r="F5" s="21">
        <v>14</v>
      </c>
      <c r="G5" s="40">
        <f t="shared" si="0"/>
        <v>13</v>
      </c>
      <c r="I5" s="18" t="s">
        <v>152</v>
      </c>
      <c r="J5" s="41">
        <v>0.1</v>
      </c>
    </row>
    <row r="6" spans="1:13" x14ac:dyDescent="0.2">
      <c r="I6" s="18" t="s">
        <v>153</v>
      </c>
      <c r="J6" s="42">
        <f>N48</f>
        <v>0.70288740268478844</v>
      </c>
      <c r="K6" s="18" t="s">
        <v>165</v>
      </c>
    </row>
    <row r="7" spans="1:13" x14ac:dyDescent="0.2">
      <c r="B7" s="18" t="s">
        <v>273</v>
      </c>
    </row>
    <row r="8" spans="1:13" x14ac:dyDescent="0.2">
      <c r="I8" s="18" t="s">
        <v>154</v>
      </c>
      <c r="J8" s="43" t="str">
        <f>IF(J6&lt;J5, "Reject Null", "Fail to Reject Null")</f>
        <v>Fail to Reject Null</v>
      </c>
    </row>
    <row r="10" spans="1:13" ht="15" x14ac:dyDescent="0.25">
      <c r="A10" s="68"/>
      <c r="B10" s="68"/>
      <c r="C10" s="68"/>
      <c r="D10" s="68"/>
      <c r="E10" s="68"/>
      <c r="F10" s="68"/>
      <c r="G10" s="68"/>
      <c r="I10" s="50" t="s">
        <v>155</v>
      </c>
      <c r="J10" s="50"/>
      <c r="K10" s="50"/>
    </row>
    <row r="11" spans="1:13" ht="15" x14ac:dyDescent="0.25">
      <c r="A11" s="68"/>
      <c r="B11" s="68"/>
      <c r="C11" s="68"/>
      <c r="D11" s="68"/>
      <c r="E11" s="68"/>
      <c r="F11" s="68"/>
      <c r="G11" s="68"/>
      <c r="I11" s="51" t="s">
        <v>163</v>
      </c>
      <c r="J11" s="51"/>
      <c r="K11" s="51"/>
    </row>
    <row r="12" spans="1:13" ht="15" x14ac:dyDescent="0.25">
      <c r="A12" s="68"/>
      <c r="B12" s="68"/>
      <c r="C12" s="68"/>
      <c r="D12" s="68"/>
      <c r="E12" s="68"/>
      <c r="F12" s="68"/>
      <c r="G12" s="68"/>
    </row>
    <row r="13" spans="1:13" ht="15" x14ac:dyDescent="0.25">
      <c r="A13" s="69"/>
      <c r="B13" s="69"/>
      <c r="C13" s="69"/>
      <c r="D13" s="69"/>
      <c r="E13" s="69"/>
      <c r="F13" s="68"/>
      <c r="G13" s="68"/>
    </row>
    <row r="14" spans="1:13" ht="15" x14ac:dyDescent="0.25">
      <c r="A14" s="68"/>
      <c r="B14" s="68"/>
      <c r="C14" s="68"/>
      <c r="D14" s="68"/>
      <c r="E14" s="68"/>
      <c r="F14" s="68"/>
      <c r="G14" s="68"/>
    </row>
    <row r="15" spans="1:13" ht="15" x14ac:dyDescent="0.25">
      <c r="A15" s="68"/>
      <c r="B15" s="68"/>
      <c r="C15" s="68"/>
      <c r="D15" s="68"/>
      <c r="E15" s="68"/>
      <c r="F15" s="68"/>
      <c r="G15" s="68"/>
    </row>
    <row r="16" spans="1:13" ht="15" x14ac:dyDescent="0.25">
      <c r="A16" s="68"/>
      <c r="B16" s="68"/>
      <c r="C16" s="68"/>
      <c r="D16" s="68"/>
      <c r="E16" s="68"/>
      <c r="F16" s="68"/>
      <c r="G16" s="68"/>
    </row>
    <row r="17" spans="1:9" ht="15" x14ac:dyDescent="0.25">
      <c r="A17" s="68"/>
      <c r="B17" s="68"/>
      <c r="C17" s="68"/>
      <c r="D17" s="68"/>
      <c r="E17" s="68"/>
      <c r="F17" s="68"/>
      <c r="G17" s="68"/>
    </row>
    <row r="18" spans="1:9" ht="15" x14ac:dyDescent="0.25">
      <c r="A18" s="68"/>
      <c r="B18" s="68"/>
      <c r="C18" s="68"/>
      <c r="D18" s="68"/>
      <c r="E18" s="68"/>
      <c r="F18" s="68"/>
      <c r="G18" s="68"/>
    </row>
    <row r="19" spans="1:9" ht="15" x14ac:dyDescent="0.25">
      <c r="A19" s="68"/>
      <c r="B19" s="68"/>
      <c r="C19" s="68"/>
      <c r="D19" s="68"/>
      <c r="E19" s="68"/>
      <c r="F19" s="68"/>
      <c r="G19" s="68"/>
    </row>
    <row r="20" spans="1:9" ht="15" x14ac:dyDescent="0.25">
      <c r="A20" s="68"/>
      <c r="B20" s="68"/>
      <c r="C20" s="68"/>
      <c r="D20" s="68"/>
      <c r="E20" s="68"/>
      <c r="F20" s="68"/>
      <c r="G20" s="68"/>
    </row>
    <row r="21" spans="1:9" ht="15" x14ac:dyDescent="0.25">
      <c r="A21" s="69"/>
      <c r="B21" s="69"/>
      <c r="C21" s="69"/>
      <c r="D21" s="69"/>
      <c r="E21" s="69"/>
      <c r="F21" s="69"/>
      <c r="G21" s="69"/>
    </row>
    <row r="22" spans="1:9" ht="15" x14ac:dyDescent="0.25">
      <c r="A22" s="68"/>
      <c r="B22" s="68"/>
      <c r="C22" s="68"/>
      <c r="D22" s="68"/>
      <c r="E22" s="68"/>
      <c r="F22" s="68"/>
      <c r="G22" s="68"/>
    </row>
    <row r="23" spans="1:9" ht="15" x14ac:dyDescent="0.25">
      <c r="A23" s="68"/>
      <c r="B23" s="68"/>
      <c r="C23" s="68"/>
      <c r="D23" s="68"/>
      <c r="E23" s="68"/>
      <c r="F23" s="68"/>
      <c r="G23" s="68"/>
    </row>
    <row r="24" spans="1:9" ht="15" x14ac:dyDescent="0.25">
      <c r="A24" s="68"/>
      <c r="B24" s="68"/>
      <c r="C24" s="68"/>
      <c r="D24" s="68"/>
      <c r="E24" s="68"/>
      <c r="F24" s="68"/>
      <c r="G24" s="68"/>
    </row>
    <row r="25" spans="1:9" ht="15" x14ac:dyDescent="0.25">
      <c r="A25" s="68"/>
      <c r="B25" s="68"/>
      <c r="C25" s="68"/>
      <c r="D25" s="68"/>
      <c r="E25" s="68"/>
      <c r="F25" s="68"/>
      <c r="G25" s="68"/>
    </row>
    <row r="26" spans="1:9" x14ac:dyDescent="0.2">
      <c r="A26" s="70"/>
      <c r="B26" s="70"/>
      <c r="C26" s="70"/>
      <c r="D26" s="70"/>
      <c r="E26" s="70"/>
      <c r="F26" s="70"/>
      <c r="G26" s="70"/>
      <c r="I26" s="50" t="s">
        <v>164</v>
      </c>
    </row>
    <row r="27" spans="1:9" x14ac:dyDescent="0.2">
      <c r="A27" s="70"/>
      <c r="B27" s="70"/>
      <c r="C27" s="70"/>
      <c r="D27" s="70"/>
      <c r="E27" s="70"/>
      <c r="F27" s="70"/>
      <c r="G27" s="70"/>
      <c r="I27" s="53" t="s">
        <v>161</v>
      </c>
    </row>
    <row r="28" spans="1:9" x14ac:dyDescent="0.2">
      <c r="A28" s="70"/>
      <c r="B28" s="70"/>
      <c r="C28" s="70"/>
      <c r="D28" s="70"/>
      <c r="E28" s="70"/>
      <c r="F28" s="70"/>
      <c r="G28" s="70"/>
    </row>
    <row r="29" spans="1:9" x14ac:dyDescent="0.2">
      <c r="A29" s="70"/>
      <c r="B29" s="70"/>
      <c r="C29" s="70"/>
      <c r="D29" s="70"/>
      <c r="E29" s="70"/>
      <c r="F29" s="70"/>
      <c r="G29" s="70"/>
    </row>
    <row r="30" spans="1:9" x14ac:dyDescent="0.2">
      <c r="A30" s="70"/>
      <c r="B30" s="70"/>
      <c r="C30" s="70"/>
      <c r="D30" s="70"/>
      <c r="E30" s="70"/>
      <c r="F30" s="70"/>
      <c r="G30" s="70"/>
    </row>
    <row r="31" spans="1:9" x14ac:dyDescent="0.2">
      <c r="A31" s="70"/>
      <c r="B31" s="70"/>
      <c r="C31" s="70"/>
      <c r="D31" s="70"/>
      <c r="E31" s="70"/>
      <c r="F31" s="70"/>
      <c r="G31" s="70"/>
    </row>
    <row r="32" spans="1:9" x14ac:dyDescent="0.2">
      <c r="A32" s="70"/>
      <c r="B32" s="70"/>
      <c r="C32" s="70"/>
      <c r="D32" s="70"/>
      <c r="E32" s="70"/>
      <c r="F32" s="70"/>
      <c r="G32" s="70"/>
    </row>
    <row r="33" spans="1:15" x14ac:dyDescent="0.2">
      <c r="A33" s="70"/>
      <c r="B33" s="70"/>
      <c r="C33" s="70"/>
      <c r="D33" s="70"/>
      <c r="E33" s="70"/>
      <c r="F33" s="70"/>
      <c r="G33" s="70"/>
    </row>
    <row r="34" spans="1:15" x14ac:dyDescent="0.2">
      <c r="A34" s="70"/>
      <c r="B34" s="70"/>
      <c r="C34" s="70"/>
      <c r="D34" s="70"/>
      <c r="E34" s="70"/>
      <c r="F34" s="70"/>
      <c r="G34" s="70"/>
    </row>
    <row r="42" spans="1:15" x14ac:dyDescent="0.2">
      <c r="I42" s="50" t="s">
        <v>158</v>
      </c>
    </row>
    <row r="44" spans="1:15" x14ac:dyDescent="0.2">
      <c r="I44" s="18" t="s">
        <v>118</v>
      </c>
    </row>
    <row r="46" spans="1:15" ht="12.75" thickBot="1" x14ac:dyDescent="0.25">
      <c r="I46" s="18" t="s">
        <v>119</v>
      </c>
    </row>
    <row r="47" spans="1:15" x14ac:dyDescent="0.2">
      <c r="I47" s="32" t="s">
        <v>120</v>
      </c>
      <c r="J47" s="32" t="s">
        <v>121</v>
      </c>
      <c r="K47" s="32" t="s">
        <v>122</v>
      </c>
      <c r="L47" s="32" t="s">
        <v>77</v>
      </c>
      <c r="M47" s="32" t="s">
        <v>102</v>
      </c>
      <c r="N47" s="32" t="s">
        <v>127</v>
      </c>
      <c r="O47" s="32" t="s">
        <v>128</v>
      </c>
    </row>
    <row r="48" spans="1:15" x14ac:dyDescent="0.2">
      <c r="I48" s="18" t="s">
        <v>91</v>
      </c>
      <c r="J48" s="18">
        <v>5</v>
      </c>
      <c r="K48" s="18">
        <v>70</v>
      </c>
      <c r="L48" s="18">
        <v>14</v>
      </c>
      <c r="M48" s="18">
        <v>4.5</v>
      </c>
      <c r="N48" s="18">
        <v>0.70288740268478844</v>
      </c>
      <c r="O48" s="18">
        <v>2.4618107532435438</v>
      </c>
    </row>
    <row r="49" spans="9:15" x14ac:dyDescent="0.2">
      <c r="I49" s="18" t="s">
        <v>92</v>
      </c>
      <c r="J49" s="18">
        <v>5</v>
      </c>
      <c r="K49" s="18">
        <v>64</v>
      </c>
      <c r="L49" s="18">
        <v>12.8</v>
      </c>
      <c r="M49" s="18">
        <v>6.6999999999999886</v>
      </c>
    </row>
    <row r="50" spans="9:15" x14ac:dyDescent="0.2">
      <c r="I50" s="18" t="s">
        <v>93</v>
      </c>
      <c r="J50" s="18">
        <v>5</v>
      </c>
      <c r="K50" s="18">
        <v>70</v>
      </c>
      <c r="L50" s="18">
        <v>14</v>
      </c>
      <c r="M50" s="18">
        <v>5</v>
      </c>
    </row>
    <row r="51" spans="9:15" ht="12.75" thickBot="1" x14ac:dyDescent="0.25">
      <c r="I51" s="33" t="s">
        <v>94</v>
      </c>
      <c r="J51" s="33">
        <v>5</v>
      </c>
      <c r="K51" s="33">
        <v>65</v>
      </c>
      <c r="L51" s="33">
        <v>13</v>
      </c>
      <c r="M51" s="33">
        <v>1</v>
      </c>
      <c r="N51" s="33"/>
      <c r="O51" s="33"/>
    </row>
    <row r="54" spans="9:15" ht="12.75" thickBot="1" x14ac:dyDescent="0.25">
      <c r="I54" s="18" t="s">
        <v>117</v>
      </c>
    </row>
    <row r="55" spans="9:15" x14ac:dyDescent="0.2">
      <c r="I55" s="32" t="s">
        <v>123</v>
      </c>
      <c r="J55" s="32" t="s">
        <v>124</v>
      </c>
      <c r="K55" s="32" t="s">
        <v>106</v>
      </c>
      <c r="L55" s="32" t="s">
        <v>125</v>
      </c>
      <c r="M55" s="32" t="s">
        <v>126</v>
      </c>
    </row>
    <row r="56" spans="9:15" x14ac:dyDescent="0.2">
      <c r="I56" s="18" t="s">
        <v>129</v>
      </c>
      <c r="J56" s="18">
        <v>6.1499999999999915</v>
      </c>
      <c r="K56" s="18">
        <v>3</v>
      </c>
      <c r="L56" s="18">
        <v>2.0499999999999972</v>
      </c>
      <c r="M56" s="18">
        <v>0.47674418604651098</v>
      </c>
    </row>
    <row r="57" spans="9:15" x14ac:dyDescent="0.2">
      <c r="I57" s="18" t="s">
        <v>130</v>
      </c>
      <c r="J57" s="18">
        <v>68.8</v>
      </c>
      <c r="K57" s="18">
        <v>16</v>
      </c>
      <c r="L57" s="18">
        <v>4.3</v>
      </c>
    </row>
    <row r="59" spans="9:15" ht="12.75" thickBot="1" x14ac:dyDescent="0.25">
      <c r="I59" s="33" t="s">
        <v>131</v>
      </c>
      <c r="J59" s="33">
        <v>74.949999999999989</v>
      </c>
      <c r="K59" s="33">
        <v>19</v>
      </c>
      <c r="L59" s="33"/>
      <c r="M59" s="33"/>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03"/>
  <sheetViews>
    <sheetView workbookViewId="0">
      <selection activeCell="D46" sqref="D46"/>
    </sheetView>
  </sheetViews>
  <sheetFormatPr defaultRowHeight="15" x14ac:dyDescent="0.25"/>
  <cols>
    <col min="1" max="1" width="3.28515625" customWidth="1"/>
    <col min="2" max="2" width="10" customWidth="1"/>
    <col min="3" max="3" width="20.42578125" customWidth="1"/>
    <col min="4" max="4" width="9.7109375" customWidth="1"/>
    <col min="5" max="5" width="10.42578125" customWidth="1"/>
    <col min="6" max="6" width="10.85546875" customWidth="1"/>
    <col min="7" max="7" width="11.28515625" customWidth="1"/>
  </cols>
  <sheetData>
    <row r="2" spans="3:11" x14ac:dyDescent="0.25">
      <c r="C2" t="s">
        <v>293</v>
      </c>
    </row>
    <row r="3" spans="3:11" x14ac:dyDescent="0.25">
      <c r="C3" t="s">
        <v>296</v>
      </c>
    </row>
    <row r="4" spans="3:11" x14ac:dyDescent="0.25">
      <c r="C4" t="s">
        <v>297</v>
      </c>
    </row>
    <row r="5" spans="3:11" x14ac:dyDescent="0.25">
      <c r="C5" t="s">
        <v>298</v>
      </c>
    </row>
    <row r="6" spans="3:11" x14ac:dyDescent="0.25">
      <c r="C6" t="s">
        <v>294</v>
      </c>
    </row>
    <row r="8" spans="3:11" x14ac:dyDescent="0.25">
      <c r="C8" t="s">
        <v>295</v>
      </c>
    </row>
    <row r="9" spans="3:11" ht="16.5" customHeight="1" x14ac:dyDescent="0.25"/>
    <row r="12" spans="3:11" x14ac:dyDescent="0.25">
      <c r="C12" s="64" t="s">
        <v>194</v>
      </c>
      <c r="D12" s="64" t="s">
        <v>190</v>
      </c>
      <c r="E12" s="64" t="s">
        <v>191</v>
      </c>
      <c r="F12" s="64" t="s">
        <v>192</v>
      </c>
      <c r="G12" s="64" t="s">
        <v>193</v>
      </c>
      <c r="J12" t="s">
        <v>265</v>
      </c>
    </row>
    <row r="13" spans="3:11" x14ac:dyDescent="0.25">
      <c r="C13" s="64" t="s">
        <v>195</v>
      </c>
      <c r="D13" s="64">
        <v>10</v>
      </c>
      <c r="E13" s="64">
        <v>20</v>
      </c>
      <c r="F13" s="64">
        <v>10</v>
      </c>
      <c r="G13" s="64">
        <v>30</v>
      </c>
      <c r="J13" t="s">
        <v>266</v>
      </c>
    </row>
    <row r="14" spans="3:11" x14ac:dyDescent="0.25">
      <c r="C14" s="64" t="s">
        <v>196</v>
      </c>
      <c r="D14" s="64">
        <v>10</v>
      </c>
      <c r="E14" s="64">
        <v>30</v>
      </c>
      <c r="F14" s="64">
        <v>5</v>
      </c>
      <c r="G14" s="64">
        <v>50</v>
      </c>
    </row>
    <row r="15" spans="3:11" x14ac:dyDescent="0.25">
      <c r="C15" s="64" t="s">
        <v>197</v>
      </c>
      <c r="D15" s="64">
        <v>20</v>
      </c>
      <c r="E15" s="64">
        <v>30</v>
      </c>
      <c r="F15" s="64">
        <v>10</v>
      </c>
      <c r="G15" s="64">
        <v>20</v>
      </c>
      <c r="J15" t="s">
        <v>267</v>
      </c>
      <c r="K15" t="s">
        <v>268</v>
      </c>
    </row>
    <row r="16" spans="3:11" x14ac:dyDescent="0.25">
      <c r="C16" s="64" t="s">
        <v>198</v>
      </c>
      <c r="D16" s="64">
        <v>25</v>
      </c>
      <c r="E16" s="64">
        <v>30</v>
      </c>
      <c r="F16" s="64">
        <v>20</v>
      </c>
      <c r="G16" s="64">
        <v>20</v>
      </c>
      <c r="J16" t="s">
        <v>269</v>
      </c>
      <c r="K16" t="s">
        <v>270</v>
      </c>
    </row>
    <row r="17" spans="3:10" x14ac:dyDescent="0.25">
      <c r="C17" s="64" t="s">
        <v>199</v>
      </c>
      <c r="D17" s="64">
        <v>25</v>
      </c>
      <c r="E17" s="64">
        <v>40</v>
      </c>
      <c r="F17" s="64">
        <v>20</v>
      </c>
      <c r="G17" s="64">
        <v>40</v>
      </c>
    </row>
    <row r="19" spans="3:10" x14ac:dyDescent="0.25">
      <c r="J19" t="s">
        <v>271</v>
      </c>
    </row>
    <row r="20" spans="3:10" x14ac:dyDescent="0.25">
      <c r="C20" t="s">
        <v>202</v>
      </c>
      <c r="J20" t="s">
        <v>272</v>
      </c>
    </row>
    <row r="21" spans="3:10" ht="15.75" thickBot="1" x14ac:dyDescent="0.3"/>
    <row r="22" spans="3:10" x14ac:dyDescent="0.25">
      <c r="C22" s="55" t="s">
        <v>119</v>
      </c>
      <c r="D22" s="55" t="s">
        <v>121</v>
      </c>
      <c r="E22" s="55" t="s">
        <v>122</v>
      </c>
      <c r="F22" s="55" t="s">
        <v>77</v>
      </c>
      <c r="G22" s="55" t="s">
        <v>102</v>
      </c>
    </row>
    <row r="23" spans="3:10" x14ac:dyDescent="0.25">
      <c r="C23" t="s">
        <v>195</v>
      </c>
      <c r="D23">
        <v>4</v>
      </c>
      <c r="E23">
        <v>70</v>
      </c>
      <c r="F23">
        <v>17.5</v>
      </c>
      <c r="G23">
        <v>91.666666666666671</v>
      </c>
    </row>
    <row r="24" spans="3:10" x14ac:dyDescent="0.25">
      <c r="C24" t="s">
        <v>196</v>
      </c>
      <c r="D24">
        <v>4</v>
      </c>
      <c r="E24">
        <v>95</v>
      </c>
      <c r="F24">
        <v>23.75</v>
      </c>
      <c r="G24">
        <v>422.91666666666669</v>
      </c>
    </row>
    <row r="25" spans="3:10" x14ac:dyDescent="0.25">
      <c r="C25" t="s">
        <v>197</v>
      </c>
      <c r="D25">
        <v>4</v>
      </c>
      <c r="E25">
        <v>80</v>
      </c>
      <c r="F25">
        <v>20</v>
      </c>
      <c r="G25">
        <v>66.666666666666671</v>
      </c>
    </row>
    <row r="26" spans="3:10" x14ac:dyDescent="0.25">
      <c r="C26" t="s">
        <v>198</v>
      </c>
      <c r="D26">
        <v>4</v>
      </c>
      <c r="E26">
        <v>95</v>
      </c>
      <c r="F26">
        <v>23.75</v>
      </c>
      <c r="G26">
        <v>22.916666666666668</v>
      </c>
    </row>
    <row r="27" spans="3:10" x14ac:dyDescent="0.25">
      <c r="C27" t="s">
        <v>199</v>
      </c>
      <c r="D27">
        <v>4</v>
      </c>
      <c r="E27">
        <v>125</v>
      </c>
      <c r="F27">
        <v>31.25</v>
      </c>
      <c r="G27">
        <v>106.25</v>
      </c>
    </row>
    <row r="29" spans="3:10" x14ac:dyDescent="0.25">
      <c r="C29" t="s">
        <v>190</v>
      </c>
      <c r="D29">
        <v>5</v>
      </c>
      <c r="E29">
        <v>90</v>
      </c>
      <c r="F29">
        <v>18</v>
      </c>
      <c r="G29">
        <v>57.5</v>
      </c>
    </row>
    <row r="30" spans="3:10" x14ac:dyDescent="0.25">
      <c r="C30" t="s">
        <v>191</v>
      </c>
      <c r="D30">
        <v>5</v>
      </c>
      <c r="E30">
        <v>150</v>
      </c>
      <c r="F30">
        <v>30</v>
      </c>
      <c r="G30">
        <v>50</v>
      </c>
    </row>
    <row r="31" spans="3:10" x14ac:dyDescent="0.25">
      <c r="C31" t="s">
        <v>192</v>
      </c>
      <c r="D31">
        <v>5</v>
      </c>
      <c r="E31">
        <v>65</v>
      </c>
      <c r="F31">
        <v>13</v>
      </c>
      <c r="G31">
        <v>45</v>
      </c>
    </row>
    <row r="32" spans="3:10" ht="15.75" thickBot="1" x14ac:dyDescent="0.3">
      <c r="C32" s="54" t="s">
        <v>193</v>
      </c>
      <c r="D32" s="54">
        <v>5</v>
      </c>
      <c r="E32" s="54">
        <v>160</v>
      </c>
      <c r="F32" s="54">
        <v>32</v>
      </c>
      <c r="G32" s="54">
        <v>170</v>
      </c>
    </row>
    <row r="35" spans="2:10" ht="15.75" thickBot="1" x14ac:dyDescent="0.3">
      <c r="C35" t="s">
        <v>117</v>
      </c>
    </row>
    <row r="36" spans="2:10" x14ac:dyDescent="0.25">
      <c r="C36" s="55" t="s">
        <v>123</v>
      </c>
      <c r="D36" s="55" t="s">
        <v>124</v>
      </c>
      <c r="E36" s="55" t="s">
        <v>106</v>
      </c>
      <c r="F36" s="55" t="s">
        <v>125</v>
      </c>
      <c r="G36" s="55" t="s">
        <v>126</v>
      </c>
      <c r="H36" s="55" t="s">
        <v>127</v>
      </c>
      <c r="I36" s="55" t="s">
        <v>128</v>
      </c>
    </row>
    <row r="37" spans="2:10" x14ac:dyDescent="0.25">
      <c r="B37" t="s">
        <v>261</v>
      </c>
      <c r="C37" t="s">
        <v>203</v>
      </c>
      <c r="D37">
        <v>432.5</v>
      </c>
      <c r="E37">
        <v>4</v>
      </c>
      <c r="F37">
        <v>108.125</v>
      </c>
      <c r="G37">
        <v>1.5131195335276968</v>
      </c>
      <c r="H37">
        <v>0.25981715523777899</v>
      </c>
      <c r="I37">
        <v>3.2591667269012499</v>
      </c>
      <c r="J37" t="s">
        <v>258</v>
      </c>
    </row>
    <row r="38" spans="2:10" x14ac:dyDescent="0.25">
      <c r="B38" t="s">
        <v>259</v>
      </c>
      <c r="C38" t="s">
        <v>204</v>
      </c>
      <c r="D38">
        <v>1273.75</v>
      </c>
      <c r="E38">
        <v>3</v>
      </c>
      <c r="F38">
        <v>424.58333333333331</v>
      </c>
      <c r="G38">
        <v>5.9416909620991252</v>
      </c>
      <c r="H38">
        <v>1.0062772591587114E-2</v>
      </c>
      <c r="I38">
        <v>3.4902948194976045</v>
      </c>
      <c r="J38" t="s">
        <v>260</v>
      </c>
    </row>
    <row r="39" spans="2:10" x14ac:dyDescent="0.25">
      <c r="C39" t="s">
        <v>205</v>
      </c>
      <c r="D39">
        <v>857.5</v>
      </c>
      <c r="E39">
        <v>12</v>
      </c>
      <c r="F39">
        <v>71.458333333333329</v>
      </c>
    </row>
    <row r="41" spans="2:10" ht="15.75" thickBot="1" x14ac:dyDescent="0.3">
      <c r="C41" s="54" t="s">
        <v>131</v>
      </c>
      <c r="D41" s="54">
        <v>2563.75</v>
      </c>
      <c r="E41" s="54">
        <v>19</v>
      </c>
      <c r="F41" s="54"/>
      <c r="G41" s="54"/>
      <c r="H41" s="54"/>
      <c r="I41" s="54"/>
    </row>
    <row r="45" spans="2:10" x14ac:dyDescent="0.25">
      <c r="C45" t="s">
        <v>251</v>
      </c>
      <c r="D45" t="s">
        <v>299</v>
      </c>
    </row>
    <row r="46" spans="2:10" x14ac:dyDescent="0.25">
      <c r="C46" t="s">
        <v>251</v>
      </c>
      <c r="D46" t="s">
        <v>252</v>
      </c>
    </row>
    <row r="73" spans="3:7" x14ac:dyDescent="0.25">
      <c r="C73" t="s">
        <v>200</v>
      </c>
    </row>
    <row r="74" spans="3:7" x14ac:dyDescent="0.25">
      <c r="C74" t="s">
        <v>201</v>
      </c>
    </row>
    <row r="77" spans="3:7" x14ac:dyDescent="0.25">
      <c r="C77" t="s">
        <v>202</v>
      </c>
    </row>
    <row r="78" spans="3:7" ht="15.75" thickBot="1" x14ac:dyDescent="0.3"/>
    <row r="79" spans="3:7" x14ac:dyDescent="0.25">
      <c r="C79" s="55" t="s">
        <v>119</v>
      </c>
      <c r="D79" s="55" t="s">
        <v>121</v>
      </c>
      <c r="E79" s="55" t="s">
        <v>122</v>
      </c>
      <c r="F79" s="55" t="s">
        <v>77</v>
      </c>
      <c r="G79" s="55" t="s">
        <v>102</v>
      </c>
    </row>
    <row r="80" spans="3:7" x14ac:dyDescent="0.25">
      <c r="C80" t="s">
        <v>195</v>
      </c>
      <c r="D80">
        <v>4</v>
      </c>
      <c r="E80">
        <v>70</v>
      </c>
      <c r="F80">
        <v>17.5</v>
      </c>
      <c r="G80">
        <v>91.666666666666671</v>
      </c>
    </row>
    <row r="81" spans="3:9" x14ac:dyDescent="0.25">
      <c r="C81" t="s">
        <v>196</v>
      </c>
      <c r="D81">
        <v>4</v>
      </c>
      <c r="E81">
        <v>95</v>
      </c>
      <c r="F81">
        <v>23.75</v>
      </c>
      <c r="G81">
        <v>422.91666666666669</v>
      </c>
    </row>
    <row r="82" spans="3:9" x14ac:dyDescent="0.25">
      <c r="C82" t="s">
        <v>197</v>
      </c>
      <c r="D82">
        <v>4</v>
      </c>
      <c r="E82">
        <v>80</v>
      </c>
      <c r="F82">
        <v>20</v>
      </c>
      <c r="G82">
        <v>66.666666666666671</v>
      </c>
    </row>
    <row r="83" spans="3:9" x14ac:dyDescent="0.25">
      <c r="C83" t="s">
        <v>198</v>
      </c>
      <c r="D83">
        <v>4</v>
      </c>
      <c r="E83">
        <v>95</v>
      </c>
      <c r="F83">
        <v>23.75</v>
      </c>
      <c r="G83">
        <v>22.916666666666668</v>
      </c>
    </row>
    <row r="84" spans="3:9" x14ac:dyDescent="0.25">
      <c r="C84" t="s">
        <v>199</v>
      </c>
      <c r="D84">
        <v>4</v>
      </c>
      <c r="E84">
        <v>125</v>
      </c>
      <c r="F84">
        <v>31.25</v>
      </c>
      <c r="G84">
        <v>106.25</v>
      </c>
    </row>
    <row r="86" spans="3:9" x14ac:dyDescent="0.25">
      <c r="C86" t="s">
        <v>190</v>
      </c>
      <c r="D86">
        <v>5</v>
      </c>
      <c r="E86">
        <v>90</v>
      </c>
      <c r="F86">
        <v>18</v>
      </c>
      <c r="G86">
        <v>57.5</v>
      </c>
    </row>
    <row r="87" spans="3:9" x14ac:dyDescent="0.25">
      <c r="C87" t="s">
        <v>191</v>
      </c>
      <c r="D87">
        <v>5</v>
      </c>
      <c r="E87">
        <v>150</v>
      </c>
      <c r="F87">
        <v>30</v>
      </c>
      <c r="G87">
        <v>50</v>
      </c>
    </row>
    <row r="88" spans="3:9" x14ac:dyDescent="0.25">
      <c r="C88" t="s">
        <v>192</v>
      </c>
      <c r="D88">
        <v>5</v>
      </c>
      <c r="E88">
        <v>65</v>
      </c>
      <c r="F88">
        <v>13</v>
      </c>
      <c r="G88">
        <v>45</v>
      </c>
    </row>
    <row r="89" spans="3:9" ht="15.75" thickBot="1" x14ac:dyDescent="0.3">
      <c r="C89" s="54" t="s">
        <v>193</v>
      </c>
      <c r="D89" s="54">
        <v>5</v>
      </c>
      <c r="E89" s="54">
        <v>160</v>
      </c>
      <c r="F89" s="54">
        <v>32</v>
      </c>
      <c r="G89" s="54">
        <v>170</v>
      </c>
    </row>
    <row r="92" spans="3:9" ht="15.75" thickBot="1" x14ac:dyDescent="0.3">
      <c r="C92" t="s">
        <v>117</v>
      </c>
    </row>
    <row r="93" spans="3:9" x14ac:dyDescent="0.25">
      <c r="C93" s="55" t="s">
        <v>123</v>
      </c>
      <c r="D93" s="55" t="s">
        <v>124</v>
      </c>
      <c r="E93" s="55" t="s">
        <v>106</v>
      </c>
      <c r="F93" s="55" t="s">
        <v>125</v>
      </c>
      <c r="G93" s="55" t="s">
        <v>126</v>
      </c>
      <c r="H93" s="55" t="s">
        <v>127</v>
      </c>
      <c r="I93" s="55" t="s">
        <v>128</v>
      </c>
    </row>
    <row r="94" spans="3:9" x14ac:dyDescent="0.25">
      <c r="C94" t="s">
        <v>203</v>
      </c>
      <c r="D94">
        <v>432.5</v>
      </c>
      <c r="E94">
        <v>4</v>
      </c>
      <c r="F94">
        <v>108.125</v>
      </c>
      <c r="G94">
        <v>1.5131195335276968</v>
      </c>
      <c r="H94">
        <v>0.25981715523777899</v>
      </c>
      <c r="I94">
        <v>3.2591667269012499</v>
      </c>
    </row>
    <row r="95" spans="3:9" x14ac:dyDescent="0.25">
      <c r="C95" t="s">
        <v>204</v>
      </c>
      <c r="D95">
        <v>1273.75</v>
      </c>
      <c r="E95">
        <v>3</v>
      </c>
      <c r="F95">
        <v>424.58333333333331</v>
      </c>
      <c r="G95">
        <v>5.9416909620991252</v>
      </c>
      <c r="H95">
        <v>1.0062772591587114E-2</v>
      </c>
      <c r="I95">
        <v>3.4902948194976045</v>
      </c>
    </row>
    <row r="96" spans="3:9" x14ac:dyDescent="0.25">
      <c r="C96" t="s">
        <v>205</v>
      </c>
      <c r="D96">
        <v>857.5</v>
      </c>
      <c r="E96">
        <v>12</v>
      </c>
      <c r="F96">
        <v>71.458333333333329</v>
      </c>
    </row>
    <row r="98" spans="3:9" ht="15.75" thickBot="1" x14ac:dyDescent="0.3">
      <c r="C98" s="54" t="s">
        <v>131</v>
      </c>
      <c r="D98" s="54">
        <v>2563.75</v>
      </c>
      <c r="E98" s="54">
        <v>19</v>
      </c>
      <c r="F98" s="54"/>
      <c r="G98" s="54"/>
      <c r="H98" s="54"/>
      <c r="I98" s="54"/>
    </row>
    <row r="102" spans="3:9" x14ac:dyDescent="0.25">
      <c r="C102" t="s">
        <v>206</v>
      </c>
    </row>
    <row r="103" spans="3:9" x14ac:dyDescent="0.25">
      <c r="C103" t="s">
        <v>207</v>
      </c>
    </row>
  </sheetData>
  <pageMargins left="0.7" right="0.7" top="0.75" bottom="0.75" header="0.3" footer="0.3"/>
  <pageSetup paperSize="9" orientation="portrait" horizont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125"/>
  <sheetViews>
    <sheetView zoomScale="82" zoomScaleNormal="82" workbookViewId="0">
      <selection activeCell="G51" sqref="G51"/>
    </sheetView>
  </sheetViews>
  <sheetFormatPr defaultRowHeight="15" x14ac:dyDescent="0.25"/>
  <cols>
    <col min="3" max="3" width="20.42578125" customWidth="1"/>
    <col min="4" max="4" width="9.7109375" customWidth="1"/>
    <col min="5" max="5" width="10.42578125" customWidth="1"/>
    <col min="6" max="6" width="10.85546875" customWidth="1"/>
    <col min="7" max="7" width="11.28515625" customWidth="1"/>
  </cols>
  <sheetData>
    <row r="1" spans="3:10" x14ac:dyDescent="0.25">
      <c r="C1" t="s">
        <v>300</v>
      </c>
    </row>
    <row r="4" spans="3:10" ht="15.75" thickBot="1" x14ac:dyDescent="0.3"/>
    <row r="5" spans="3:10" ht="16.5" thickBot="1" x14ac:dyDescent="0.3">
      <c r="C5" s="57" t="s">
        <v>208</v>
      </c>
      <c r="D5" s="58" t="s">
        <v>209</v>
      </c>
      <c r="E5" s="58" t="s">
        <v>210</v>
      </c>
      <c r="G5" s="67" t="s">
        <v>251</v>
      </c>
      <c r="H5" t="s">
        <v>254</v>
      </c>
    </row>
    <row r="6" spans="3:10" ht="16.5" thickBot="1" x14ac:dyDescent="0.3">
      <c r="C6" s="59" t="s">
        <v>211</v>
      </c>
      <c r="D6" s="60">
        <v>886</v>
      </c>
      <c r="E6" s="60">
        <v>926</v>
      </c>
      <c r="G6" t="s">
        <v>251</v>
      </c>
      <c r="H6" t="s">
        <v>255</v>
      </c>
    </row>
    <row r="7" spans="3:10" ht="16.5" thickBot="1" x14ac:dyDescent="0.3">
      <c r="C7" s="59"/>
      <c r="D7" s="60">
        <v>824</v>
      </c>
      <c r="E7" s="60">
        <v>901</v>
      </c>
      <c r="G7" t="s">
        <v>251</v>
      </c>
      <c r="H7" t="s">
        <v>256</v>
      </c>
    </row>
    <row r="8" spans="3:10" ht="16.5" thickBot="1" x14ac:dyDescent="0.3">
      <c r="C8" s="59"/>
      <c r="D8" s="60">
        <v>846</v>
      </c>
      <c r="E8" s="60">
        <v>900</v>
      </c>
    </row>
    <row r="9" spans="3:10" ht="16.5" thickBot="1" x14ac:dyDescent="0.3">
      <c r="C9" s="59"/>
      <c r="D9" s="60">
        <v>855</v>
      </c>
      <c r="E9" s="60">
        <v>895</v>
      </c>
    </row>
    <row r="10" spans="3:10" ht="16.5" thickBot="1" x14ac:dyDescent="0.3">
      <c r="C10" s="59" t="s">
        <v>212</v>
      </c>
      <c r="D10" s="60">
        <v>790</v>
      </c>
      <c r="E10" s="60">
        <v>813</v>
      </c>
      <c r="G10" t="s">
        <v>217</v>
      </c>
    </row>
    <row r="11" spans="3:10" ht="16.5" thickBot="1" x14ac:dyDescent="0.3">
      <c r="C11" s="59"/>
      <c r="D11" s="60">
        <v>806</v>
      </c>
      <c r="E11" s="60">
        <v>820</v>
      </c>
    </row>
    <row r="12" spans="3:10" ht="16.5" thickBot="1" x14ac:dyDescent="0.3">
      <c r="C12" s="59"/>
      <c r="D12" s="60">
        <v>811</v>
      </c>
      <c r="E12" s="60">
        <v>801</v>
      </c>
      <c r="G12" t="s">
        <v>119</v>
      </c>
      <c r="H12" t="s">
        <v>209</v>
      </c>
      <c r="I12" t="s">
        <v>210</v>
      </c>
      <c r="J12" t="s">
        <v>131</v>
      </c>
    </row>
    <row r="13" spans="3:10" ht="16.5" thickBot="1" x14ac:dyDescent="0.3">
      <c r="C13" s="59"/>
      <c r="D13" s="60">
        <v>800</v>
      </c>
      <c r="E13" s="60">
        <v>809</v>
      </c>
      <c r="G13" s="66" t="s">
        <v>211</v>
      </c>
      <c r="H13" s="66"/>
      <c r="I13" s="66"/>
      <c r="J13" s="66"/>
    </row>
    <row r="14" spans="3:10" ht="16.5" thickBot="1" x14ac:dyDescent="0.3">
      <c r="C14" s="59" t="s">
        <v>213</v>
      </c>
      <c r="D14" s="60">
        <v>910</v>
      </c>
      <c r="E14" s="60">
        <v>902</v>
      </c>
      <c r="G14" t="s">
        <v>121</v>
      </c>
      <c r="H14">
        <v>4</v>
      </c>
      <c r="I14">
        <v>4</v>
      </c>
      <c r="J14">
        <v>8</v>
      </c>
    </row>
    <row r="15" spans="3:10" ht="16.5" thickBot="1" x14ac:dyDescent="0.3">
      <c r="C15" s="59"/>
      <c r="D15" s="60">
        <v>915</v>
      </c>
      <c r="E15" s="60">
        <v>919</v>
      </c>
      <c r="G15" t="s">
        <v>122</v>
      </c>
      <c r="H15">
        <v>3411</v>
      </c>
      <c r="I15">
        <v>3622</v>
      </c>
      <c r="J15">
        <v>7033</v>
      </c>
    </row>
    <row r="16" spans="3:10" ht="16.5" thickBot="1" x14ac:dyDescent="0.3">
      <c r="C16" s="59"/>
      <c r="D16" s="60">
        <v>896</v>
      </c>
      <c r="E16" s="60">
        <v>919</v>
      </c>
      <c r="G16" t="s">
        <v>77</v>
      </c>
      <c r="H16">
        <v>852.75</v>
      </c>
      <c r="I16">
        <v>905.5</v>
      </c>
      <c r="J16">
        <v>879.125</v>
      </c>
    </row>
    <row r="17" spans="3:11" ht="16.5" thickBot="1" x14ac:dyDescent="0.3">
      <c r="C17" s="59"/>
      <c r="D17" s="60">
        <v>899</v>
      </c>
      <c r="E17" s="60">
        <v>900</v>
      </c>
      <c r="G17" t="s">
        <v>102</v>
      </c>
      <c r="H17">
        <v>660.91666666666663</v>
      </c>
      <c r="I17">
        <v>193.66666666666666</v>
      </c>
      <c r="J17">
        <v>1161.2678571428571</v>
      </c>
    </row>
    <row r="19" spans="3:11" ht="15.75" thickBot="1" x14ac:dyDescent="0.3">
      <c r="G19" s="66" t="s">
        <v>212</v>
      </c>
      <c r="H19" s="66"/>
      <c r="I19" s="66"/>
      <c r="J19" s="66"/>
    </row>
    <row r="20" spans="3:11" x14ac:dyDescent="0.25">
      <c r="G20" t="s">
        <v>121</v>
      </c>
      <c r="H20">
        <v>4</v>
      </c>
      <c r="I20">
        <v>4</v>
      </c>
      <c r="J20">
        <v>8</v>
      </c>
    </row>
    <row r="21" spans="3:11" x14ac:dyDescent="0.25">
      <c r="G21" t="s">
        <v>122</v>
      </c>
      <c r="H21">
        <v>3207</v>
      </c>
      <c r="I21">
        <v>3243</v>
      </c>
      <c r="J21">
        <v>6450</v>
      </c>
    </row>
    <row r="22" spans="3:11" x14ac:dyDescent="0.25">
      <c r="G22" t="s">
        <v>77</v>
      </c>
      <c r="H22">
        <v>801.75</v>
      </c>
      <c r="I22">
        <v>810.75</v>
      </c>
      <c r="J22">
        <v>806.25</v>
      </c>
    </row>
    <row r="23" spans="3:11" x14ac:dyDescent="0.25">
      <c r="G23" t="s">
        <v>102</v>
      </c>
      <c r="H23">
        <v>81.583333333333329</v>
      </c>
      <c r="I23">
        <v>62.916666666666664</v>
      </c>
      <c r="J23">
        <v>85.071428571428569</v>
      </c>
    </row>
    <row r="25" spans="3:11" ht="15.75" thickBot="1" x14ac:dyDescent="0.3">
      <c r="G25" s="66" t="s">
        <v>213</v>
      </c>
      <c r="H25" s="66"/>
      <c r="I25" s="66"/>
      <c r="J25" s="66"/>
    </row>
    <row r="26" spans="3:11" x14ac:dyDescent="0.25">
      <c r="G26" t="s">
        <v>121</v>
      </c>
      <c r="H26">
        <v>4</v>
      </c>
      <c r="I26">
        <v>4</v>
      </c>
      <c r="J26">
        <v>8</v>
      </c>
    </row>
    <row r="27" spans="3:11" x14ac:dyDescent="0.25">
      <c r="G27" t="s">
        <v>122</v>
      </c>
      <c r="H27">
        <v>3620</v>
      </c>
      <c r="I27">
        <v>3640</v>
      </c>
      <c r="J27">
        <v>7260</v>
      </c>
    </row>
    <row r="28" spans="3:11" x14ac:dyDescent="0.25">
      <c r="G28" t="s">
        <v>77</v>
      </c>
      <c r="H28">
        <v>905</v>
      </c>
      <c r="I28">
        <v>910</v>
      </c>
      <c r="J28">
        <v>907.5</v>
      </c>
    </row>
    <row r="29" spans="3:11" x14ac:dyDescent="0.25">
      <c r="G29" t="s">
        <v>102</v>
      </c>
      <c r="H29">
        <v>80.666666666666671</v>
      </c>
      <c r="I29">
        <v>108.66666666666667</v>
      </c>
      <c r="J29">
        <v>88.285714285714292</v>
      </c>
    </row>
    <row r="31" spans="3:11" ht="15.75" thickBot="1" x14ac:dyDescent="0.3">
      <c r="G31" s="66" t="s">
        <v>131</v>
      </c>
      <c r="H31" s="66"/>
      <c r="I31" s="66"/>
      <c r="J31" s="66"/>
      <c r="K31" s="66"/>
    </row>
    <row r="32" spans="3:11" x14ac:dyDescent="0.25">
      <c r="G32" t="s">
        <v>121</v>
      </c>
      <c r="H32">
        <v>12</v>
      </c>
      <c r="I32">
        <v>12</v>
      </c>
    </row>
    <row r="33" spans="7:13" x14ac:dyDescent="0.25">
      <c r="G33" t="s">
        <v>122</v>
      </c>
      <c r="H33">
        <v>10238</v>
      </c>
      <c r="I33">
        <v>10505</v>
      </c>
    </row>
    <row r="34" spans="7:13" x14ac:dyDescent="0.25">
      <c r="G34" t="s">
        <v>77</v>
      </c>
      <c r="H34">
        <v>853.16666666666663</v>
      </c>
      <c r="I34">
        <v>875.41666666666663</v>
      </c>
    </row>
    <row r="35" spans="7:13" x14ac:dyDescent="0.25">
      <c r="G35" t="s">
        <v>102</v>
      </c>
      <c r="H35">
        <v>2162.878787878788</v>
      </c>
      <c r="I35">
        <v>2384.265151515152</v>
      </c>
    </row>
    <row r="38" spans="7:13" ht="15.75" thickBot="1" x14ac:dyDescent="0.3">
      <c r="G38" t="s">
        <v>117</v>
      </c>
    </row>
    <row r="39" spans="7:13" x14ac:dyDescent="0.25">
      <c r="G39" s="55" t="s">
        <v>123</v>
      </c>
      <c r="H39" s="55" t="s">
        <v>124</v>
      </c>
      <c r="I39" s="55" t="s">
        <v>106</v>
      </c>
      <c r="J39" s="55" t="s">
        <v>125</v>
      </c>
      <c r="K39" s="55" t="s">
        <v>126</v>
      </c>
      <c r="L39" s="55" t="s">
        <v>127</v>
      </c>
      <c r="M39" s="55" t="s">
        <v>128</v>
      </c>
    </row>
    <row r="40" spans="7:13" x14ac:dyDescent="0.25">
      <c r="G40" t="s">
        <v>218</v>
      </c>
      <c r="H40">
        <v>43646.583333333336</v>
      </c>
      <c r="I40">
        <v>2</v>
      </c>
      <c r="J40">
        <v>21823.291666666668</v>
      </c>
      <c r="K40">
        <v>110.1800014024262</v>
      </c>
      <c r="L40">
        <v>7.9864193282714261E-11</v>
      </c>
      <c r="M40">
        <v>3.5545571456617879</v>
      </c>
    </row>
    <row r="41" spans="7:13" x14ac:dyDescent="0.25">
      <c r="G41" t="s">
        <v>204</v>
      </c>
      <c r="H41">
        <v>2970.3749999999927</v>
      </c>
      <c r="I41">
        <v>1</v>
      </c>
      <c r="J41">
        <v>2970.3749999999927</v>
      </c>
      <c r="K41">
        <v>14.99663417712639</v>
      </c>
      <c r="L41">
        <v>1.1156188522220929E-3</v>
      </c>
      <c r="M41">
        <v>4.4138734191705664</v>
      </c>
    </row>
    <row r="42" spans="7:13" x14ac:dyDescent="0.25">
      <c r="G42" t="s">
        <v>219</v>
      </c>
      <c r="H42">
        <v>2806.7500000000073</v>
      </c>
      <c r="I42">
        <v>2</v>
      </c>
      <c r="J42">
        <v>1403.3750000000036</v>
      </c>
      <c r="K42">
        <v>7.0852675127971567</v>
      </c>
      <c r="L42">
        <v>5.3743753282750988E-3</v>
      </c>
      <c r="M42">
        <v>3.5545571456617879</v>
      </c>
    </row>
    <row r="43" spans="7:13" x14ac:dyDescent="0.25">
      <c r="G43" t="s">
        <v>220</v>
      </c>
      <c r="H43">
        <v>3565.25</v>
      </c>
      <c r="I43">
        <v>18</v>
      </c>
      <c r="J43">
        <v>198.06944444444446</v>
      </c>
    </row>
    <row r="45" spans="7:13" ht="15.75" thickBot="1" x14ac:dyDescent="0.3">
      <c r="G45" s="54" t="s">
        <v>131</v>
      </c>
      <c r="H45" s="54">
        <v>52988.958333333336</v>
      </c>
      <c r="I45" s="54">
        <v>23</v>
      </c>
      <c r="J45" s="54"/>
      <c r="K45" s="54"/>
      <c r="L45" s="54"/>
      <c r="M45" s="54"/>
    </row>
    <row r="49" spans="7:7" x14ac:dyDescent="0.25">
      <c r="G49" t="s">
        <v>253</v>
      </c>
    </row>
    <row r="50" spans="7:7" x14ac:dyDescent="0.25">
      <c r="G50" t="s">
        <v>301</v>
      </c>
    </row>
    <row r="51" spans="7:7" x14ac:dyDescent="0.25">
      <c r="G51" t="s">
        <v>257</v>
      </c>
    </row>
    <row r="78" spans="3:3" x14ac:dyDescent="0.25">
      <c r="C78" t="s">
        <v>214</v>
      </c>
    </row>
    <row r="79" spans="3:3" x14ac:dyDescent="0.25">
      <c r="C79" t="s">
        <v>215</v>
      </c>
    </row>
    <row r="80" spans="3:3" x14ac:dyDescent="0.25">
      <c r="C80" t="s">
        <v>216</v>
      </c>
    </row>
    <row r="83" spans="3:6" x14ac:dyDescent="0.25">
      <c r="C83" t="s">
        <v>217</v>
      </c>
    </row>
    <row r="85" spans="3:6" x14ac:dyDescent="0.25">
      <c r="C85" t="s">
        <v>119</v>
      </c>
      <c r="D85" t="s">
        <v>209</v>
      </c>
      <c r="E85" t="s">
        <v>210</v>
      </c>
      <c r="F85" t="s">
        <v>131</v>
      </c>
    </row>
    <row r="86" spans="3:6" ht="15.75" thickBot="1" x14ac:dyDescent="0.3">
      <c r="C86" s="66" t="s">
        <v>211</v>
      </c>
      <c r="D86" s="66"/>
      <c r="E86" s="66"/>
      <c r="F86" s="66"/>
    </row>
    <row r="87" spans="3:6" x14ac:dyDescent="0.25">
      <c r="C87" t="s">
        <v>121</v>
      </c>
      <c r="D87">
        <v>4</v>
      </c>
      <c r="E87">
        <v>4</v>
      </c>
      <c r="F87">
        <v>8</v>
      </c>
    </row>
    <row r="88" spans="3:6" x14ac:dyDescent="0.25">
      <c r="C88" t="s">
        <v>122</v>
      </c>
      <c r="D88">
        <v>3411</v>
      </c>
      <c r="E88">
        <v>3622</v>
      </c>
      <c r="F88">
        <v>7033</v>
      </c>
    </row>
    <row r="89" spans="3:6" x14ac:dyDescent="0.25">
      <c r="C89" t="s">
        <v>77</v>
      </c>
      <c r="D89">
        <v>852.75</v>
      </c>
      <c r="E89">
        <v>905.5</v>
      </c>
      <c r="F89">
        <v>879.125</v>
      </c>
    </row>
    <row r="90" spans="3:6" x14ac:dyDescent="0.25">
      <c r="C90" t="s">
        <v>102</v>
      </c>
      <c r="D90">
        <v>660.91666666666663</v>
      </c>
      <c r="E90">
        <v>193.66666666666666</v>
      </c>
      <c r="F90">
        <v>1161.2678571428571</v>
      </c>
    </row>
    <row r="92" spans="3:6" ht="15.75" thickBot="1" x14ac:dyDescent="0.3">
      <c r="C92" s="66" t="s">
        <v>212</v>
      </c>
      <c r="D92" s="66"/>
      <c r="E92" s="66"/>
      <c r="F92" s="66"/>
    </row>
    <row r="93" spans="3:6" x14ac:dyDescent="0.25">
      <c r="C93" t="s">
        <v>121</v>
      </c>
      <c r="D93">
        <v>4</v>
      </c>
      <c r="E93">
        <v>4</v>
      </c>
      <c r="F93">
        <v>8</v>
      </c>
    </row>
    <row r="94" spans="3:6" x14ac:dyDescent="0.25">
      <c r="C94" t="s">
        <v>122</v>
      </c>
      <c r="D94">
        <v>3207</v>
      </c>
      <c r="E94">
        <v>3243</v>
      </c>
      <c r="F94">
        <v>6450</v>
      </c>
    </row>
    <row r="95" spans="3:6" x14ac:dyDescent="0.25">
      <c r="C95" t="s">
        <v>77</v>
      </c>
      <c r="D95">
        <v>801.75</v>
      </c>
      <c r="E95">
        <v>810.75</v>
      </c>
      <c r="F95">
        <v>806.25</v>
      </c>
    </row>
    <row r="96" spans="3:6" x14ac:dyDescent="0.25">
      <c r="C96" t="s">
        <v>102</v>
      </c>
      <c r="D96">
        <v>81.583333333333329</v>
      </c>
      <c r="E96">
        <v>62.916666666666664</v>
      </c>
      <c r="F96">
        <v>85.071428571428569</v>
      </c>
    </row>
    <row r="98" spans="3:9" ht="15.75" thickBot="1" x14ac:dyDescent="0.3">
      <c r="C98" s="66" t="s">
        <v>213</v>
      </c>
      <c r="D98" s="66"/>
      <c r="E98" s="66"/>
      <c r="F98" s="66"/>
    </row>
    <row r="99" spans="3:9" x14ac:dyDescent="0.25">
      <c r="C99" t="s">
        <v>121</v>
      </c>
      <c r="D99">
        <v>4</v>
      </c>
      <c r="E99">
        <v>4</v>
      </c>
      <c r="F99">
        <v>8</v>
      </c>
    </row>
    <row r="100" spans="3:9" x14ac:dyDescent="0.25">
      <c r="C100" t="s">
        <v>122</v>
      </c>
      <c r="D100">
        <v>3620</v>
      </c>
      <c r="E100">
        <v>3640</v>
      </c>
      <c r="F100">
        <v>7260</v>
      </c>
    </row>
    <row r="101" spans="3:9" x14ac:dyDescent="0.25">
      <c r="C101" t="s">
        <v>77</v>
      </c>
      <c r="D101">
        <v>905</v>
      </c>
      <c r="E101">
        <v>910</v>
      </c>
      <c r="F101">
        <v>907.5</v>
      </c>
    </row>
    <row r="102" spans="3:9" x14ac:dyDescent="0.25">
      <c r="C102" t="s">
        <v>102</v>
      </c>
      <c r="D102">
        <v>80.666666666666671</v>
      </c>
      <c r="E102">
        <v>108.66666666666667</v>
      </c>
      <c r="F102">
        <v>88.285714285714292</v>
      </c>
    </row>
    <row r="104" spans="3:9" ht="15.75" thickBot="1" x14ac:dyDescent="0.3">
      <c r="C104" s="66" t="s">
        <v>131</v>
      </c>
      <c r="D104" s="66"/>
      <c r="E104" s="66"/>
      <c r="F104" s="66"/>
      <c r="G104" s="66"/>
    </row>
    <row r="105" spans="3:9" x14ac:dyDescent="0.25">
      <c r="C105" t="s">
        <v>121</v>
      </c>
      <c r="D105">
        <v>12</v>
      </c>
      <c r="E105">
        <v>12</v>
      </c>
    </row>
    <row r="106" spans="3:9" x14ac:dyDescent="0.25">
      <c r="C106" t="s">
        <v>122</v>
      </c>
      <c r="D106">
        <v>10238</v>
      </c>
      <c r="E106">
        <v>10505</v>
      </c>
    </row>
    <row r="107" spans="3:9" x14ac:dyDescent="0.25">
      <c r="C107" t="s">
        <v>77</v>
      </c>
      <c r="D107">
        <v>853.16666666666663</v>
      </c>
      <c r="E107">
        <v>875.41666666666663</v>
      </c>
    </row>
    <row r="108" spans="3:9" x14ac:dyDescent="0.25">
      <c r="C108" t="s">
        <v>102</v>
      </c>
      <c r="D108">
        <v>2162.878787878788</v>
      </c>
      <c r="E108">
        <v>2384.265151515152</v>
      </c>
    </row>
    <row r="111" spans="3:9" ht="15.75" thickBot="1" x14ac:dyDescent="0.3">
      <c r="C111" t="s">
        <v>117</v>
      </c>
    </row>
    <row r="112" spans="3:9" x14ac:dyDescent="0.25">
      <c r="C112" s="55" t="s">
        <v>123</v>
      </c>
      <c r="D112" s="55" t="s">
        <v>124</v>
      </c>
      <c r="E112" s="55" t="s">
        <v>106</v>
      </c>
      <c r="F112" s="55" t="s">
        <v>125</v>
      </c>
      <c r="G112" s="55" t="s">
        <v>126</v>
      </c>
      <c r="H112" s="55" t="s">
        <v>127</v>
      </c>
      <c r="I112" s="55" t="s">
        <v>128</v>
      </c>
    </row>
    <row r="113" spans="3:9" x14ac:dyDescent="0.25">
      <c r="C113" t="s">
        <v>218</v>
      </c>
      <c r="D113">
        <v>43646.583333333336</v>
      </c>
      <c r="E113">
        <v>2</v>
      </c>
      <c r="F113">
        <v>21823.291666666668</v>
      </c>
      <c r="G113">
        <v>110.1800014024262</v>
      </c>
      <c r="H113">
        <v>7.9864193282714261E-11</v>
      </c>
      <c r="I113">
        <v>3.5545571456617879</v>
      </c>
    </row>
    <row r="114" spans="3:9" x14ac:dyDescent="0.25">
      <c r="C114" t="s">
        <v>204</v>
      </c>
      <c r="D114">
        <v>2970.3749999999927</v>
      </c>
      <c r="E114">
        <v>1</v>
      </c>
      <c r="F114">
        <v>2970.3749999999927</v>
      </c>
      <c r="G114">
        <v>14.99663417712639</v>
      </c>
      <c r="H114">
        <v>1.1156188522220929E-3</v>
      </c>
      <c r="I114">
        <v>4.4138734191705664</v>
      </c>
    </row>
    <row r="115" spans="3:9" x14ac:dyDescent="0.25">
      <c r="C115" t="s">
        <v>219</v>
      </c>
      <c r="D115">
        <v>2806.7500000000073</v>
      </c>
      <c r="E115">
        <v>2</v>
      </c>
      <c r="F115">
        <v>1403.3750000000036</v>
      </c>
      <c r="G115">
        <v>7.0852675127971567</v>
      </c>
      <c r="H115">
        <v>5.3743753282750988E-3</v>
      </c>
      <c r="I115">
        <v>3.5545571456617879</v>
      </c>
    </row>
    <row r="116" spans="3:9" x14ac:dyDescent="0.25">
      <c r="C116" t="s">
        <v>220</v>
      </c>
      <c r="D116">
        <v>3565.25</v>
      </c>
      <c r="E116">
        <v>18</v>
      </c>
      <c r="F116">
        <v>198.06944444444446</v>
      </c>
    </row>
    <row r="118" spans="3:9" ht="15.75" thickBot="1" x14ac:dyDescent="0.3">
      <c r="C118" s="54" t="s">
        <v>131</v>
      </c>
      <c r="D118" s="54">
        <v>52988.958333333336</v>
      </c>
      <c r="E118" s="54">
        <v>23</v>
      </c>
      <c r="F118" s="54"/>
      <c r="G118" s="54"/>
      <c r="H118" s="54"/>
      <c r="I118" s="54"/>
    </row>
    <row r="121" spans="3:9" x14ac:dyDescent="0.25">
      <c r="C121" t="s">
        <v>221</v>
      </c>
    </row>
    <row r="123" spans="3:9" x14ac:dyDescent="0.25">
      <c r="C123" t="s">
        <v>222</v>
      </c>
    </row>
    <row r="124" spans="3:9" x14ac:dyDescent="0.25">
      <c r="C124" t="s">
        <v>223</v>
      </c>
    </row>
    <row r="125" spans="3:9" x14ac:dyDescent="0.25">
      <c r="C125" t="s">
        <v>224</v>
      </c>
    </row>
  </sheetData>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Sample Data</vt:lpstr>
      <vt:lpstr>Single Sample</vt:lpstr>
      <vt:lpstr>Verification</vt:lpstr>
      <vt:lpstr>Sheet1</vt:lpstr>
      <vt:lpstr>Sheet2</vt:lpstr>
      <vt:lpstr>Two Sample</vt:lpstr>
      <vt:lpstr>Multiple Sample</vt:lpstr>
      <vt:lpstr>ANOVA-Two Factor without replic</vt:lpstr>
      <vt:lpstr>ANOVA-Two Factor with replicati</vt:lpstr>
      <vt:lpstr>Sachin Chi sq</vt:lpstr>
      <vt:lpstr>Goodness of Fit</vt:lpstr>
      <vt:lpstr>Chi-Square Test of variance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2019-04-22T18:58:52Z</dcterms:modified>
</cp:coreProperties>
</file>