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Projects\Hobby\AVR\BikeBrakeLight\"/>
    </mc:Choice>
  </mc:AlternateContent>
  <xr:revisionPtr revIDLastSave="0" documentId="13_ncr:1_{476A2357-D494-490C-A380-157333091BDE}" xr6:coauthVersionLast="47" xr6:coauthVersionMax="47" xr10:uidLastSave="{00000000-0000-0000-0000-000000000000}"/>
  <bookViews>
    <workbookView xWindow="2310" yWindow="1170" windowWidth="20190" windowHeight="13290" activeTab="2" xr2:uid="{371E822B-7611-4DE1-8025-91A61DD54ABE}"/>
  </bookViews>
  <sheets>
    <sheet name="Регистры MPU9250" sheetId="1" r:id="rId1"/>
    <sheet name="Индикация" sheetId="2" r:id="rId2"/>
    <sheet name="Фильтр Баттерворта" sheetId="3" r:id="rId3"/>
    <sheet name="Лист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E9" i="3" s="1"/>
  <c r="G7" i="3"/>
  <c r="H8" i="3" s="1"/>
  <c r="I9" i="3" s="1"/>
  <c r="J10" i="3" s="1"/>
  <c r="J8" i="3"/>
  <c r="I8" i="3"/>
  <c r="J9" i="3" s="1"/>
  <c r="C18" i="3"/>
  <c r="C17" i="3"/>
  <c r="D18" i="3" s="1"/>
  <c r="C16" i="3"/>
  <c r="D17" i="3" s="1"/>
  <c r="E18" i="3" s="1"/>
  <c r="C15" i="3"/>
  <c r="D16" i="3" s="1"/>
  <c r="E17" i="3" s="1"/>
  <c r="C14" i="3"/>
  <c r="D15" i="3" s="1"/>
  <c r="E16" i="3" s="1"/>
  <c r="C13" i="3"/>
  <c r="D14" i="3" s="1"/>
  <c r="E15" i="3" s="1"/>
  <c r="C12" i="3"/>
  <c r="D13" i="3" s="1"/>
  <c r="E14" i="3" s="1"/>
  <c r="C11" i="3"/>
  <c r="D12" i="3" s="1"/>
  <c r="E13" i="3" s="1"/>
  <c r="C10" i="3"/>
  <c r="D11" i="3" s="1"/>
  <c r="E12" i="3" s="1"/>
  <c r="C9" i="3"/>
  <c r="D10" i="3" s="1"/>
  <c r="E11" i="3" s="1"/>
  <c r="E8" i="3"/>
  <c r="C8" i="3"/>
  <c r="D9" i="3" s="1"/>
  <c r="E10" i="3" s="1"/>
  <c r="E3" i="2"/>
  <c r="E2" i="2"/>
  <c r="D3" i="2"/>
  <c r="D2" i="2"/>
  <c r="G8" i="3" l="1"/>
  <c r="H9" i="3" s="1"/>
  <c r="I10" i="3" l="1"/>
  <c r="J11" i="3" s="1"/>
  <c r="G9" i="3"/>
  <c r="H10" i="3" s="1"/>
  <c r="I11" i="3" l="1"/>
  <c r="J12" i="3" s="1"/>
  <c r="G10" i="3"/>
  <c r="H11" i="3" s="1"/>
  <c r="I12" i="3" l="1"/>
  <c r="J13" i="3" s="1"/>
  <c r="G11" i="3"/>
  <c r="H12" i="3" s="1"/>
  <c r="I13" i="3" l="1"/>
  <c r="J14" i="3" s="1"/>
  <c r="G12" i="3"/>
  <c r="H13" i="3" s="1"/>
  <c r="G13" i="3" l="1"/>
  <c r="H14" i="3" s="1"/>
  <c r="I14" i="3"/>
  <c r="J15" i="3" s="1"/>
  <c r="G14" i="3" l="1"/>
  <c r="H15" i="3" s="1"/>
  <c r="I15" i="3"/>
  <c r="J16" i="3" s="1"/>
  <c r="G15" i="3" l="1"/>
  <c r="H16" i="3" s="1"/>
  <c r="I17" i="3" s="1"/>
  <c r="J18" i="3" s="1"/>
  <c r="I16" i="3"/>
  <c r="J17" i="3" s="1"/>
  <c r="G16" i="3" l="1"/>
  <c r="H17" i="3" s="1"/>
  <c r="G17" i="3" s="1"/>
  <c r="H18" i="3" s="1"/>
  <c r="I18" i="3" l="1"/>
  <c r="G18" i="3" s="1"/>
</calcChain>
</file>

<file path=xl/sharedStrings.xml><?xml version="1.0" encoding="utf-8"?>
<sst xmlns="http://schemas.openxmlformats.org/spreadsheetml/2006/main" count="84" uniqueCount="73">
  <si>
    <t>1E</t>
  </si>
  <si>
    <t>LP_ACCEL_ODR</t>
  </si>
  <si>
    <t>1F</t>
  </si>
  <si>
    <t xml:space="preserve">WOM_THR     </t>
  </si>
  <si>
    <t xml:space="preserve">INT_ENABLE  </t>
  </si>
  <si>
    <t>3A</t>
  </si>
  <si>
    <t xml:space="preserve">INT_STATUS  </t>
  </si>
  <si>
    <t xml:space="preserve">TEMP_OUT_H  </t>
  </si>
  <si>
    <t>MOT_DETECT_CTRL</t>
  </si>
  <si>
    <t>6A</t>
  </si>
  <si>
    <t xml:space="preserve">USER_CTRL   </t>
  </si>
  <si>
    <t>6B</t>
  </si>
  <si>
    <t xml:space="preserve">PWR_MGMT_1   </t>
  </si>
  <si>
    <t>6C</t>
  </si>
  <si>
    <t xml:space="preserve">PWR_MGMT_2   </t>
  </si>
  <si>
    <t>HEX</t>
  </si>
  <si>
    <t>DEC</t>
  </si>
  <si>
    <t>Название регистра</t>
  </si>
  <si>
    <t>00000000</t>
  </si>
  <si>
    <t>00000011</t>
  </si>
  <si>
    <t>00011001</t>
  </si>
  <si>
    <t>38</t>
  </si>
  <si>
    <t>00000010</t>
  </si>
  <si>
    <t>01000000</t>
  </si>
  <si>
    <t>00010011</t>
  </si>
  <si>
    <t>01000001</t>
  </si>
  <si>
    <t>41</t>
  </si>
  <si>
    <t>00001000</t>
  </si>
  <si>
    <t>69</t>
  </si>
  <si>
    <t>11000000</t>
  </si>
  <si>
    <t>11100000</t>
  </si>
  <si>
    <t>00000001</t>
  </si>
  <si>
    <t>00100000</t>
  </si>
  <si>
    <t>00000111</t>
  </si>
  <si>
    <t>DMP</t>
  </si>
  <si>
    <t>W-o-M</t>
  </si>
  <si>
    <t>Назначение бит</t>
  </si>
  <si>
    <t>WOM_Threshold [7:0]</t>
  </si>
  <si>
    <t>Комментарии</t>
  </si>
  <si>
    <t>TEMP_OUT_H[15:8]</t>
  </si>
  <si>
    <t>- / - / - / - / Lposc_clksel [3:0]</t>
  </si>
  <si>
    <t>- / WOM_EN / - / FIFO_OFLOW_EN / FSYNC_INT_EN / - / - / RAW_RDY_EN</t>
  </si>
  <si>
    <t>- / WOM_INT / - / FIFO_OFLOW_INT / FSYNC_INT / - / - / RAW_DATA_RDY_INT</t>
  </si>
  <si>
    <t>ACCEL_INTEL_EN / ACCEL_INTEL_MODE / - / - / - / - / - / -</t>
  </si>
  <si>
    <t>- / FIFO_EN / I2C_MST_EN / I2C_IF_DIS / - / FIFO_RST / I2C_MST_RST / SIG_COND_RST</t>
  </si>
  <si>
    <t>H_RESET / SLEEP / CYCLE / GYRO_STANDBY / PD_PTAT / CLKSEL[2:0]</t>
  </si>
  <si>
    <t>- / - / DIS_XA / DIS_YA / DIS_ZA / DIS_XG / DIS_YG / DIS_ZG</t>
  </si>
  <si>
    <t>Sets the frequency of waking up the chip to take a sample of accel data – the low power accel Output Data Rate.
1.95 Гц</t>
  </si>
  <si>
    <t>This register holds the threshold value for the Wake on Motion Interrupt for
accel x/y/z axes. LSB = 4mg. Range is 0mg to 1020mg.
25 * 4 mG = 0.1 G</t>
  </si>
  <si>
    <t>WON_EN = 1 - Enable interrupt for wake on motion to propagate to interrupt pin.</t>
  </si>
  <si>
    <t>FIFO_OFLOW_INT = 1 – Fifo Overflow interrupt occurred. Note that the oldest data is has been dropped from the fifo.
WOM_INT = 1 - Wake on motion interrupt occurred.
RAW_DATA_RDY_INT = 1 – Sensor Register Raw Data sensors are updated and Ready to be read. The timing of the interrupt can vary depending on the setting in register 36 I2C_MST_CTRL, bit [6] WAIT_FOR_ES.</t>
  </si>
  <si>
    <t>ACCEL_INTEL_EN = 1 - This bit enables the Wake-on-Motion detection logic.
ACCEL_INTEL_MODE = 1 - Compare the current sample with the previous sample.</t>
  </si>
  <si>
    <t>FIFO_EN:
  1 – Enable FIFO operation mode.
  0 – Disable FIFO access from serial interface. To disable FIFO writes by dma, use FIFO_EN register. To disable possible FIFO writes from DMP, disable the DMP.
I2C_MST_EN:
  1 – Enable the I2C Master I/F module; pins ES_DA and ES_SCL are isolated from pins SDA/SDI and SCL/ SCLK.
  0 – Disable I2C Master I/F module; pins ES_DA and ES_SCL are logically driven by pins SDA/SDI and SCL/ SCLK.
  NOTE: DMP will run when enabled, even if all internal sensors are disabled, except when the sample rate is set to 8Khz.</t>
  </si>
  <si>
    <t>DIS_XG, DIS_YG, DIS_ZG = 1 - X, Y, Z gyro is disabled</t>
  </si>
  <si>
    <t>CLKSEL = 1:
  Auto selects the best available clock source – PLL if ready, else use the Internal oscillator (After OTP loads, the inverse of PU_SLEEP_MODE bit will be written to CLKSEL[0])
CYCLE:
  When set, and SLEEP and STANDBY are not set, the chip will cycle between sleep and taking a single sample at a rate determined by LP_ACCEL_ODR register
NOTE: When all accelerometer axis are disabled via PWR_MGMT_2 register bits and cycle is enabled, the chip will wake up at the rate determined by the respective registers above, but will not take any samples.</t>
  </si>
  <si>
    <t>Красные св.диоды</t>
  </si>
  <si>
    <t>13 шт.</t>
  </si>
  <si>
    <t>100 Ом</t>
  </si>
  <si>
    <t>Желтые св.диоды</t>
  </si>
  <si>
    <t>2 x 9 шт.</t>
  </si>
  <si>
    <t>68 Ом</t>
  </si>
  <si>
    <t>Ток макс., мА</t>
  </si>
  <si>
    <t>Ток макс.общий, мА</t>
  </si>
  <si>
    <t>b</t>
  </si>
  <si>
    <t>a</t>
  </si>
  <si>
    <t>i</t>
  </si>
  <si>
    <t>i-1</t>
  </si>
  <si>
    <t>i-2</t>
  </si>
  <si>
    <t>i-3</t>
  </si>
  <si>
    <t>Фильтр Баттерворта для выборки 100 Гц и частоты среза 1 Гц</t>
  </si>
  <si>
    <t>Фильтр Баттерворта для выборки 100 Гц и частоты среза 2 Гц</t>
  </si>
  <si>
    <t>Вход</t>
  </si>
  <si>
    <t>Выход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</si>
</sst>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right" vertical="top"/>
    </xf>
    <xf numFmtId="49" fontId="0" fillId="0" borderId="0" xfId="0" quotePrefix="1" applyNumberFormat="1" applyAlignment="1">
      <alignment vertical="top"/>
    </xf>
    <xf numFmtId="49" fontId="0" fillId="0" borderId="0" xfId="0" applyNumberFormat="1" applyAlignment="1">
      <alignment vertical="top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D95D-188B-4A7D-B543-6BAB6119F0DD}">
  <dimension ref="A1:G10"/>
  <sheetViews>
    <sheetView workbookViewId="0">
      <selection activeCell="G9" sqref="G9"/>
    </sheetView>
  </sheetViews>
  <sheetFormatPr defaultRowHeight="15" x14ac:dyDescent="0.25"/>
  <cols>
    <col min="3" max="3" width="25" customWidth="1"/>
    <col min="4" max="4" width="11" customWidth="1"/>
    <col min="5" max="5" width="12.140625" customWidth="1"/>
    <col min="6" max="6" width="75.85546875" customWidth="1"/>
    <col min="7" max="7" width="79.7109375" customWidth="1"/>
  </cols>
  <sheetData>
    <row r="1" spans="1:7" x14ac:dyDescent="0.25">
      <c r="A1" s="1" t="s">
        <v>15</v>
      </c>
      <c r="B1" s="1" t="s">
        <v>16</v>
      </c>
      <c r="C1" s="1" t="s">
        <v>17</v>
      </c>
      <c r="D1" s="1" t="s">
        <v>34</v>
      </c>
      <c r="E1" s="1" t="s">
        <v>35</v>
      </c>
      <c r="F1" s="1" t="s">
        <v>36</v>
      </c>
      <c r="G1" s="2" t="s">
        <v>38</v>
      </c>
    </row>
    <row r="2" spans="1:7" ht="45" x14ac:dyDescent="0.25">
      <c r="A2" s="4" t="s">
        <v>0</v>
      </c>
      <c r="B2" s="5">
        <v>30</v>
      </c>
      <c r="C2" s="5" t="s">
        <v>1</v>
      </c>
      <c r="D2" s="6" t="s">
        <v>18</v>
      </c>
      <c r="E2" s="6" t="s">
        <v>19</v>
      </c>
      <c r="F2" s="7" t="s">
        <v>40</v>
      </c>
      <c r="G2" s="3" t="s">
        <v>47</v>
      </c>
    </row>
    <row r="3" spans="1:7" ht="45" x14ac:dyDescent="0.25">
      <c r="A3" s="4" t="s">
        <v>2</v>
      </c>
      <c r="B3" s="5">
        <v>31</v>
      </c>
      <c r="C3" s="5" t="s">
        <v>3</v>
      </c>
      <c r="D3" s="6" t="s">
        <v>18</v>
      </c>
      <c r="E3" s="6" t="s">
        <v>20</v>
      </c>
      <c r="F3" s="8" t="s">
        <v>37</v>
      </c>
      <c r="G3" s="3" t="s">
        <v>48</v>
      </c>
    </row>
    <row r="4" spans="1:7" ht="30" x14ac:dyDescent="0.25">
      <c r="A4" s="4" t="s">
        <v>21</v>
      </c>
      <c r="B4" s="5">
        <v>56</v>
      </c>
      <c r="C4" s="5" t="s">
        <v>4</v>
      </c>
      <c r="D4" s="6" t="s">
        <v>22</v>
      </c>
      <c r="E4" s="6" t="s">
        <v>23</v>
      </c>
      <c r="F4" s="7" t="s">
        <v>41</v>
      </c>
      <c r="G4" s="3" t="s">
        <v>49</v>
      </c>
    </row>
    <row r="5" spans="1:7" ht="90" x14ac:dyDescent="0.25">
      <c r="A5" s="4" t="s">
        <v>5</v>
      </c>
      <c r="B5" s="5">
        <v>58</v>
      </c>
      <c r="C5" s="5" t="s">
        <v>6</v>
      </c>
      <c r="D5" s="6" t="s">
        <v>24</v>
      </c>
      <c r="E5" s="6" t="s">
        <v>25</v>
      </c>
      <c r="F5" s="7" t="s">
        <v>42</v>
      </c>
      <c r="G5" s="3" t="s">
        <v>50</v>
      </c>
    </row>
    <row r="6" spans="1:7" x14ac:dyDescent="0.25">
      <c r="A6" s="4" t="s">
        <v>26</v>
      </c>
      <c r="B6" s="5">
        <v>65</v>
      </c>
      <c r="C6" s="5" t="s">
        <v>7</v>
      </c>
      <c r="D6" s="6" t="s">
        <v>27</v>
      </c>
      <c r="E6" s="6" t="s">
        <v>18</v>
      </c>
      <c r="F6" s="8" t="s">
        <v>39</v>
      </c>
      <c r="G6" s="3"/>
    </row>
    <row r="7" spans="1:7" ht="30" x14ac:dyDescent="0.25">
      <c r="A7" s="4" t="s">
        <v>28</v>
      </c>
      <c r="B7" s="5">
        <v>105</v>
      </c>
      <c r="C7" s="5" t="s">
        <v>8</v>
      </c>
      <c r="D7" s="6" t="s">
        <v>18</v>
      </c>
      <c r="E7" s="6" t="s">
        <v>29</v>
      </c>
      <c r="F7" s="8" t="s">
        <v>43</v>
      </c>
      <c r="G7" s="3" t="s">
        <v>51</v>
      </c>
    </row>
    <row r="8" spans="1:7" ht="165" x14ac:dyDescent="0.25">
      <c r="A8" s="4" t="s">
        <v>9</v>
      </c>
      <c r="B8" s="5">
        <v>106</v>
      </c>
      <c r="C8" s="5" t="s">
        <v>10</v>
      </c>
      <c r="D8" s="6" t="s">
        <v>30</v>
      </c>
      <c r="E8" s="6" t="s">
        <v>18</v>
      </c>
      <c r="F8" s="7" t="s">
        <v>44</v>
      </c>
      <c r="G8" s="3" t="s">
        <v>52</v>
      </c>
    </row>
    <row r="9" spans="1:7" ht="150" x14ac:dyDescent="0.25">
      <c r="A9" s="4" t="s">
        <v>11</v>
      </c>
      <c r="B9" s="5">
        <v>107</v>
      </c>
      <c r="C9" s="5" t="s">
        <v>12</v>
      </c>
      <c r="D9" s="6" t="s">
        <v>31</v>
      </c>
      <c r="E9" s="6" t="s">
        <v>32</v>
      </c>
      <c r="F9" s="8" t="s">
        <v>45</v>
      </c>
      <c r="G9" s="3" t="s">
        <v>54</v>
      </c>
    </row>
    <row r="10" spans="1:7" x14ac:dyDescent="0.25">
      <c r="A10" s="4" t="s">
        <v>13</v>
      </c>
      <c r="B10" s="5">
        <v>108</v>
      </c>
      <c r="C10" s="5" t="s">
        <v>14</v>
      </c>
      <c r="D10" s="6" t="s">
        <v>18</v>
      </c>
      <c r="E10" s="6" t="s">
        <v>33</v>
      </c>
      <c r="F10" s="7" t="s">
        <v>46</v>
      </c>
      <c r="G10" s="3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C6CC-1D6F-4D8C-886E-F7464BF30BFD}">
  <dimension ref="A1:E10"/>
  <sheetViews>
    <sheetView workbookViewId="0">
      <selection activeCell="C2" sqref="C2"/>
    </sheetView>
  </sheetViews>
  <sheetFormatPr defaultRowHeight="15" x14ac:dyDescent="0.25"/>
  <cols>
    <col min="1" max="1" width="18.42578125" customWidth="1"/>
    <col min="4" max="4" width="13.7109375" customWidth="1"/>
    <col min="5" max="5" width="20" customWidth="1"/>
  </cols>
  <sheetData>
    <row r="1" spans="1:5" x14ac:dyDescent="0.25">
      <c r="D1" t="s">
        <v>61</v>
      </c>
      <c r="E1" t="s">
        <v>62</v>
      </c>
    </row>
    <row r="2" spans="1:5" x14ac:dyDescent="0.25">
      <c r="A2" t="s">
        <v>55</v>
      </c>
      <c r="B2" t="s">
        <v>56</v>
      </c>
      <c r="C2" t="s">
        <v>57</v>
      </c>
      <c r="D2" s="9">
        <f xml:space="preserve"> (3.9 - 2.16) / 100 * 1000</f>
        <v>17.399999999999999</v>
      </c>
      <c r="E2" s="9">
        <f xml:space="preserve"> D2 * 13</f>
        <v>226.2</v>
      </c>
    </row>
    <row r="3" spans="1:5" x14ac:dyDescent="0.25">
      <c r="A3" t="s">
        <v>58</v>
      </c>
      <c r="B3" t="s">
        <v>59</v>
      </c>
      <c r="C3" t="s">
        <v>60</v>
      </c>
      <c r="D3" s="9">
        <f>1.95/68 * 1000</f>
        <v>28.676470588235293</v>
      </c>
      <c r="E3" s="9">
        <f>D3 * 9</f>
        <v>258.08823529411762</v>
      </c>
    </row>
    <row r="4" spans="1:5" x14ac:dyDescent="0.25">
      <c r="D4" s="9"/>
      <c r="E4" s="9"/>
    </row>
    <row r="5" spans="1:5" x14ac:dyDescent="0.25">
      <c r="D5" s="9"/>
      <c r="E5" s="9"/>
    </row>
    <row r="6" spans="1:5" x14ac:dyDescent="0.25">
      <c r="D6" s="9"/>
      <c r="E6" s="9"/>
    </row>
    <row r="7" spans="1:5" x14ac:dyDescent="0.25">
      <c r="D7" s="9"/>
      <c r="E7" s="9"/>
    </row>
    <row r="8" spans="1:5" x14ac:dyDescent="0.25">
      <c r="D8" s="9"/>
      <c r="E8" s="9"/>
    </row>
    <row r="9" spans="1:5" x14ac:dyDescent="0.25">
      <c r="E9" s="9"/>
    </row>
    <row r="10" spans="1:5" x14ac:dyDescent="0.25">
      <c r="E10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027D-B0AD-44D5-8023-B0376F581631}">
  <dimension ref="A1:J23"/>
  <sheetViews>
    <sheetView tabSelected="1" workbookViewId="0">
      <selection activeCell="E23" sqref="E23"/>
    </sheetView>
  </sheetViews>
  <sheetFormatPr defaultRowHeight="15" x14ac:dyDescent="0.25"/>
  <cols>
    <col min="2" max="2" width="14.5703125" customWidth="1"/>
    <col min="3" max="3" width="14.7109375" customWidth="1"/>
    <col min="4" max="4" width="14.28515625" customWidth="1"/>
    <col min="5" max="5" width="14.5703125" customWidth="1"/>
    <col min="7" max="7" width="16" customWidth="1"/>
    <col min="8" max="8" width="16.140625" customWidth="1"/>
    <col min="9" max="9" width="15.7109375" customWidth="1"/>
    <col min="10" max="10" width="15.85546875" customWidth="1"/>
  </cols>
  <sheetData>
    <row r="1" spans="1:10" x14ac:dyDescent="0.25">
      <c r="A1" s="12" t="s">
        <v>69</v>
      </c>
    </row>
    <row r="2" spans="1:10" x14ac:dyDescent="0.25">
      <c r="B2" s="11" t="s">
        <v>65</v>
      </c>
      <c r="C2" s="11" t="s">
        <v>66</v>
      </c>
      <c r="D2" s="11" t="s">
        <v>67</v>
      </c>
      <c r="E2" s="11" t="s">
        <v>68</v>
      </c>
      <c r="G2" s="11" t="s">
        <v>65</v>
      </c>
      <c r="H2" s="11" t="s">
        <v>66</v>
      </c>
      <c r="I2" s="11" t="s">
        <v>67</v>
      </c>
      <c r="J2" s="11" t="s">
        <v>68</v>
      </c>
    </row>
    <row r="3" spans="1:10" x14ac:dyDescent="0.25">
      <c r="A3" s="12" t="s">
        <v>63</v>
      </c>
      <c r="B3" s="10">
        <v>2.915E-5</v>
      </c>
      <c r="C3" s="10">
        <v>8.7440000000000003E-5</v>
      </c>
      <c r="D3" s="10">
        <v>8.7440000000000003E-5</v>
      </c>
      <c r="E3" s="10">
        <v>2.915E-5</v>
      </c>
    </row>
    <row r="4" spans="1:10" x14ac:dyDescent="0.25">
      <c r="A4" s="12" t="s">
        <v>64</v>
      </c>
      <c r="B4" s="10">
        <v>1</v>
      </c>
      <c r="C4" s="10">
        <v>-2.8744000000000001</v>
      </c>
      <c r="D4" s="10">
        <v>2.7565</v>
      </c>
      <c r="E4" s="10">
        <v>-0.88190000000000002</v>
      </c>
    </row>
    <row r="5" spans="1:10" x14ac:dyDescent="0.25">
      <c r="B5" s="10"/>
      <c r="C5" s="10"/>
      <c r="D5" s="10"/>
      <c r="E5" s="10"/>
    </row>
    <row r="6" spans="1:10" x14ac:dyDescent="0.25">
      <c r="B6" s="15" t="s">
        <v>71</v>
      </c>
      <c r="C6" s="10"/>
      <c r="D6" s="10"/>
      <c r="E6" s="10"/>
      <c r="G6" s="12" t="s">
        <v>72</v>
      </c>
    </row>
    <row r="7" spans="1:10" x14ac:dyDescent="0.25">
      <c r="B7" s="10">
        <v>5.5365585999999998E-3</v>
      </c>
      <c r="C7" s="10">
        <v>9.8579000000000006E-4</v>
      </c>
      <c r="D7" s="10">
        <v>4.0557655E-3</v>
      </c>
      <c r="E7" s="10">
        <v>7.8150071000000002E-3</v>
      </c>
      <c r="G7" s="10">
        <f>$B3 * B7 + $C3 * C7 + $D3 * D7 + $E3 * E7 - $C4 * H7 - $D4 * I7 - $E4 * J7</f>
        <v>-1.5961266986678369</v>
      </c>
      <c r="H7" s="10">
        <v>8.1209003900000007E-2</v>
      </c>
      <c r="I7" s="10">
        <v>0.85740065570000001</v>
      </c>
      <c r="J7" s="10">
        <v>0.60536366699999999</v>
      </c>
    </row>
    <row r="8" spans="1:10" x14ac:dyDescent="0.25">
      <c r="B8" s="10">
        <v>-2.4152828999999998E-3</v>
      </c>
      <c r="C8" s="10">
        <f>B7</f>
        <v>5.5365585999999998E-3</v>
      </c>
      <c r="D8" s="10">
        <f>C7</f>
        <v>9.8579000000000006E-4</v>
      </c>
      <c r="E8" s="10">
        <f>D7</f>
        <v>4.0557655E-3</v>
      </c>
      <c r="G8" s="10">
        <f>$B3 * B8 + $C3 * C8 + $D3 * D8 + $E3 * E8 - $C4 * H8 - $D4 * I8 - $E4 * J8</f>
        <v>-4.0556169455051201</v>
      </c>
      <c r="H8" s="10">
        <f>G7</f>
        <v>-1.5961266986678369</v>
      </c>
      <c r="I8" s="10">
        <f>H7</f>
        <v>8.1209003900000007E-2</v>
      </c>
      <c r="J8" s="10">
        <f>I7</f>
        <v>0.85740065570000001</v>
      </c>
    </row>
    <row r="9" spans="1:10" x14ac:dyDescent="0.25">
      <c r="B9" s="10">
        <v>-3.9356247999999998E-3</v>
      </c>
      <c r="C9" s="10">
        <f>B8</f>
        <v>-2.4152828999999998E-3</v>
      </c>
      <c r="D9" s="10">
        <f>C8</f>
        <v>5.5365585999999998E-3</v>
      </c>
      <c r="E9" s="10">
        <f>D8</f>
        <v>9.8579000000000006E-4</v>
      </c>
      <c r="G9" s="10">
        <f>$B3 * B9 + $C3 * C9 + $D3 * D9 + $E3 * E9 - $C4 * H9 - $D4 * I9 - $E4 * J9</f>
        <v>-7.1861236958059518</v>
      </c>
      <c r="H9" s="10">
        <f>G8</f>
        <v>-4.0556169455051201</v>
      </c>
      <c r="I9" s="10">
        <f>H8</f>
        <v>-1.5961266986678369</v>
      </c>
      <c r="J9" s="10">
        <f>I8</f>
        <v>8.1209003900000007E-2</v>
      </c>
    </row>
    <row r="10" spans="1:10" x14ac:dyDescent="0.25">
      <c r="B10" s="10">
        <v>2.0698322999999999E-3</v>
      </c>
      <c r="C10" s="10">
        <f t="shared" ref="C10:E18" si="0">B9</f>
        <v>-3.9356247999999998E-3</v>
      </c>
      <c r="D10" s="10">
        <f t="shared" si="0"/>
        <v>-2.4152828999999998E-3</v>
      </c>
      <c r="E10" s="10">
        <f>D9</f>
        <v>5.5365585999999998E-3</v>
      </c>
      <c r="G10" s="10">
        <f>$B3 * B10 + $C3 * C10 + $D3 * D10 + $E3 * E10 - $C4 * H10 - $D4 * I10 - $E4 * J10</f>
        <v>-10.884110310092005</v>
      </c>
      <c r="H10" s="10">
        <f t="shared" ref="H10:J18" si="1">G9</f>
        <v>-7.1861236958059518</v>
      </c>
      <c r="I10" s="10">
        <f t="shared" si="1"/>
        <v>-4.0556169455051201</v>
      </c>
      <c r="J10" s="10">
        <f>I9</f>
        <v>-1.5961266986678369</v>
      </c>
    </row>
    <row r="11" spans="1:10" x14ac:dyDescent="0.25">
      <c r="B11" s="10">
        <v>-3.9376085999999998E-3</v>
      </c>
      <c r="C11" s="10">
        <f t="shared" si="0"/>
        <v>2.0698322999999999E-3</v>
      </c>
      <c r="D11" s="10">
        <f t="shared" si="0"/>
        <v>-3.9356247999999998E-3</v>
      </c>
      <c r="E11" s="10">
        <f t="shared" si="0"/>
        <v>-2.4152828999999998E-3</v>
      </c>
      <c r="G11" s="10">
        <f>$B3 * B11 + $C3 * C11 + $D3 * D11 + $E3 * E11 - $C4 * H11 - $D4 * I11 - $E4 * J11</f>
        <v>-15.053385640412001</v>
      </c>
      <c r="H11" s="10">
        <f t="shared" si="1"/>
        <v>-10.884110310092005</v>
      </c>
      <c r="I11" s="10">
        <f t="shared" si="1"/>
        <v>-7.1861236958059518</v>
      </c>
      <c r="J11" s="10">
        <f t="shared" si="1"/>
        <v>-4.0556169455051201</v>
      </c>
    </row>
    <row r="12" spans="1:10" x14ac:dyDescent="0.25">
      <c r="B12" s="10">
        <v>-2.8644805000000001E-3</v>
      </c>
      <c r="C12" s="10">
        <f t="shared" si="0"/>
        <v>-3.9376085999999998E-3</v>
      </c>
      <c r="D12" s="10">
        <f t="shared" si="0"/>
        <v>2.0698322999999999E-3</v>
      </c>
      <c r="E12" s="10">
        <f t="shared" si="0"/>
        <v>-3.9356247999999998E-3</v>
      </c>
      <c r="G12" s="10">
        <f>$B3 * B12 + $C3 * C12 + $D3 * D12 + $E3 * E12 - $C4 * H12 - $D4 * I12 - $E4 * J12</f>
        <v>-19.60484446390435</v>
      </c>
      <c r="H12" s="10">
        <f t="shared" si="1"/>
        <v>-15.053385640412001</v>
      </c>
      <c r="I12" s="10">
        <f t="shared" si="1"/>
        <v>-10.884110310092005</v>
      </c>
      <c r="J12" s="10">
        <f t="shared" si="1"/>
        <v>-7.1861236958059518</v>
      </c>
    </row>
    <row r="13" spans="1:10" x14ac:dyDescent="0.25">
      <c r="B13" s="10">
        <v>-3.6529771E-3</v>
      </c>
      <c r="C13" s="10">
        <f t="shared" si="0"/>
        <v>-2.8644805000000001E-3</v>
      </c>
      <c r="D13" s="10">
        <f t="shared" si="0"/>
        <v>-3.9376085999999998E-3</v>
      </c>
      <c r="E13" s="10">
        <f t="shared" si="0"/>
        <v>2.0698322999999999E-3</v>
      </c>
      <c r="G13" s="10">
        <f>$B3 * B13 + $C3 * C13 + $D3 * D13 + $E3 * E13 - $C4 * H13 - $D4 * I13 - $E4 * J13</f>
        <v>-24.456204932644464</v>
      </c>
      <c r="H13" s="10">
        <f t="shared" si="1"/>
        <v>-19.60484446390435</v>
      </c>
      <c r="I13" s="10">
        <f t="shared" si="1"/>
        <v>-15.053385640412001</v>
      </c>
      <c r="J13" s="10">
        <f t="shared" si="1"/>
        <v>-10.884110310092005</v>
      </c>
    </row>
    <row r="14" spans="1:10" x14ac:dyDescent="0.25">
      <c r="B14" s="10">
        <v>-6.0012192000000004E-3</v>
      </c>
      <c r="C14" s="10">
        <f t="shared" si="0"/>
        <v>-3.6529771E-3</v>
      </c>
      <c r="D14" s="10">
        <f t="shared" si="0"/>
        <v>-2.8644805000000001E-3</v>
      </c>
      <c r="E14" s="10">
        <f t="shared" si="0"/>
        <v>-3.9376085999999998E-3</v>
      </c>
      <c r="G14" s="10">
        <f>$B3 * B14 + $C3 * C14 + $D3 * D14 + $E3 * E14 - $C4 * H14 - $D4 * I14 - $E4 * J14</f>
        <v>-29.531743349523566</v>
      </c>
      <c r="H14" s="10">
        <f t="shared" si="1"/>
        <v>-24.456204932644464</v>
      </c>
      <c r="I14" s="10">
        <f t="shared" si="1"/>
        <v>-19.60484446390435</v>
      </c>
      <c r="J14" s="10">
        <f t="shared" si="1"/>
        <v>-15.053385640412001</v>
      </c>
    </row>
    <row r="15" spans="1:10" x14ac:dyDescent="0.25">
      <c r="B15" s="10">
        <v>-7.5937019999999995E-4</v>
      </c>
      <c r="C15" s="10">
        <f t="shared" si="0"/>
        <v>-6.0012192000000004E-3</v>
      </c>
      <c r="D15" s="10">
        <f t="shared" si="0"/>
        <v>-3.6529771E-3</v>
      </c>
      <c r="E15" s="10">
        <f t="shared" si="0"/>
        <v>-2.8644805000000001E-3</v>
      </c>
      <c r="G15" s="10">
        <f>$B3 * B15 + $C3 * C15 + $D3 * D15 + $E3 * E15 - $C4 * H15 - $D4 * I15 - $E4 * J15</f>
        <v>-34.762027469551512</v>
      </c>
      <c r="H15" s="10">
        <f t="shared" si="1"/>
        <v>-29.531743349523566</v>
      </c>
      <c r="I15" s="10">
        <f t="shared" si="1"/>
        <v>-24.456204932644464</v>
      </c>
      <c r="J15" s="10">
        <f t="shared" si="1"/>
        <v>-19.60484446390435</v>
      </c>
    </row>
    <row r="16" spans="1:10" x14ac:dyDescent="0.25">
      <c r="B16" s="10">
        <v>3.9340928000000004E-3</v>
      </c>
      <c r="C16" s="10">
        <f t="shared" si="0"/>
        <v>-7.5937019999999995E-4</v>
      </c>
      <c r="D16" s="10">
        <f t="shared" si="0"/>
        <v>-6.0012192000000004E-3</v>
      </c>
      <c r="E16" s="10">
        <f t="shared" si="0"/>
        <v>-3.6529771E-3</v>
      </c>
      <c r="G16" s="10">
        <f>$B3 * B16 + $C3 * C16 + $D3 * D16 + $E3 * E16 - $C4 * H16 - $D4 * I16 - $E4 * J16</f>
        <v>-40.083648928567726</v>
      </c>
      <c r="H16" s="10">
        <f t="shared" si="1"/>
        <v>-34.762027469551512</v>
      </c>
      <c r="I16" s="10">
        <f t="shared" si="1"/>
        <v>-29.531743349523566</v>
      </c>
      <c r="J16" s="10">
        <f t="shared" si="1"/>
        <v>-24.456204932644464</v>
      </c>
    </row>
    <row r="17" spans="1:10" x14ac:dyDescent="0.25">
      <c r="B17" s="10">
        <v>-3.3587448000000002E-3</v>
      </c>
      <c r="C17" s="10">
        <f t="shared" si="0"/>
        <v>3.9340928000000004E-3</v>
      </c>
      <c r="D17" s="10">
        <f t="shared" si="0"/>
        <v>-7.5937019999999995E-4</v>
      </c>
      <c r="E17" s="10">
        <f t="shared" si="0"/>
        <v>-6.0012192000000004E-3</v>
      </c>
      <c r="G17" s="10">
        <f>$B3 * B17 + $C3 * C17 + $D3 * D17 + $E3 * E17 - $C4 * H17 - $D4 * I17 - $E4 * J17</f>
        <v>-45.438956215646357</v>
      </c>
      <c r="H17" s="10">
        <f t="shared" si="1"/>
        <v>-40.083648928567726</v>
      </c>
      <c r="I17" s="10">
        <f t="shared" si="1"/>
        <v>-34.762027469551512</v>
      </c>
      <c r="J17" s="10">
        <f t="shared" si="1"/>
        <v>-29.531743349523566</v>
      </c>
    </row>
    <row r="18" spans="1:10" x14ac:dyDescent="0.25">
      <c r="B18" s="10">
        <v>1.5153789999999999E-4</v>
      </c>
      <c r="C18" s="10">
        <f t="shared" si="0"/>
        <v>-3.3587448000000002E-3</v>
      </c>
      <c r="D18" s="10">
        <f t="shared" si="0"/>
        <v>3.9340928000000004E-3</v>
      </c>
      <c r="E18" s="10">
        <f t="shared" si="0"/>
        <v>-7.5937019999999995E-4</v>
      </c>
      <c r="G18" s="10">
        <f>$B3 * B18 + $C3 * C18 + $D3 * D18 + $E3 * E18 - $C4 * H18 - $D4 * I18 - $E4 * J18</f>
        <v>-50.775789467464328</v>
      </c>
      <c r="H18" s="10">
        <f t="shared" si="1"/>
        <v>-45.438956215646357</v>
      </c>
      <c r="I18" s="10">
        <f t="shared" si="1"/>
        <v>-40.083648928567726</v>
      </c>
      <c r="J18" s="10">
        <f t="shared" si="1"/>
        <v>-34.762027469551512</v>
      </c>
    </row>
    <row r="19" spans="1:10" x14ac:dyDescent="0.25">
      <c r="B19" s="10"/>
      <c r="C19" s="10"/>
      <c r="D19" s="10"/>
      <c r="E19" s="10"/>
    </row>
    <row r="20" spans="1:10" x14ac:dyDescent="0.25">
      <c r="B20" s="10"/>
      <c r="C20" s="10"/>
      <c r="D20" s="10"/>
      <c r="E20" s="10"/>
    </row>
    <row r="21" spans="1:10" s="13" customFormat="1" x14ac:dyDescent="0.25">
      <c r="A21" s="12" t="s">
        <v>70</v>
      </c>
      <c r="B21" s="14"/>
      <c r="C21" s="14"/>
      <c r="D21" s="14"/>
      <c r="E21" s="14"/>
    </row>
    <row r="22" spans="1:10" x14ac:dyDescent="0.25">
      <c r="A22" s="12" t="s">
        <v>63</v>
      </c>
      <c r="B22" s="10">
        <v>2.19606224079602E-4</v>
      </c>
      <c r="C22" s="10">
        <v>6.5881867223880795E-4</v>
      </c>
      <c r="D22" s="10">
        <v>6.5881867223880795E-4</v>
      </c>
      <c r="E22" s="10">
        <v>2.19606224079602E-4</v>
      </c>
    </row>
    <row r="23" spans="1:10" x14ac:dyDescent="0.25">
      <c r="A23" s="12" t="s">
        <v>64</v>
      </c>
      <c r="B23" s="10">
        <v>1</v>
      </c>
      <c r="C23" s="10">
        <v>-2.7488000000000001</v>
      </c>
      <c r="D23" s="10">
        <v>2.5282</v>
      </c>
      <c r="E23" s="10">
        <v>-0.77759999999999996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92DC-2A9B-4468-8949-0335BD127F6C}">
  <dimension ref="B3:E6"/>
  <sheetViews>
    <sheetView workbookViewId="0">
      <selection activeCell="A3" sqref="A3:E4"/>
    </sheetView>
  </sheetViews>
  <sheetFormatPr defaultRowHeight="15" x14ac:dyDescent="0.25"/>
  <cols>
    <col min="2" max="2" width="18.28515625" customWidth="1"/>
    <col min="3" max="3" width="14.7109375" customWidth="1"/>
    <col min="4" max="4" width="14.5703125" customWidth="1"/>
    <col min="5" max="5" width="16" customWidth="1"/>
  </cols>
  <sheetData>
    <row r="3" spans="2:5" x14ac:dyDescent="0.25">
      <c r="B3" s="10">
        <v>2.19606224079602E-4</v>
      </c>
      <c r="C3" s="10">
        <v>6.5881867223880795E-4</v>
      </c>
      <c r="D3" s="10">
        <v>6.5881867223880795E-4</v>
      </c>
      <c r="E3" s="10">
        <v>2.19606224079602E-4</v>
      </c>
    </row>
    <row r="4" spans="2:5" x14ac:dyDescent="0.25">
      <c r="B4" s="10">
        <v>1</v>
      </c>
      <c r="C4" s="10">
        <v>2.7488000000000001</v>
      </c>
      <c r="D4" s="10">
        <v>2.5282</v>
      </c>
      <c r="E4" s="10">
        <v>0.77759999999999996</v>
      </c>
    </row>
    <row r="5" spans="2:5" x14ac:dyDescent="0.25">
      <c r="B5" s="10"/>
      <c r="C5" s="10"/>
      <c r="D5" s="10"/>
      <c r="E5" s="10"/>
    </row>
    <row r="6" spans="2:5" x14ac:dyDescent="0.25">
      <c r="B6" s="10"/>
      <c r="C6" s="10"/>
      <c r="D6" s="10"/>
      <c r="E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Регистры MPU9250</vt:lpstr>
      <vt:lpstr>Индикация</vt:lpstr>
      <vt:lpstr>Фильтр Баттерворта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Кабаев Алексей Валерьевич</dc:creator>
  <cp:lastModifiedBy>Кабаев Алексей Валерьевич</cp:lastModifiedBy>
  <dcterms:created xsi:type="dcterms:W3CDTF">2022-07-02T05:47:20Z</dcterms:created>
  <dcterms:modified xsi:type="dcterms:W3CDTF">2022-08-21T12:44:30Z</dcterms:modified>
</cp:coreProperties>
</file>