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wkgroup-my.sharepoint.com/personal/waj_awk_ch/Documents/80_prog/projects/petproject_impfcounter_data/"/>
    </mc:Choice>
  </mc:AlternateContent>
  <xr:revisionPtr revIDLastSave="20" documentId="13_ncr:1_{5855CCA5-8E47-4ECE-AC18-8A5DCC597DC7}" xr6:coauthVersionLast="45" xr6:coauthVersionMax="45" xr10:uidLastSave="{06C61FA7-3D2B-4CD7-AE86-B8CDA034E961}"/>
  <bookViews>
    <workbookView xWindow="-108" yWindow="-108" windowWidth="30936" windowHeight="16896" xr2:uid="{903CCA78-31AC-4C43-8A11-60BB4F0FD4C5}"/>
  </bookViews>
  <sheets>
    <sheet name="vaccine approval" sheetId="3" r:id="rId1"/>
  </sheets>
  <definedNames>
    <definedName name="_xlnm._FilterDatabase" localSheetId="0" hidden="1">'vaccine approval'!$A$1:$N$26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K31" i="3" l="1"/>
  <c r="K30" i="3"/>
  <c r="F7" i="3" l="1"/>
  <c r="F19" i="3" l="1"/>
  <c r="F18" i="3"/>
  <c r="J6" i="3"/>
  <c r="F5" i="3"/>
  <c r="F6" i="3"/>
  <c r="K14" i="3" l="1"/>
  <c r="M16" i="3" l="1"/>
  <c r="M15" i="3"/>
  <c r="K3" i="3"/>
  <c r="F3" i="3"/>
  <c r="F12" i="3" l="1"/>
  <c r="K2" i="3" l="1"/>
  <c r="F13" i="3"/>
  <c r="K4" i="3" l="1"/>
  <c r="F17" i="3"/>
  <c r="F2" i="3"/>
  <c r="M9" i="3" l="1"/>
  <c r="M10" i="3"/>
  <c r="M8" i="3"/>
  <c r="F16" i="3"/>
  <c r="F15" i="3"/>
  <c r="F8" i="3" l="1"/>
  <c r="F9" i="3"/>
  <c r="F10" i="3"/>
  <c r="F14" i="3"/>
  <c r="F4" i="3"/>
  <c r="K13" i="3"/>
  <c r="J5" i="3"/>
  <c r="K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  <author>tc={DEA883F4-A8BC-47C0-A45D-029EE9D3F93D}</author>
    <author>tc={21DA53E9-4AC5-411F-AFA8-A01BFD6A8B13}</author>
  </authors>
  <commentList>
    <comment ref="G17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8" authorId="1" shapeId="0" xr:uid="{DEA883F4-A8BC-47C0-A45D-029EE9D3F93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  <comment ref="G19" authorId="2" shapeId="0" xr:uid="{21DA53E9-4AC5-411F-AFA8-A01BFD6A8B1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<sst xmlns="http://schemas.openxmlformats.org/spreadsheetml/2006/main" count="90" uniqueCount="30">
  <si>
    <t>country</t>
  </si>
  <si>
    <t>date</t>
  </si>
  <si>
    <t>source</t>
  </si>
  <si>
    <t>manufacturer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</si>
  <si>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</si>
  <si>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</si>
  <si>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</si>
  <si>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</si>
  <si>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</si>
  <si>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</si>
  <si>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</si>
  <si>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</si>
  <si>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</si>
  <si>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</si>
  <si>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</si>
  <si>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approved</t>
  </si>
  <si>
    <t>no</t>
  </si>
  <si>
    <t>https://www.srf.ch/news/schweiz/mehr-impfstoff-in-sicht-126-000-neue-impfdosen-bag-wehrt-sich-gegen-kritik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</si>
  <si>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</si>
  <si>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</si>
  <si>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</si>
  <si>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</si>
  <si>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</si>
  <si>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</si>
  <si>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</si>
  <si>
    <t>shipping_volume_forecast</t>
  </si>
  <si>
    <t>BAG pdf</t>
  </si>
  <si>
    <t>https://interaktiv.tagesanzeiger.ch/2020/wo-die-schweiz-im-grossen-impfrennen-steht/</t>
  </si>
  <si>
    <t>shipping_volume_forecast_cumulated</t>
  </si>
  <si>
    <t>nzz 27.3.21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</si>
</sst>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.00_ ;\-#,##0.0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165" fontId="0" fillId="0" borderId="0" xfId="1" applyNumberFormat="1" applyFont="1"/>
    <xf numFmtId="0" fontId="3" fillId="0" borderId="0" xfId="2" applyAlignment="1"/>
    <xf numFmtId="0" fontId="3" fillId="0" borderId="0" xfId="2" applyAlignment="1">
      <alignment vertical="center"/>
    </xf>
    <xf numFmtId="164" fontId="2" fillId="2" borderId="0" xfId="1" applyNumberFormat="1" applyFont="1" applyFill="1"/>
    <xf numFmtId="0" fontId="3" fillId="0" borderId="0" xfId="2" applyAlignment="1">
      <alignment vertical="center" wrapText="1"/>
    </xf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7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  <threadedComment ref="G18" dT="2021-01-11T14:32:58.02" personId="{4E5CC7C5-43C4-40CF-A9EA-62F40AE8BF26}" id="{DEA883F4-A8BC-47C0-A45D-029EE9D3F93D}">
    <text>Quelle: https://www.srf.ch/news/schweiz/covid-impfung-in-der-schweiz-diese-impfstoffe-sind-noch-im-rennen-um-die-zulassung</text>
  </threadedComment>
  <threadedComment ref="G19" dT="2021-01-11T14:32:58.02" personId="{4E5CC7C5-43C4-40CF-A9EA-62F40AE8BF26}" id="{21DA53E9-4AC5-411F-AFA8-A01BFD6A8B13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aktiv.tagesanzeiger.ch/2020/wo-die-schweiz-im-grossen-impfrennen-steht/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srf.ch/news/wirtschaft/die-logistik-hinter-moderna-wie-die-schweiz-die-versorgung-mit-dem-neuen-impfstoff-sichert" TargetMode="External"/><Relationship Id="rId7" Type="http://schemas.openxmlformats.org/officeDocument/2006/relationships/hyperlink" Target="https://www.fuw.ch/article/schweiz-sichert-sich-weitere-3-mio-moderna-impfdosen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fuw.ch/article/schweiz-sichert-sich-weitere-3-mio-moderna-impfdosen/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hyperlink" Target="https://www.fuw.ch/article/schweiz-sichert-sich-weitere-3-mio-moderna-impfdose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nteraktiv.tagesanzeiger.ch/2020/wo-die-schweiz-im-grossen-impfrennen-steht/" TargetMode="External"/><Relationship Id="rId10" Type="http://schemas.openxmlformats.org/officeDocument/2006/relationships/hyperlink" Target="https://interaktiv.tagesanzeiger.ch/2020/wo-die-schweiz-im-grossen-impfrennen-steht/" TargetMode="External"/><Relationship Id="rId4" Type="http://schemas.openxmlformats.org/officeDocument/2006/relationships/hyperlink" Target="https://www.srf.ch/news/schweiz/covid-impfung-in-der-schweiz-diese-impfstoffe-sind-noch-im-rennen-um-die-zulassung" TargetMode="External"/><Relationship Id="rId9" Type="http://schemas.openxmlformats.org/officeDocument/2006/relationships/hyperlink" Target="https://interaktiv.tagesanzeiger.ch/2020/wo-die-schweiz-im-grossen-impfrennen-steht/" TargetMode="External"/><Relationship Id="rId1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36"/>
  <sheetViews>
    <sheetView tabSelected="1" workbookViewId="0">
      <selection activeCell="K14" sqref="K14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6" width="10" bestFit="1" customWidth="1"/>
    <col min="7" max="7" width="14.77734375" bestFit="1" customWidth="1"/>
    <col min="10" max="10" width="11.44140625" style="4"/>
    <col min="11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9</v>
      </c>
      <c r="K1" s="3" t="s">
        <v>10</v>
      </c>
      <c r="L1" s="3" t="s">
        <v>25</v>
      </c>
      <c r="M1" s="3" t="s">
        <v>28</v>
      </c>
      <c r="N1" s="3" t="s">
        <v>11</v>
      </c>
    </row>
    <row r="2" spans="1:14" x14ac:dyDescent="0.25">
      <c r="A2" t="s">
        <v>12</v>
      </c>
      <c r="B2" s="1">
        <v>44185</v>
      </c>
      <c r="C2" s="2" t="s">
        <v>13</v>
      </c>
      <c r="D2" t="s">
        <v>14</v>
      </c>
      <c r="E2" s="4">
        <v>3000000</v>
      </c>
      <c r="F2" s="4">
        <f t="shared" ref="F2:F19" si="0">E2/G2</f>
        <v>1500000</v>
      </c>
      <c r="G2" s="4">
        <v>2</v>
      </c>
      <c r="H2" t="s">
        <v>15</v>
      </c>
      <c r="I2" s="1">
        <v>44184</v>
      </c>
      <c r="J2" s="4">
        <v>0</v>
      </c>
      <c r="K2" s="4">
        <f>SUM(J$2:J2)</f>
        <v>0</v>
      </c>
      <c r="L2" s="4"/>
      <c r="M2" s="4"/>
      <c r="N2" t="s">
        <v>16</v>
      </c>
    </row>
    <row r="3" spans="1:14" x14ac:dyDescent="0.25">
      <c r="A3" t="s">
        <v>12</v>
      </c>
      <c r="B3" s="1">
        <v>44185</v>
      </c>
      <c r="C3" s="2" t="s">
        <v>13</v>
      </c>
      <c r="D3" t="s">
        <v>14</v>
      </c>
      <c r="E3" s="4">
        <v>3000000</v>
      </c>
      <c r="F3" s="4">
        <f t="shared" si="0"/>
        <v>1500000</v>
      </c>
      <c r="G3" s="4">
        <v>2</v>
      </c>
      <c r="H3" t="s">
        <v>15</v>
      </c>
      <c r="I3" s="1">
        <v>44185</v>
      </c>
      <c r="J3" s="4">
        <v>107000</v>
      </c>
      <c r="K3" s="4">
        <f>SUM(J$2:J3)</f>
        <v>107000</v>
      </c>
      <c r="L3" s="4"/>
      <c r="M3" s="4"/>
      <c r="N3" t="s">
        <v>16</v>
      </c>
    </row>
    <row r="4" spans="1:14" x14ac:dyDescent="0.25">
      <c r="A4" t="s">
        <v>12</v>
      </c>
      <c r="B4" s="1">
        <v>44200</v>
      </c>
      <c r="C4" t="s">
        <v>17</v>
      </c>
      <c r="D4" t="s">
        <v>14</v>
      </c>
      <c r="E4" s="4">
        <v>3000000</v>
      </c>
      <c r="F4" s="4">
        <f t="shared" si="0"/>
        <v>1500000</v>
      </c>
      <c r="G4" s="4">
        <v>2</v>
      </c>
      <c r="H4" t="s">
        <v>15</v>
      </c>
      <c r="I4" s="1">
        <v>44200</v>
      </c>
      <c r="J4" s="4">
        <v>126000</v>
      </c>
      <c r="K4" s="4">
        <f>SUM(J$2:J4)</f>
        <v>233000</v>
      </c>
      <c r="L4" s="4"/>
      <c r="M4" s="4"/>
      <c r="N4" t="s">
        <v>16</v>
      </c>
    </row>
    <row r="5" spans="1:14" x14ac:dyDescent="0.25">
      <c r="A5" t="s">
        <v>12</v>
      </c>
      <c r="B5" s="1">
        <v>44228</v>
      </c>
      <c r="C5" s="2" t="s">
        <v>26</v>
      </c>
      <c r="D5" t="s">
        <v>14</v>
      </c>
      <c r="E5" s="4">
        <v>3000000</v>
      </c>
      <c r="F5" s="4">
        <f t="shared" si="0"/>
        <v>1500000</v>
      </c>
      <c r="G5" s="4">
        <v>2</v>
      </c>
      <c r="H5" t="s">
        <v>15</v>
      </c>
      <c r="I5" s="1">
        <v>44220</v>
      </c>
      <c r="J5" s="4">
        <f>K5-K4</f>
        <v>38400</v>
      </c>
      <c r="K5" s="4">
        <v>271400</v>
      </c>
      <c r="L5" s="4"/>
      <c r="M5" s="4"/>
    </row>
    <row r="6" spans="1:14" x14ac:dyDescent="0.25">
      <c r="A6" t="s">
        <v>12</v>
      </c>
      <c r="B6" s="1">
        <v>44228</v>
      </c>
      <c r="C6" s="2" t="s">
        <v>26</v>
      </c>
      <c r="D6" t="s">
        <v>14</v>
      </c>
      <c r="E6" s="4">
        <v>3000000</v>
      </c>
      <c r="F6" s="4">
        <f t="shared" si="0"/>
        <v>1500000</v>
      </c>
      <c r="G6" s="4">
        <v>2</v>
      </c>
      <c r="H6" t="s">
        <v>15</v>
      </c>
      <c r="I6" s="1">
        <v>44223</v>
      </c>
      <c r="J6" s="4">
        <f>K6-K5</f>
        <v>60460</v>
      </c>
      <c r="K6" s="4">
        <v>331860</v>
      </c>
      <c r="L6" s="4"/>
      <c r="M6" s="4"/>
    </row>
    <row r="7" spans="1:14" x14ac:dyDescent="0.25">
      <c r="A7" t="s">
        <v>12</v>
      </c>
      <c r="B7" s="1">
        <v>44232</v>
      </c>
      <c r="C7" s="2" t="s">
        <v>26</v>
      </c>
      <c r="D7" t="s">
        <v>14</v>
      </c>
      <c r="E7" s="4">
        <v>3000000</v>
      </c>
      <c r="F7" s="4">
        <f t="shared" si="0"/>
        <v>1500000</v>
      </c>
      <c r="G7" s="4">
        <v>2</v>
      </c>
      <c r="H7" t="s">
        <v>15</v>
      </c>
      <c r="I7" s="1">
        <v>44230</v>
      </c>
      <c r="K7" s="4">
        <v>337800</v>
      </c>
      <c r="L7" s="4"/>
      <c r="M7" s="4"/>
    </row>
    <row r="8" spans="1:14" x14ac:dyDescent="0.25">
      <c r="A8" t="s">
        <v>12</v>
      </c>
      <c r="B8" s="1">
        <v>44228</v>
      </c>
      <c r="C8" s="2" t="s">
        <v>27</v>
      </c>
      <c r="D8" t="s">
        <v>14</v>
      </c>
      <c r="E8" s="4">
        <v>3000000</v>
      </c>
      <c r="F8" s="4">
        <f t="shared" si="0"/>
        <v>1500000</v>
      </c>
      <c r="G8" s="4">
        <v>2</v>
      </c>
      <c r="H8" t="s">
        <v>15</v>
      </c>
      <c r="I8" s="1">
        <v>44228</v>
      </c>
      <c r="K8" s="4"/>
      <c r="L8" s="4">
        <v>22217</v>
      </c>
      <c r="M8" s="4">
        <f>SUM(L$8:L8)+K$6</f>
        <v>354077</v>
      </c>
      <c r="N8" t="s">
        <v>18</v>
      </c>
    </row>
    <row r="9" spans="1:14" x14ac:dyDescent="0.25">
      <c r="A9" t="s">
        <v>12</v>
      </c>
      <c r="B9" s="1">
        <v>44228</v>
      </c>
      <c r="C9" s="2" t="s">
        <v>27</v>
      </c>
      <c r="D9" t="s">
        <v>14</v>
      </c>
      <c r="E9" s="4">
        <v>3000000</v>
      </c>
      <c r="F9" s="4">
        <f t="shared" si="0"/>
        <v>1500000</v>
      </c>
      <c r="G9" s="4">
        <v>2</v>
      </c>
      <c r="H9" t="s">
        <v>15</v>
      </c>
      <c r="I9" s="1">
        <v>44235</v>
      </c>
      <c r="K9" s="4"/>
      <c r="L9" s="4">
        <v>18729</v>
      </c>
      <c r="M9" s="4">
        <f>SUM(L$8:L9)+K$6</f>
        <v>372806</v>
      </c>
    </row>
    <row r="10" spans="1:14" x14ac:dyDescent="0.25">
      <c r="A10" t="s">
        <v>12</v>
      </c>
      <c r="B10" s="1">
        <v>44228</v>
      </c>
      <c r="C10" s="2" t="s">
        <v>27</v>
      </c>
      <c r="D10" t="s">
        <v>14</v>
      </c>
      <c r="E10" s="4">
        <v>3000000</v>
      </c>
      <c r="F10" s="4">
        <f t="shared" si="0"/>
        <v>1500000</v>
      </c>
      <c r="G10" s="4">
        <v>2</v>
      </c>
      <c r="H10" t="s">
        <v>15</v>
      </c>
      <c r="I10" s="1">
        <v>44242</v>
      </c>
      <c r="K10" s="4"/>
      <c r="L10" s="4">
        <v>170000</v>
      </c>
      <c r="M10" s="4">
        <f>SUM(L$8:L10)+K$6</f>
        <v>542806</v>
      </c>
    </row>
    <row r="11" spans="1:14" x14ac:dyDescent="0.25">
      <c r="A11" t="s">
        <v>12</v>
      </c>
      <c r="B11" s="1">
        <v>44282</v>
      </c>
      <c r="C11" s="2" t="s">
        <v>29</v>
      </c>
      <c r="D11" t="s">
        <v>14</v>
      </c>
      <c r="E11" s="4">
        <v>6000000</v>
      </c>
      <c r="F11" s="4">
        <f t="shared" si="0"/>
        <v>3000000</v>
      </c>
      <c r="G11" s="4">
        <v>2</v>
      </c>
      <c r="H11" t="s">
        <v>15</v>
      </c>
      <c r="I11" s="1"/>
      <c r="K11" s="4"/>
      <c r="L11" s="4"/>
      <c r="M11" s="4"/>
    </row>
    <row r="12" spans="1:14" x14ac:dyDescent="0.25">
      <c r="A12" t="s">
        <v>12</v>
      </c>
      <c r="B12" s="1">
        <v>44208</v>
      </c>
      <c r="C12" s="2"/>
      <c r="D12" t="s">
        <v>20</v>
      </c>
      <c r="E12" s="4">
        <v>0</v>
      </c>
      <c r="F12" s="4">
        <f t="shared" si="0"/>
        <v>0</v>
      </c>
      <c r="G12" s="4">
        <v>2</v>
      </c>
      <c r="H12" t="s">
        <v>15</v>
      </c>
      <c r="I12" s="1">
        <v>44197</v>
      </c>
      <c r="J12" s="4">
        <v>0</v>
      </c>
      <c r="K12" s="4">
        <f>SUM(J12:J$12)</f>
        <v>0</v>
      </c>
      <c r="L12" s="4"/>
      <c r="M12" s="4"/>
    </row>
    <row r="13" spans="1:14" x14ac:dyDescent="0.25">
      <c r="A13" t="s">
        <v>12</v>
      </c>
      <c r="B13" s="1">
        <v>44209</v>
      </c>
      <c r="C13" s="7" t="s">
        <v>24</v>
      </c>
      <c r="D13" t="s">
        <v>20</v>
      </c>
      <c r="E13" s="4">
        <v>7500000</v>
      </c>
      <c r="F13" s="4">
        <f t="shared" si="0"/>
        <v>3750000</v>
      </c>
      <c r="G13" s="4">
        <v>2</v>
      </c>
      <c r="H13" t="s">
        <v>15</v>
      </c>
      <c r="I13" s="1">
        <v>44209</v>
      </c>
      <c r="J13" s="4">
        <v>200000</v>
      </c>
      <c r="K13" s="4">
        <f>SUM(J$7:J17)</f>
        <v>200000</v>
      </c>
      <c r="L13" s="4"/>
      <c r="M13" s="4"/>
      <c r="N13" t="s">
        <v>16</v>
      </c>
    </row>
    <row r="14" spans="1:14" x14ac:dyDescent="0.25">
      <c r="A14" t="s">
        <v>12</v>
      </c>
      <c r="B14" s="1">
        <v>44188</v>
      </c>
      <c r="C14" s="2" t="s">
        <v>19</v>
      </c>
      <c r="D14" t="s">
        <v>20</v>
      </c>
      <c r="E14" s="4">
        <v>7500000</v>
      </c>
      <c r="F14" s="4">
        <f t="shared" si="0"/>
        <v>3750000</v>
      </c>
      <c r="G14" s="4">
        <v>2</v>
      </c>
      <c r="H14" t="s">
        <v>15</v>
      </c>
      <c r="I14" s="1">
        <v>44227</v>
      </c>
      <c r="J14" s="4">
        <v>0</v>
      </c>
      <c r="K14" s="4">
        <f>SUM(J$10:J15)</f>
        <v>200000</v>
      </c>
      <c r="L14" s="4"/>
      <c r="M14" s="4"/>
    </row>
    <row r="15" spans="1:14" x14ac:dyDescent="0.25">
      <c r="A15" t="s">
        <v>12</v>
      </c>
      <c r="B15" s="1">
        <v>44228</v>
      </c>
      <c r="C15" s="9" t="s">
        <v>27</v>
      </c>
      <c r="D15" t="s">
        <v>20</v>
      </c>
      <c r="E15" s="4">
        <v>7500000</v>
      </c>
      <c r="F15" s="4">
        <f t="shared" si="0"/>
        <v>3750000</v>
      </c>
      <c r="G15" s="4">
        <v>2</v>
      </c>
      <c r="H15" t="s">
        <v>15</v>
      </c>
      <c r="I15" s="1">
        <v>44228</v>
      </c>
      <c r="J15" s="4">
        <v>0</v>
      </c>
      <c r="K15" s="4"/>
      <c r="L15" s="4">
        <v>300000</v>
      </c>
      <c r="M15" s="4">
        <f>SUM(L$15:L15)+K$14</f>
        <v>500000</v>
      </c>
    </row>
    <row r="16" spans="1:14" x14ac:dyDescent="0.25">
      <c r="A16" t="s">
        <v>12</v>
      </c>
      <c r="B16" s="1">
        <v>44188</v>
      </c>
      <c r="C16" s="9" t="s">
        <v>27</v>
      </c>
      <c r="D16" t="s">
        <v>20</v>
      </c>
      <c r="E16" s="4">
        <v>7500000</v>
      </c>
      <c r="F16" s="4">
        <f t="shared" si="0"/>
        <v>3750000</v>
      </c>
      <c r="G16" s="4">
        <v>2</v>
      </c>
      <c r="H16" t="s">
        <v>15</v>
      </c>
      <c r="I16" s="1">
        <v>44249</v>
      </c>
      <c r="J16" s="4">
        <v>0</v>
      </c>
      <c r="K16" s="4"/>
      <c r="L16" s="4">
        <v>400000</v>
      </c>
      <c r="M16" s="4">
        <f>SUM(L$15:L16)+K$14</f>
        <v>900000</v>
      </c>
    </row>
    <row r="17" spans="1:13" x14ac:dyDescent="0.25">
      <c r="A17" t="s">
        <v>12</v>
      </c>
      <c r="B17" s="1">
        <v>44173</v>
      </c>
      <c r="C17" s="6" t="s">
        <v>22</v>
      </c>
      <c r="D17" t="s">
        <v>23</v>
      </c>
      <c r="E17" s="4">
        <v>5300000</v>
      </c>
      <c r="F17" s="4">
        <f t="shared" si="0"/>
        <v>3533333.3333333335</v>
      </c>
      <c r="G17" s="5">
        <v>1.5</v>
      </c>
      <c r="H17" t="s">
        <v>21</v>
      </c>
      <c r="I17" s="1">
        <v>44197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t="s">
        <v>12</v>
      </c>
      <c r="B18" s="1">
        <v>44173</v>
      </c>
      <c r="C18" s="6" t="s">
        <v>22</v>
      </c>
      <c r="D18" t="s">
        <v>23</v>
      </c>
      <c r="E18" s="4">
        <v>5300000</v>
      </c>
      <c r="F18" s="4">
        <f t="shared" si="0"/>
        <v>3533333.3333333335</v>
      </c>
      <c r="G18" s="5">
        <v>1.5</v>
      </c>
      <c r="H18" t="s">
        <v>21</v>
      </c>
      <c r="I18" s="1">
        <v>44227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t="s">
        <v>12</v>
      </c>
      <c r="B19" s="1">
        <v>44173</v>
      </c>
      <c r="C19" s="6" t="s">
        <v>22</v>
      </c>
      <c r="D19" t="s">
        <v>23</v>
      </c>
      <c r="E19" s="4">
        <v>5300000</v>
      </c>
      <c r="F19" s="4">
        <f t="shared" si="0"/>
        <v>3533333.3333333335</v>
      </c>
      <c r="G19" s="5">
        <v>1.5</v>
      </c>
      <c r="H19" t="s">
        <v>21</v>
      </c>
      <c r="I19" s="1">
        <v>44227</v>
      </c>
      <c r="J19" s="4">
        <v>0</v>
      </c>
      <c r="K19">
        <v>0</v>
      </c>
      <c r="L19">
        <v>0</v>
      </c>
      <c r="M19">
        <v>0</v>
      </c>
    </row>
    <row r="26" spans="1:13" x14ac:dyDescent="0.25">
      <c r="C26" s="9"/>
      <c r="I26" s="1"/>
    </row>
    <row r="27" spans="1:13" x14ac:dyDescent="0.25">
      <c r="I27" s="1"/>
    </row>
    <row r="28" spans="1:13" x14ac:dyDescent="0.25">
      <c r="I28" s="1">
        <v>44185</v>
      </c>
      <c r="J28" s="4">
        <v>107000</v>
      </c>
      <c r="K28">
        <v>107000</v>
      </c>
    </row>
    <row r="29" spans="1:13" x14ac:dyDescent="0.25">
      <c r="I29" s="1">
        <v>44200</v>
      </c>
      <c r="J29" s="4">
        <v>126000</v>
      </c>
      <c r="K29">
        <v>233000</v>
      </c>
    </row>
    <row r="30" spans="1:13" x14ac:dyDescent="0.25">
      <c r="I30" s="1">
        <v>44209</v>
      </c>
      <c r="J30" s="4">
        <v>200000</v>
      </c>
      <c r="K30">
        <f>K29+200000</f>
        <v>433000</v>
      </c>
    </row>
    <row r="31" spans="1:13" x14ac:dyDescent="0.25">
      <c r="I31" s="1">
        <v>44220</v>
      </c>
      <c r="J31" s="4">
        <v>38400</v>
      </c>
      <c r="K31">
        <f>271400+200000</f>
        <v>471400</v>
      </c>
    </row>
    <row r="32" spans="1:13" x14ac:dyDescent="0.25">
      <c r="I32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</sheetData>
  <autoFilter ref="A1:N26" xr:uid="{7716E730-1812-44CC-B733-AB46996EFF44}"/>
  <hyperlinks>
    <hyperlink ref="C2" r:id="rId1" xr:uid="{E8567AFD-F948-4690-A799-1E8401B37C92}"/>
    <hyperlink ref="C17" r:id="rId2" xr:uid="{CCDB50F2-345E-4CFB-BAA2-0C0D2ABAD8F6}"/>
    <hyperlink ref="C13" r:id="rId3" tooltip="https://www.srf.ch/news/wirtschaft/die-logistik-hinter-moderna-wie-die-schweiz-die-versorgung-mit-dem-neuen-impfstoff-sichert" xr:uid="{E80E64FB-39B3-4B99-9F5B-AC7265D157AD}"/>
    <hyperlink ref="C3" r:id="rId4" xr:uid="{246D7B2B-C6AC-4855-A710-0B7EB86FC31B}"/>
    <hyperlink ref="C15" r:id="rId5" tooltip="https://interaktiv.tagesanzeiger.ch/2020/wo-die-schweiz-im-grossen-impfrennen-steht/" xr:uid="{65B1E0B5-520F-417B-A93C-D2870E54C409}"/>
    <hyperlink ref="C18" r:id="rId6" xr:uid="{8099B6F1-170E-4CA9-894B-6A11EACA7DE3}"/>
    <hyperlink ref="C19" r:id="rId7" xr:uid="{B7E311B5-9C0F-43D4-B281-2686EEC34209}"/>
    <hyperlink ref="C16" r:id="rId8" tooltip="https://interaktiv.tagesanzeiger.ch/2020/wo-die-schweiz-im-grossen-impfrennen-steht/" xr:uid="{1A41E538-3658-4ECB-A121-4CB5B41913A5}"/>
    <hyperlink ref="C10" r:id="rId9" xr:uid="{1E860BC1-31E0-4921-A3E7-D0ECDCEE39A2}"/>
    <hyperlink ref="C11" r:id="rId10" display="https://interaktiv.tagesanzeiger.ch/2020/wo-die-schweiz-im-grossen-impfrennen-steht/" xr:uid="{8AC72EBF-2A4F-4797-86A8-0A8E9B7D247D}"/>
  </hyperlinks>
  <pageMargins left="0.7" right="0.7" top="0.78740157499999996" bottom="0.78740157499999996" header="0.3" footer="0.3"/>
  <pageSetup paperSize="9" orientation="portrait" horizontalDpi="4294967293" verticalDpi="360" r:id="rId11"/>
  <legacy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2021-04-16T15:46:08Z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